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.shortcut-targets-by-id\0BzyI_LDbSgtXXzZOZ2twRUFnSEk\0 ROZPOČTY\Inreco\19 Knapovec\Rozpočet\"/>
    </mc:Choice>
  </mc:AlternateContent>
  <bookViews>
    <workbookView xWindow="0" yWindow="0" windowWidth="0" windowHeight="0"/>
  </bookViews>
  <sheets>
    <sheet name="Rekapitulace stavby" sheetId="1" r:id="rId1"/>
    <sheet name="D.1.1. - Architektonicko ..." sheetId="2" r:id="rId2"/>
    <sheet name="VON - Vedlejší a ostatní ...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'D.1.1. - Architektonicko ...'!$C$130:$K$508</definedName>
    <definedName name="_xlnm.Print_Area" localSheetId="1">'D.1.1. - Architektonicko ...'!$C$4:$J$76,'D.1.1. - Architektonicko ...'!$C$82:$J$112,'D.1.1. - Architektonicko ...'!$C$118:$K$508</definedName>
    <definedName name="_xlnm.Print_Titles" localSheetId="1">'D.1.1. - Architektonicko ...'!$130:$130</definedName>
    <definedName name="_xlnm._FilterDatabase" localSheetId="2" hidden="1">'VON - Vedlejší a ostatní ...'!$C$118:$K$124</definedName>
    <definedName name="_xlnm.Print_Area" localSheetId="2">'VON - Vedlejší a ostatní ...'!$C$4:$J$76,'VON - Vedlejší a ostatní ...'!$C$82:$J$100,'VON - Vedlejší a ostatní ...'!$C$106:$K$124</definedName>
    <definedName name="_xlnm.Print_Titles" localSheetId="2">'VON - Vedlejší a ostatní ...'!$118:$118</definedName>
    <definedName name="_xlnm.Print_Area" localSheetId="3">'Seznam figur'!$C$4:$G$29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24"/>
  <c r="BH124"/>
  <c r="BG124"/>
  <c r="BF124"/>
  <c r="T124"/>
  <c r="T123"/>
  <c r="R124"/>
  <c r="R123"/>
  <c r="P124"/>
  <c r="P123"/>
  <c r="BI122"/>
  <c r="BH122"/>
  <c r="BG122"/>
  <c r="BF122"/>
  <c r="T122"/>
  <c r="T121"/>
  <c r="T120"/>
  <c r="T119"/>
  <c r="R122"/>
  <c r="R121"/>
  <c r="R120"/>
  <c r="R119"/>
  <c r="P122"/>
  <c r="P121"/>
  <c r="P120"/>
  <c r="P119"/>
  <c i="1" r="AU96"/>
  <c i="3"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2" r="J37"/>
  <c r="J36"/>
  <c i="1" r="AY95"/>
  <c i="2" r="J35"/>
  <c i="1" r="AX95"/>
  <c i="2" r="BI501"/>
  <c r="BH501"/>
  <c r="BG501"/>
  <c r="BF501"/>
  <c r="T501"/>
  <c r="R501"/>
  <c r="P501"/>
  <c r="BI497"/>
  <c r="BH497"/>
  <c r="BG497"/>
  <c r="BF497"/>
  <c r="T497"/>
  <c r="R497"/>
  <c r="P497"/>
  <c r="BI495"/>
  <c r="BH495"/>
  <c r="BG495"/>
  <c r="BF495"/>
  <c r="T495"/>
  <c r="R495"/>
  <c r="P495"/>
  <c r="BI494"/>
  <c r="BH494"/>
  <c r="BG494"/>
  <c r="BF494"/>
  <c r="T494"/>
  <c r="R494"/>
  <c r="P494"/>
  <c r="BI488"/>
  <c r="BH488"/>
  <c r="BG488"/>
  <c r="BF488"/>
  <c r="T488"/>
  <c r="R488"/>
  <c r="P488"/>
  <c r="BI482"/>
  <c r="BH482"/>
  <c r="BG482"/>
  <c r="BF482"/>
  <c r="T482"/>
  <c r="R482"/>
  <c r="P482"/>
  <c r="BI480"/>
  <c r="BH480"/>
  <c r="BG480"/>
  <c r="BF480"/>
  <c r="T480"/>
  <c r="R480"/>
  <c r="P480"/>
  <c r="BI479"/>
  <c r="BH479"/>
  <c r="BG479"/>
  <c r="BF479"/>
  <c r="T479"/>
  <c r="R479"/>
  <c r="P479"/>
  <c r="BI472"/>
  <c r="BH472"/>
  <c r="BG472"/>
  <c r="BF472"/>
  <c r="T472"/>
  <c r="R472"/>
  <c r="P472"/>
  <c r="BI470"/>
  <c r="BH470"/>
  <c r="BG470"/>
  <c r="BF470"/>
  <c r="T470"/>
  <c r="R470"/>
  <c r="P470"/>
  <c r="BI469"/>
  <c r="BH469"/>
  <c r="BG469"/>
  <c r="BF469"/>
  <c r="T469"/>
  <c r="R469"/>
  <c r="P469"/>
  <c r="BI462"/>
  <c r="BH462"/>
  <c r="BG462"/>
  <c r="BF462"/>
  <c r="T462"/>
  <c r="R462"/>
  <c r="P462"/>
  <c r="BI455"/>
  <c r="BH455"/>
  <c r="BG455"/>
  <c r="BF455"/>
  <c r="T455"/>
  <c r="R455"/>
  <c r="P455"/>
  <c r="BI447"/>
  <c r="BH447"/>
  <c r="BG447"/>
  <c r="BF447"/>
  <c r="T447"/>
  <c r="R447"/>
  <c r="P447"/>
  <c r="BI444"/>
  <c r="BH444"/>
  <c r="BG444"/>
  <c r="BF444"/>
  <c r="T444"/>
  <c r="T443"/>
  <c r="R444"/>
  <c r="R443"/>
  <c r="P444"/>
  <c r="P443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5"/>
  <c r="BH435"/>
  <c r="BG435"/>
  <c r="BF435"/>
  <c r="T435"/>
  <c r="R435"/>
  <c r="P435"/>
  <c r="BI434"/>
  <c r="BH434"/>
  <c r="BG434"/>
  <c r="BF434"/>
  <c r="T434"/>
  <c r="R434"/>
  <c r="P434"/>
  <c r="BI428"/>
  <c r="BH428"/>
  <c r="BG428"/>
  <c r="BF428"/>
  <c r="T428"/>
  <c r="R428"/>
  <c r="P428"/>
  <c r="BI423"/>
  <c r="BH423"/>
  <c r="BG423"/>
  <c r="BF423"/>
  <c r="T423"/>
  <c r="R423"/>
  <c r="P423"/>
  <c r="BI416"/>
  <c r="BH416"/>
  <c r="BG416"/>
  <c r="BF416"/>
  <c r="T416"/>
  <c r="R416"/>
  <c r="P416"/>
  <c r="BI410"/>
  <c r="BH410"/>
  <c r="BG410"/>
  <c r="BF410"/>
  <c r="T410"/>
  <c r="R410"/>
  <c r="P410"/>
  <c r="BI402"/>
  <c r="BH402"/>
  <c r="BG402"/>
  <c r="BF402"/>
  <c r="T402"/>
  <c r="R402"/>
  <c r="P402"/>
  <c r="BI390"/>
  <c r="BH390"/>
  <c r="BG390"/>
  <c r="BF390"/>
  <c r="T390"/>
  <c r="R390"/>
  <c r="P390"/>
  <c r="BI379"/>
  <c r="BH379"/>
  <c r="BG379"/>
  <c r="BF379"/>
  <c r="T379"/>
  <c r="R379"/>
  <c r="P379"/>
  <c r="BI364"/>
  <c r="BH364"/>
  <c r="BG364"/>
  <c r="BF364"/>
  <c r="T364"/>
  <c r="R364"/>
  <c r="P364"/>
  <c r="BI345"/>
  <c r="BH345"/>
  <c r="BG345"/>
  <c r="BF345"/>
  <c r="T345"/>
  <c r="R345"/>
  <c r="P345"/>
  <c r="BI312"/>
  <c r="BH312"/>
  <c r="BG312"/>
  <c r="BF312"/>
  <c r="T312"/>
  <c r="R312"/>
  <c r="P312"/>
  <c r="BI305"/>
  <c r="BH305"/>
  <c r="BG305"/>
  <c r="BF305"/>
  <c r="T305"/>
  <c r="R305"/>
  <c r="P305"/>
  <c r="BI298"/>
  <c r="BH298"/>
  <c r="BG298"/>
  <c r="BF298"/>
  <c r="T298"/>
  <c r="R298"/>
  <c r="P298"/>
  <c r="BI290"/>
  <c r="BH290"/>
  <c r="BG290"/>
  <c r="BF290"/>
  <c r="T290"/>
  <c r="R290"/>
  <c r="P290"/>
  <c r="BI285"/>
  <c r="BH285"/>
  <c r="BG285"/>
  <c r="BF285"/>
  <c r="T285"/>
  <c r="R285"/>
  <c r="P285"/>
  <c r="BI279"/>
  <c r="BH279"/>
  <c r="BG279"/>
  <c r="BF279"/>
  <c r="T279"/>
  <c r="R279"/>
  <c r="P279"/>
  <c r="BI274"/>
  <c r="BH274"/>
  <c r="BG274"/>
  <c r="BF274"/>
  <c r="T274"/>
  <c r="R274"/>
  <c r="P274"/>
  <c r="BI266"/>
  <c r="BH266"/>
  <c r="BG266"/>
  <c r="BF266"/>
  <c r="T266"/>
  <c r="R266"/>
  <c r="P266"/>
  <c r="BI259"/>
  <c r="BH259"/>
  <c r="BG259"/>
  <c r="BF259"/>
  <c r="T259"/>
  <c r="R259"/>
  <c r="P259"/>
  <c r="BI252"/>
  <c r="BH252"/>
  <c r="BG252"/>
  <c r="BF252"/>
  <c r="T252"/>
  <c r="R252"/>
  <c r="P252"/>
  <c r="BI242"/>
  <c r="BH242"/>
  <c r="BG242"/>
  <c r="BF242"/>
  <c r="T242"/>
  <c r="R242"/>
  <c r="P242"/>
  <c r="BI233"/>
  <c r="BH233"/>
  <c r="BG233"/>
  <c r="BF233"/>
  <c r="T233"/>
  <c r="R233"/>
  <c r="P233"/>
  <c r="BI224"/>
  <c r="BH224"/>
  <c r="BG224"/>
  <c r="BF224"/>
  <c r="T224"/>
  <c r="R224"/>
  <c r="P224"/>
  <c r="BI215"/>
  <c r="BH215"/>
  <c r="BG215"/>
  <c r="BF215"/>
  <c r="T215"/>
  <c r="R215"/>
  <c r="P215"/>
  <c r="BI206"/>
  <c r="BH206"/>
  <c r="BG206"/>
  <c r="BF206"/>
  <c r="T206"/>
  <c r="R206"/>
  <c r="P206"/>
  <c r="BI197"/>
  <c r="BH197"/>
  <c r="BG197"/>
  <c r="BF197"/>
  <c r="T197"/>
  <c r="R197"/>
  <c r="P197"/>
  <c r="BI187"/>
  <c r="BH187"/>
  <c r="BG187"/>
  <c r="BF187"/>
  <c r="T187"/>
  <c r="T178"/>
  <c r="R187"/>
  <c r="R178"/>
  <c r="P187"/>
  <c r="P178"/>
  <c r="BI179"/>
  <c r="BH179"/>
  <c r="BG179"/>
  <c r="BF179"/>
  <c r="T179"/>
  <c r="R179"/>
  <c r="P179"/>
  <c r="BI170"/>
  <c r="BH170"/>
  <c r="BG170"/>
  <c r="BF170"/>
  <c r="T170"/>
  <c r="T161"/>
  <c r="R170"/>
  <c r="R161"/>
  <c r="P170"/>
  <c r="P161"/>
  <c r="BI162"/>
  <c r="BH162"/>
  <c r="BG162"/>
  <c r="BF162"/>
  <c r="T162"/>
  <c r="R162"/>
  <c r="P162"/>
  <c r="BI151"/>
  <c r="BH151"/>
  <c r="BG151"/>
  <c r="BF151"/>
  <c r="T151"/>
  <c r="R151"/>
  <c r="P151"/>
  <c r="BI142"/>
  <c r="BH142"/>
  <c r="BG142"/>
  <c r="BF142"/>
  <c r="T142"/>
  <c r="R142"/>
  <c r="P142"/>
  <c r="BI134"/>
  <c r="BH134"/>
  <c r="BG134"/>
  <c r="BF134"/>
  <c r="T134"/>
  <c r="R134"/>
  <c r="P134"/>
  <c r="J128"/>
  <c r="J127"/>
  <c r="F127"/>
  <c r="F125"/>
  <c r="E123"/>
  <c r="J92"/>
  <c r="J91"/>
  <c r="F91"/>
  <c r="F89"/>
  <c r="E87"/>
  <c r="J18"/>
  <c r="E18"/>
  <c r="F128"/>
  <c r="J17"/>
  <c r="J12"/>
  <c r="J89"/>
  <c r="E7"/>
  <c r="E121"/>
  <c i="1" r="L90"/>
  <c r="AM90"/>
  <c r="AM89"/>
  <c r="L89"/>
  <c r="AM87"/>
  <c r="L87"/>
  <c r="L85"/>
  <c r="L84"/>
  <c i="2" r="BK242"/>
  <c r="BK151"/>
  <c r="BK497"/>
  <c r="J379"/>
  <c r="J312"/>
  <c r="J285"/>
  <c r="BK274"/>
  <c r="J233"/>
  <c r="J197"/>
  <c r="J162"/>
  <c r="J488"/>
  <c r="BK494"/>
  <c r="BK480"/>
  <c i="3" r="BK124"/>
  <c i="2" r="BK482"/>
  <c r="J472"/>
  <c r="J470"/>
  <c r="BK462"/>
  <c r="J455"/>
  <c r="BK444"/>
  <c r="J441"/>
  <c r="BK439"/>
  <c r="J438"/>
  <c r="J437"/>
  <c r="J434"/>
  <c r="J423"/>
  <c r="J410"/>
  <c r="J390"/>
  <c r="BK312"/>
  <c r="J290"/>
  <c r="J274"/>
  <c r="J252"/>
  <c r="BK215"/>
  <c r="BK179"/>
  <c r="J142"/>
  <c r="J495"/>
  <c r="BK364"/>
  <c r="BK345"/>
  <c r="BK290"/>
  <c r="J259"/>
  <c r="J242"/>
  <c r="BK206"/>
  <c r="J170"/>
  <c r="BK142"/>
  <c r="J480"/>
  <c r="J501"/>
  <c r="J494"/>
  <c i="3" r="J122"/>
  <c i="2" r="J482"/>
  <c r="BK472"/>
  <c r="BK469"/>
  <c r="J462"/>
  <c r="BK447"/>
  <c r="J444"/>
  <c r="BK440"/>
  <c r="J439"/>
  <c r="BK437"/>
  <c r="J435"/>
  <c r="BK428"/>
  <c r="BK423"/>
  <c r="J416"/>
  <c r="BK402"/>
  <c r="BK379"/>
  <c r="BK305"/>
  <c r="BK285"/>
  <c r="J266"/>
  <c r="BK233"/>
  <c r="J206"/>
  <c r="BK187"/>
  <c r="BK162"/>
  <c i="1" r="AS94"/>
  <c i="2" r="BK298"/>
  <c r="BK266"/>
  <c r="BK224"/>
  <c r="J187"/>
  <c r="BK501"/>
  <c r="BK134"/>
  <c r="BK488"/>
  <c i="3" r="J124"/>
  <c i="2" r="J497"/>
  <c r="BK479"/>
  <c r="BK470"/>
  <c r="J469"/>
  <c r="BK455"/>
  <c r="J447"/>
  <c r="BK441"/>
  <c r="J440"/>
  <c r="BK438"/>
  <c r="BK435"/>
  <c r="BK434"/>
  <c r="J428"/>
  <c r="BK416"/>
  <c r="BK410"/>
  <c r="J402"/>
  <c r="J345"/>
  <c r="J298"/>
  <c r="J279"/>
  <c r="BK259"/>
  <c r="J224"/>
  <c r="BK197"/>
  <c r="BK170"/>
  <c r="J134"/>
  <c r="BK390"/>
  <c r="J364"/>
  <c r="J305"/>
  <c r="BK279"/>
  <c r="BK252"/>
  <c r="J215"/>
  <c r="J179"/>
  <c r="J151"/>
  <c r="J479"/>
  <c r="BK495"/>
  <c i="3" r="BK122"/>
  <c i="2" l="1" r="R133"/>
  <c r="T196"/>
  <c r="T195"/>
  <c r="T251"/>
  <c r="T273"/>
  <c r="T433"/>
  <c r="P446"/>
  <c r="P471"/>
  <c r="P481"/>
  <c r="T496"/>
  <c r="T133"/>
  <c r="R196"/>
  <c r="R195"/>
  <c r="R251"/>
  <c r="BK273"/>
  <c r="J273"/>
  <c r="J104"/>
  <c r="BK433"/>
  <c r="J433"/>
  <c r="J105"/>
  <c r="R446"/>
  <c r="T471"/>
  <c r="T481"/>
  <c r="R496"/>
  <c r="P133"/>
  <c r="P196"/>
  <c r="P195"/>
  <c r="P251"/>
  <c r="P273"/>
  <c r="P433"/>
  <c r="T446"/>
  <c r="T445"/>
  <c r="R471"/>
  <c r="R481"/>
  <c r="P496"/>
  <c r="BK133"/>
  <c r="BK196"/>
  <c r="BK195"/>
  <c r="J195"/>
  <c r="J101"/>
  <c r="BK251"/>
  <c r="J251"/>
  <c r="J103"/>
  <c r="R273"/>
  <c r="R433"/>
  <c r="BK446"/>
  <c r="J446"/>
  <c r="J108"/>
  <c r="BK471"/>
  <c r="J471"/>
  <c r="J109"/>
  <c r="BK481"/>
  <c r="J481"/>
  <c r="J110"/>
  <c r="BK496"/>
  <c r="J496"/>
  <c r="J111"/>
  <c r="BK443"/>
  <c r="J443"/>
  <c r="J106"/>
  <c i="3" r="BK121"/>
  <c r="J121"/>
  <c r="J98"/>
  <c i="2" r="BK161"/>
  <c r="J161"/>
  <c r="J99"/>
  <c r="BK178"/>
  <c r="J178"/>
  <c r="J100"/>
  <c i="3" r="BK123"/>
  <c r="J123"/>
  <c r="J99"/>
  <c i="2" r="J196"/>
  <c r="J102"/>
  <c i="3" r="E85"/>
  <c r="BE122"/>
  <c i="2" r="J133"/>
  <c r="J98"/>
  <c i="3" r="J89"/>
  <c r="F92"/>
  <c r="BE124"/>
  <c i="2" r="E85"/>
  <c r="J125"/>
  <c r="BE134"/>
  <c r="BE142"/>
  <c r="BE151"/>
  <c r="BE488"/>
  <c r="BE497"/>
  <c r="BE479"/>
  <c r="BE482"/>
  <c r="F92"/>
  <c r="BE170"/>
  <c r="BE179"/>
  <c r="BE197"/>
  <c r="BE215"/>
  <c r="BE242"/>
  <c r="BE259"/>
  <c r="BE274"/>
  <c r="BE285"/>
  <c r="BE290"/>
  <c r="BE312"/>
  <c r="BE480"/>
  <c r="BE494"/>
  <c r="BE495"/>
  <c r="BE162"/>
  <c r="BE187"/>
  <c r="BE206"/>
  <c r="BE224"/>
  <c r="BE233"/>
  <c r="BE252"/>
  <c r="BE266"/>
  <c r="BE279"/>
  <c r="BE298"/>
  <c r="BE305"/>
  <c r="BE345"/>
  <c r="BE364"/>
  <c r="BE379"/>
  <c r="BE390"/>
  <c r="BE402"/>
  <c r="BE410"/>
  <c r="BE416"/>
  <c r="BE423"/>
  <c r="BE428"/>
  <c r="BE434"/>
  <c r="BE435"/>
  <c r="BE437"/>
  <c r="BE438"/>
  <c r="BE439"/>
  <c r="BE440"/>
  <c r="BE441"/>
  <c r="BE444"/>
  <c r="BE447"/>
  <c r="BE455"/>
  <c r="BE462"/>
  <c r="BE469"/>
  <c r="BE470"/>
  <c r="BE472"/>
  <c r="BE501"/>
  <c r="F37"/>
  <c i="1" r="BD95"/>
  <c i="3" r="F35"/>
  <c i="1" r="BB96"/>
  <c i="2" r="F34"/>
  <c i="1" r="BA95"/>
  <c i="3" r="J34"/>
  <c i="1" r="AW96"/>
  <c i="3" r="F34"/>
  <c i="1" r="BA96"/>
  <c i="2" r="J34"/>
  <c i="1" r="AW95"/>
  <c i="2" r="F36"/>
  <c i="1" r="BC95"/>
  <c i="2" r="F35"/>
  <c i="1" r="BB95"/>
  <c i="3" r="F36"/>
  <c i="1" r="BC96"/>
  <c i="3" r="F37"/>
  <c i="1" r="BD96"/>
  <c i="2" l="1" r="BK132"/>
  <c r="R445"/>
  <c r="T132"/>
  <c r="T131"/>
  <c r="P445"/>
  <c r="P132"/>
  <c r="P131"/>
  <c i="1" r="AU95"/>
  <c i="2" r="R132"/>
  <c r="R131"/>
  <c r="BK445"/>
  <c r="J445"/>
  <c r="J107"/>
  <c i="3" r="BK120"/>
  <c r="J120"/>
  <c r="J97"/>
  <c i="1" r="AU94"/>
  <c i="2" r="F33"/>
  <c i="1" r="AZ95"/>
  <c i="2" r="J33"/>
  <c i="1" r="AV95"/>
  <c r="AT95"/>
  <c r="BB94"/>
  <c r="AX94"/>
  <c r="BC94"/>
  <c r="AY94"/>
  <c r="BD94"/>
  <c r="W33"/>
  <c i="3" r="F33"/>
  <c i="1" r="AZ96"/>
  <c i="3" r="J33"/>
  <c i="1" r="AV96"/>
  <c r="AT96"/>
  <c r="BA94"/>
  <c r="AW94"/>
  <c r="AK30"/>
  <c i="2" l="1" r="BK131"/>
  <c r="J131"/>
  <c r="J132"/>
  <c r="J97"/>
  <c i="3" r="BK119"/>
  <c r="J119"/>
  <c r="J96"/>
  <c i="2" r="J30"/>
  <c i="1" r="AG95"/>
  <c r="W31"/>
  <c r="W30"/>
  <c r="W32"/>
  <c r="AZ94"/>
  <c r="W29"/>
  <c i="2" l="1" r="J39"/>
  <c r="J96"/>
  <c i="1" r="AN95"/>
  <c i="3" r="J30"/>
  <c i="1" r="AG96"/>
  <c r="AG94"/>
  <c r="AK26"/>
  <c r="AV94"/>
  <c r="AK29"/>
  <c r="AK35"/>
  <c i="3" l="1" r="J39"/>
  <c i="1" r="AN96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<sst xmlns="http://schemas.openxmlformats.org/spreadsheetml/2006/main">
  <si>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</si>
  <si>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</si>
  <si>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</si>
  <si>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</si>
  <si>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</si>
  <si>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{900ddced-ba4f-42bc-8831-556ed7bd737a}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</si>
  <si>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</si>
  <si>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</si>
  <si>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</si>
  <si>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</si>
  <si>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</si>
  <si>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</si>
  <si>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</si>
  <si>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</si>
  <si>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20230501_b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</si>
  <si>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</si>
  <si>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</si>
  <si>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hřbitovní kaple Zmrtvýchvstání Páně v Knapovci a restaurování vnitřních omítek</t>
  </si>
  <si>
    <t>KSO:</t>
  </si>
  <si>
    <t>CC-CZ:</t>
  </si>
  <si>
    <t>Místo:</t>
  </si>
  <si>
    <t>Knapovec</t>
  </si>
  <si>
    <t>Datum:</t>
  </si>
  <si>
    <t>1. 5. 2023</t>
  </si>
  <si>
    <t>Zadavatel:</t>
  </si>
  <si>
    <t>IČ:</t>
  </si>
  <si>
    <t>Město Ústí nad Orlicí</t>
  </si>
  <si>
    <t>DIČ:</t>
  </si>
  <si>
    <t>Uchazeč:</t>
  </si>
  <si>
    <t>Vyplň údaj</t>
  </si>
  <si>
    <t>Projektant:</t>
  </si>
  <si>
    <t>48155586</t>
  </si>
  <si>
    <t>INRECO, s.r.o.</t>
  </si>
  <si>
    <t>CZ48155586</t>
  </si>
  <si>
    <t>True</t>
  </si>
  <si>
    <t>Zpracovatel:</t>
  </si>
  <si>
    <t>05985404</t>
  </si>
  <si>
    <t>BACing s.r.o.</t>
  </si>
  <si>
    <t>CZ05985404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</si>
  <si>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</si>
  <si>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</si>
  <si>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</si>
  <si>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</si>
  <si>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</si>
  <si>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</si>
  <si>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</si>
  <si>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</si>
  <si>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</si>
  <si>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</si>
  <si>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</si>
  <si>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</si>
  <si>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</si>
  <si>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</si>
  <si>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</si>
  <si>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</si>
  <si>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</si>
  <si>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</si>
  <si>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</si>
  <si>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</si>
  <si>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</si>
  <si>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</si>
  <si>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</si>
  <si>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</si>
  <si>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</si>
  <si>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</si>
  <si>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</si>
  <si>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</si>
  <si>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</si>
  <si>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</si>
  <si>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</si>
  <si>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</si>
  <si>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</si>
  <si>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</si>
  <si>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</si>
  <si>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</si>
  <si>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</si>
  <si>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</si>
  <si>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</si>
  <si>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</si>
  <si>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</si>
  <si>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</si>
  <si>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</si>
  <si>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</si>
  <si>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</si>
  <si>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</si>
  <si>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D.1.1.</t>
  </si>
  <si>
    <t>Architektonicko - stavební řešení</t>
  </si>
  <si>
    <t>STA</t>
  </si>
  <si>
    <t>1</t>
  </si>
  <si>
    <t>{ac3ee35c-bb1c-490f-be5a-eee03c0d11e2}</t>
  </si>
  <si>
    <t>2</t>
  </si>
  <si>
    <t>VON</t>
  </si>
  <si>
    <t xml:space="preserve">Vedlejší a ostatní náklady stavby </t>
  </si>
  <si>
    <t>{443230ed-cb40-45d3-947b-3a74cdd8da5b}</t>
  </si>
  <si>
    <t>LES_prostor</t>
  </si>
  <si>
    <t>lešení prostorové</t>
  </si>
  <si>
    <t>m3</t>
  </si>
  <si>
    <t>101,44</t>
  </si>
  <si>
    <t>z</t>
  </si>
  <si>
    <t>zásyp</t>
  </si>
  <si>
    <t>2,546</t>
  </si>
  <si>
    <t>KRYCÍ LIST SOUPISU PRACÍ</t>
  </si>
  <si>
    <t>Objekt:</t>
  </si>
  <si>
    <t>D.1.1. - Architektonicko - 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</si>
  <si>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</si>
  <si>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</si>
  <si>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</si>
  <si>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</si>
  <si>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</si>
  <si>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</si>
  <si>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</si>
  <si>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</si>
  <si>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</si>
  <si>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65 - Restaurátorské práce</t>
  </si>
  <si>
    <t xml:space="preserve">      65c - Restaurování vnitřních omítek a nástěnných maleb</t>
  </si>
  <si>
    <t xml:space="preserve">      65d - Restaurování truhlářských prvků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</si>
  <si>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</si>
  <si>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</si>
  <si>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</si>
  <si>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</si>
  <si>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</si>
  <si>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</si>
  <si>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772 - Podlahy z kamene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</si>
  <si>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</si>
  <si>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</si>
  <si>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</si>
  <si>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</si>
  <si>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</si>
  <si>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</si>
  <si>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</si>
  <si>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</si>
  <si>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</si>
  <si>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</si>
  <si>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</si>
  <si>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</si>
  <si>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</si>
  <si>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</si>
  <si>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</si>
  <si>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</si>
  <si>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</si>
  <si>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</si>
  <si>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</si>
  <si>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171151109R</t>
  </si>
  <si>
    <t>Urovnání a zhutnění stávajícího podkladu - zemina</t>
  </si>
  <si>
    <t>m2</t>
  </si>
  <si>
    <t>4</t>
  </si>
  <si>
    <t>-732361885</t>
  </si>
  <si>
    <t>VV</t>
  </si>
  <si>
    <t>D.1.1.1 Technická zpráva</t>
  </si>
  <si>
    <t>5.10. Podlaha</t>
  </si>
  <si>
    <t>D.1.1.2.05 Řezy AB</t>
  </si>
  <si>
    <t>"skladby konstrukcí" C</t>
  </si>
  <si>
    <t>D.1.1.2.01 Půdorys na kótě +1,2</t>
  </si>
  <si>
    <t>25,36</t>
  </si>
  <si>
    <t>Součet</t>
  </si>
  <si>
    <t>174111102</t>
  </si>
  <si>
    <t>Zásyp v uzavřených prostorech sypaninou se zhutněním ručně</t>
  </si>
  <si>
    <t>CS ÚRS 2023 01</t>
  </si>
  <si>
    <t>1533315031</t>
  </si>
  <si>
    <t>zásyp podlah iglů kamenivem</t>
  </si>
  <si>
    <t>25,36*0,2</t>
  </si>
  <si>
    <t>3</t>
  </si>
  <si>
    <t>M</t>
  </si>
  <si>
    <t>58343810</t>
  </si>
  <si>
    <t>kamenivo drcené hrubé frakce 4/8</t>
  </si>
  <si>
    <t>t</t>
  </si>
  <si>
    <t>8</t>
  </si>
  <si>
    <t>-2078291588</t>
  </si>
  <si>
    <t>5,072*2 'Přepočtené koeficientem množství</t>
  </si>
  <si>
    <t>Zakládání</t>
  </si>
  <si>
    <t>271532212R</t>
  </si>
  <si>
    <t>Podsyp pod základové konstrukce se zhutněním a urovnáním povrchu z kameniva hrubého, frakce 16 - 32 mm, se zadrcením kameniva frakce 4/8 do horní vrstvy</t>
  </si>
  <si>
    <t>1513403685</t>
  </si>
  <si>
    <t>25,36*0,1</t>
  </si>
  <si>
    <t>5</t>
  </si>
  <si>
    <t>271562211</t>
  </si>
  <si>
    <t>Podsyp pod základové konstrukce se zhutněním z drobného kameniva frakce 0 až 4 mm</t>
  </si>
  <si>
    <t>CS ÚRS 2019 02</t>
  </si>
  <si>
    <t>805063294</t>
  </si>
  <si>
    <t>25,36*0,08</t>
  </si>
  <si>
    <t>6</t>
  </si>
  <si>
    <t>Úpravy povrchů, podlahy a osazování výplní</t>
  </si>
  <si>
    <t>635111232R</t>
  </si>
  <si>
    <t xml:space="preserve">Násyp vyrovnávací pod podlahy z lomové výsivky 0/4 - 4/8 mm  se zhutněním</t>
  </si>
  <si>
    <t>2084110437</t>
  </si>
  <si>
    <t>25,36*0,07</t>
  </si>
  <si>
    <t>7</t>
  </si>
  <si>
    <t>635312111R</t>
  </si>
  <si>
    <t>Nový podsyp vápenným prachem z přirozeně hydraulického vápna NHL 2,5</t>
  </si>
  <si>
    <t>-1511780381</t>
  </si>
  <si>
    <t>65</t>
  </si>
  <si>
    <t>Restaurátorské práce</t>
  </si>
  <si>
    <t>65c</t>
  </si>
  <si>
    <t>Restaurování vnitřních omítek a nástěnných maleb</t>
  </si>
  <si>
    <t>65c_1</t>
  </si>
  <si>
    <t>Restaurování vnitřních omítek a nástěnných maleb - čištění</t>
  </si>
  <si>
    <t>-327925174</t>
  </si>
  <si>
    <t>5.11.2 Povrchové úpravy vnitřní</t>
  </si>
  <si>
    <t>5.13 Restaurátorské práce</t>
  </si>
  <si>
    <t>odměřeno z projektové dokumentace</t>
  </si>
  <si>
    <t>(23+25,5)*2</t>
  </si>
  <si>
    <t>6,2*5,1</t>
  </si>
  <si>
    <t>9</t>
  </si>
  <si>
    <t>65c_2</t>
  </si>
  <si>
    <t>Restaurování vnitřních omítek a nástěnných maleb - konsolidace</t>
  </si>
  <si>
    <t>1107149253</t>
  </si>
  <si>
    <t>10</t>
  </si>
  <si>
    <t>65c_3</t>
  </si>
  <si>
    <t>Restaurování vnitřních omítek a nástěnných maleb - injektáž</t>
  </si>
  <si>
    <t>-1297979040</t>
  </si>
  <si>
    <t>11</t>
  </si>
  <si>
    <t>65c_4</t>
  </si>
  <si>
    <t>Restaurování vnitřních omítek a nástěnných maleb - tmelení</t>
  </si>
  <si>
    <t>-95268570</t>
  </si>
  <si>
    <t>12</t>
  </si>
  <si>
    <t>65c_5</t>
  </si>
  <si>
    <t>Restaurování vnitřních omítek a nástěnných maleb - retuš</t>
  </si>
  <si>
    <t>1386716509</t>
  </si>
  <si>
    <t>13</t>
  </si>
  <si>
    <t>65c_6</t>
  </si>
  <si>
    <t>Restaurování vnitřních omítek a nástěnných maleb - fixace</t>
  </si>
  <si>
    <t>985784836</t>
  </si>
  <si>
    <t>65d</t>
  </si>
  <si>
    <t>Restaurování truhlářských prvků</t>
  </si>
  <si>
    <t>14</t>
  </si>
  <si>
    <t>65d_01</t>
  </si>
  <si>
    <t>Restaurování vstupních dveří do hřbitovní kaple dle restaurátorského průzkumu a projektové dokumentace (demontáž,montáž, kování, truhlářské práce, restuarátorské práce, povrchová úprava, provizorní náhrada včetně montáže, restaurátorská zpráva)</t>
  </si>
  <si>
    <t>kus</t>
  </si>
  <si>
    <t>544120035</t>
  </si>
  <si>
    <t>5.12.3 Truhlářské práce</t>
  </si>
  <si>
    <t>5.13. Restaurátorské práce</t>
  </si>
  <si>
    <t>E.2.03 Restaurátorský průzkum ke vstupném dveřím</t>
  </si>
  <si>
    <t>65d_02</t>
  </si>
  <si>
    <t>Podrobná restaurátorská dokumentace a základní předstihová konzervace torza oltáře s fixací ohrožených detailů a zbytků polychromie, provedená před deponováním torza do skladu</t>
  </si>
  <si>
    <t>-297991791</t>
  </si>
  <si>
    <t>E.2.02 Restaurování oltáře</t>
  </si>
  <si>
    <t>16</t>
  </si>
  <si>
    <t>65d_03</t>
  </si>
  <si>
    <t>Přemístění torza oltáře do skladu (vzdálenost 6 km) včetně důsledné ochrany torza před poškozením</t>
  </si>
  <si>
    <t>-1166675799</t>
  </si>
  <si>
    <t>Ostatní konstrukce a práce, bourání</t>
  </si>
  <si>
    <t>17</t>
  </si>
  <si>
    <t>943211111</t>
  </si>
  <si>
    <t>Montáž lešení prostorového rámového lehkého s podlahami zatížení do 200 kg/m2 v do 10 m</t>
  </si>
  <si>
    <t>CS ÚRS 2020 02</t>
  </si>
  <si>
    <t>-1635147498</t>
  </si>
  <si>
    <t>5.2. Lešení</t>
  </si>
  <si>
    <t>25,36*4</t>
  </si>
  <si>
    <t>18</t>
  </si>
  <si>
    <t>943211211</t>
  </si>
  <si>
    <t>Příplatek k lešení prostorovému rámovému lehkému s podlahami v do 10 m za první a ZKD den použití</t>
  </si>
  <si>
    <t>1084420503</t>
  </si>
  <si>
    <t>101,44*180 'Přepočtené koeficientem množství</t>
  </si>
  <si>
    <t>19</t>
  </si>
  <si>
    <t>943211811</t>
  </si>
  <si>
    <t>Demontáž lešení prostorového rámového lehkého s podlahami zatížení do 200 kg/m2 v do 10 m</t>
  </si>
  <si>
    <t>1790342610</t>
  </si>
  <si>
    <t>20</t>
  </si>
  <si>
    <t>965082941R</t>
  </si>
  <si>
    <t xml:space="preserve">Ruční odstranění násypů  pod podlahami tl přes 200 mm</t>
  </si>
  <si>
    <t>-1148412</t>
  </si>
  <si>
    <t>25,36*0,3</t>
  </si>
  <si>
    <t>974029154</t>
  </si>
  <si>
    <t>Vysekání rýh ve zdivu kamenném hl do 100 mm š do 150 mm</t>
  </si>
  <si>
    <t>m</t>
  </si>
  <si>
    <t>-1730335457</t>
  </si>
  <si>
    <t>5.3. Bourací práce</t>
  </si>
  <si>
    <t>D.1.1.2.01 Půdorys na kótě +1,2 m</t>
  </si>
  <si>
    <t>Vzorový řez přivětrávacího potrubí z odvětrávané podlahy</t>
  </si>
  <si>
    <t>3*0,5</t>
  </si>
  <si>
    <t>22</t>
  </si>
  <si>
    <t>977151123</t>
  </si>
  <si>
    <t>Jádrové vrty diamantovými korunkami do D 150 mm do stavebních materiálů</t>
  </si>
  <si>
    <t>1534299684</t>
  </si>
  <si>
    <t>Vzorový řez odvětrávacího potrubí z odvětrávané podlahy</t>
  </si>
  <si>
    <t>1,02</t>
  </si>
  <si>
    <t>23</t>
  </si>
  <si>
    <t>985141111</t>
  </si>
  <si>
    <t>Vyčištění trhlin a dutin ve zdivu š do 30 mm hl do 150 mm</t>
  </si>
  <si>
    <t>-673653759</t>
  </si>
  <si>
    <t>5.7.Vodorovné konstrukce</t>
  </si>
  <si>
    <t>"0,1" 0,7*2</t>
  </si>
  <si>
    <t>"0,2" 0,5</t>
  </si>
  <si>
    <t>"0,3" 1,5+1+0,5*2</t>
  </si>
  <si>
    <t>"0,5" 0,5</t>
  </si>
  <si>
    <t>"1" 1,5+0,5</t>
  </si>
  <si>
    <t>"1,5" 2*3+1*2</t>
  </si>
  <si>
    <t>"2" 1,5+2+3</t>
  </si>
  <si>
    <t>"2,5" 0,5</t>
  </si>
  <si>
    <t>"3" 1,5+2,5*2</t>
  </si>
  <si>
    <t>"4" 3</t>
  </si>
  <si>
    <t>"5" 3</t>
  </si>
  <si>
    <t>Mezisoučet</t>
  </si>
  <si>
    <t>5.6. Svislé konstrukce</t>
  </si>
  <si>
    <t>"0,1" 1*2+1,5</t>
  </si>
  <si>
    <t>"0,2" 1,5+1</t>
  </si>
  <si>
    <t>"0,3" 2+2+0,5+0,75</t>
  </si>
  <si>
    <t>"0,5" 0,5+0,5+1,5*2</t>
  </si>
  <si>
    <t>"0,7" 2,5+2*2</t>
  </si>
  <si>
    <t>"1" 0,5*2+2+2+1,5*2+1</t>
  </si>
  <si>
    <t>"1,5" 2+2+2,5</t>
  </si>
  <si>
    <t>"2" 0,5+1*2+1</t>
  </si>
  <si>
    <t>"3" 0,5+2+7+3,5+1+2,5+2</t>
  </si>
  <si>
    <t>"4" 2+2*2+2,5</t>
  </si>
  <si>
    <t>"6" 3+2*2+3,5*2+2</t>
  </si>
  <si>
    <t>"7" 4</t>
  </si>
  <si>
    <t>"8" 5</t>
  </si>
  <si>
    <t>"15" 12</t>
  </si>
  <si>
    <t>"20" 3</t>
  </si>
  <si>
    <t>24</t>
  </si>
  <si>
    <t>985231111R</t>
  </si>
  <si>
    <t>Vypnění spár vápennou maltovou směsí s pojivem NHL 3,5</t>
  </si>
  <si>
    <t>bm</t>
  </si>
  <si>
    <t>-219615708</t>
  </si>
  <si>
    <t>25</t>
  </si>
  <si>
    <t>985231112R</t>
  </si>
  <si>
    <t>Vypnění spár kleneb vápennou maltovou směsí s pojivem NHL 3,5</t>
  </si>
  <si>
    <t>-222509403</t>
  </si>
  <si>
    <t>26</t>
  </si>
  <si>
    <t>985421111R</t>
  </si>
  <si>
    <t xml:space="preserve">Injektáž trhlin š 2 mm v klenbách tl do 300 mm speciální  maltou včetně vrtů</t>
  </si>
  <si>
    <t>69570435</t>
  </si>
  <si>
    <t>27</t>
  </si>
  <si>
    <t>985421112R</t>
  </si>
  <si>
    <t>Injektáž trhlin š 2 mm v cihelném zdivu tl do 450 mm speciální maltou včetně vrtů</t>
  </si>
  <si>
    <t>242013805</t>
  </si>
  <si>
    <t>28</t>
  </si>
  <si>
    <t>985421121R</t>
  </si>
  <si>
    <t>Injektáž trhlin š 5 mm v klenbou tl do 300 mm speciální maltou včetně vrtů</t>
  </si>
  <si>
    <t>1399550471</t>
  </si>
  <si>
    <t>29</t>
  </si>
  <si>
    <t>985421122R</t>
  </si>
  <si>
    <t>Injektáž trhlin š 5 mm v cihelném zdivu tl do 450 mm speciální maltou včetně vrtů</t>
  </si>
  <si>
    <t>-2137528847</t>
  </si>
  <si>
    <t>30</t>
  </si>
  <si>
    <t>985421132R</t>
  </si>
  <si>
    <t>Injektáž trhlin š 10 mm v cihelném zdivu tl do 450 mm speciální maltou včetně vrtů</t>
  </si>
  <si>
    <t>-103100706</t>
  </si>
  <si>
    <t>31</t>
  </si>
  <si>
    <t>985421142R</t>
  </si>
  <si>
    <t>Injektáž trhlin š 15 mm v cihelném zdivu tl do 450 mm speciální maltou včetně vrtů</t>
  </si>
  <si>
    <t>-2136325965</t>
  </si>
  <si>
    <t>32</t>
  </si>
  <si>
    <t>985421152R</t>
  </si>
  <si>
    <t>Injektáž trhlin š 20 mm v cihelném zdivu tl do 450 mm speciální maltou včetně vrtů</t>
  </si>
  <si>
    <t>2096412736</t>
  </si>
  <si>
    <t>997</t>
  </si>
  <si>
    <t>Přesun sutě</t>
  </si>
  <si>
    <t>33</t>
  </si>
  <si>
    <t>997002511</t>
  </si>
  <si>
    <t>Vodorovné přemístění suti a vybouraných hmot bez naložení ale se složením a urovnáním do 1 km</t>
  </si>
  <si>
    <t>-839302693</t>
  </si>
  <si>
    <t>34</t>
  </si>
  <si>
    <t>997002519</t>
  </si>
  <si>
    <t>Příplatek ZKD 1 km přemístění suti a vybouraných hmot</t>
  </si>
  <si>
    <t>-191163820</t>
  </si>
  <si>
    <t>10,743*12 'Přepočtené koeficientem množství</t>
  </si>
  <si>
    <t>35</t>
  </si>
  <si>
    <t>997002611</t>
  </si>
  <si>
    <t>Nakládání suti a vybouraných hmot</t>
  </si>
  <si>
    <t>-1373779178</t>
  </si>
  <si>
    <t>36</t>
  </si>
  <si>
    <t>997013213</t>
  </si>
  <si>
    <t>Vnitrostaveništní doprava suti a vybouraných hmot pro budovy v přes 9 do 12 m ručně</t>
  </si>
  <si>
    <t>1910350472</t>
  </si>
  <si>
    <t>37</t>
  </si>
  <si>
    <t>997013631</t>
  </si>
  <si>
    <t>Poplatek za uložení na skládce (skládkovné) stavebního odpadu směsného kód odpadu 17 09 04</t>
  </si>
  <si>
    <t>-849428787</t>
  </si>
  <si>
    <t>38</t>
  </si>
  <si>
    <t>997221141</t>
  </si>
  <si>
    <t>Vodorovná doprava suti ze sypkých materiálů stavebním kolečkem do 50 m</t>
  </si>
  <si>
    <t>291613169</t>
  </si>
  <si>
    <t>39</t>
  </si>
  <si>
    <t>997221149</t>
  </si>
  <si>
    <t>Příplatek ZKD 10 m u vodorovné dopravy suti ze sypkých materiálů stavebním kolečkem</t>
  </si>
  <si>
    <t>-18502871</t>
  </si>
  <si>
    <t>10,743*10 'Přepočtené koeficientem množství</t>
  </si>
  <si>
    <t>998</t>
  </si>
  <si>
    <t>Přesun hmot</t>
  </si>
  <si>
    <t>40</t>
  </si>
  <si>
    <t>998018002</t>
  </si>
  <si>
    <t>Přesun hmot ruční pro budovy v do 12 m</t>
  </si>
  <si>
    <t>-1078527149</t>
  </si>
  <si>
    <t>PSV</t>
  </si>
  <si>
    <t>Práce a dodávky PSV</t>
  </si>
  <si>
    <t>711</t>
  </si>
  <si>
    <t>Izolace proti vodě, vlhkosti a plynům</t>
  </si>
  <si>
    <t>41</t>
  </si>
  <si>
    <t>711211134R</t>
  </si>
  <si>
    <t xml:space="preserve">Izolace proti zemní vlhkosti a radonu provětrávaná z plastových segmentů do v 150 mm </t>
  </si>
  <si>
    <t>-987747293</t>
  </si>
  <si>
    <t>42</t>
  </si>
  <si>
    <t>711211138R</t>
  </si>
  <si>
    <t>Pomocný materiál pro odvětrávací otvor- PVC tvarovky a potrubí</t>
  </si>
  <si>
    <t>-119358080</t>
  </si>
  <si>
    <t>1,0</t>
  </si>
  <si>
    <t>43</t>
  </si>
  <si>
    <t>711211139R</t>
  </si>
  <si>
    <t>Pomocný materiál pro přisávací otvor- PVC tvarovky, kotvy, materiál pro dozdívky, mřížka nerez</t>
  </si>
  <si>
    <t>642436661</t>
  </si>
  <si>
    <t>44</t>
  </si>
  <si>
    <t>998711202</t>
  </si>
  <si>
    <t>Přesun hmot procentní pro izolace proti vodě, vlhkosti a plynům v objektech v do 12 m</t>
  </si>
  <si>
    <t>%</t>
  </si>
  <si>
    <t>-484103747</t>
  </si>
  <si>
    <t>45</t>
  </si>
  <si>
    <t>998711292</t>
  </si>
  <si>
    <t>Příplatek k přesunu hmot procentní 711 za zvětšený přesun do 100 m</t>
  </si>
  <si>
    <t>1043268132</t>
  </si>
  <si>
    <t>764</t>
  </si>
  <si>
    <t>Konstrukce klempířské</t>
  </si>
  <si>
    <t>46</t>
  </si>
  <si>
    <t>764000001R</t>
  </si>
  <si>
    <t>Pomocný materiál pro klempířské úpravy - napojení odvětrávacího potrubí z odvětrávané podlahy do stávajícího svodu</t>
  </si>
  <si>
    <t>-463937886</t>
  </si>
  <si>
    <t>47</t>
  </si>
  <si>
    <t>998764202</t>
  </si>
  <si>
    <t>Přesun hmot procentní pro konstrukce klempířské v objektech v přes 6 do 12 m</t>
  </si>
  <si>
    <t>1778814758</t>
  </si>
  <si>
    <t>48</t>
  </si>
  <si>
    <t>998764292</t>
  </si>
  <si>
    <t>Příplatek k přesunu hmot procentní 764 za zvětšený přesun do 100 m</t>
  </si>
  <si>
    <t>-1362189071</t>
  </si>
  <si>
    <t>772</t>
  </si>
  <si>
    <t>Podlahy z kamene</t>
  </si>
  <si>
    <t>49</t>
  </si>
  <si>
    <t>772521100R</t>
  </si>
  <si>
    <t>Rozebrání dlažby z pískovcových desek, včetně zdokumentování a očíslování, očištění tlakovou vodou</t>
  </si>
  <si>
    <t>1383560459</t>
  </si>
  <si>
    <t>50</t>
  </si>
  <si>
    <t>772528123R</t>
  </si>
  <si>
    <t>Kladení stávající dlažby z pískovcových podle stávajícího provedení tl. 80 až 100 mm</t>
  </si>
  <si>
    <t>1228402160</t>
  </si>
  <si>
    <t>51</t>
  </si>
  <si>
    <t>998772202</t>
  </si>
  <si>
    <t>Přesun hmot procentní pro podlahy z kamene v objektech v do 12 m</t>
  </si>
  <si>
    <t>-262665012</t>
  </si>
  <si>
    <t>52</t>
  </si>
  <si>
    <t>998772292</t>
  </si>
  <si>
    <t>Příplatek k přesunu hmot procentní 772 za zvětšený přesun do 100 m</t>
  </si>
  <si>
    <t>1343046555</t>
  </si>
  <si>
    <t>HZS</t>
  </si>
  <si>
    <t>Hodinové zúčtovací sazby</t>
  </si>
  <si>
    <t>53</t>
  </si>
  <si>
    <t>HZS1292</t>
  </si>
  <si>
    <t>Hodinová zúčtovací sazba stavební dělník</t>
  </si>
  <si>
    <t>hod</t>
  </si>
  <si>
    <t>512</t>
  </si>
  <si>
    <t>-1355350958</t>
  </si>
  <si>
    <t>Instalace přivětrávacích otvorů</t>
  </si>
  <si>
    <t>54</t>
  </si>
  <si>
    <t>HZS2151</t>
  </si>
  <si>
    <t>Hodinová zúčtovací sazba klempíř</t>
  </si>
  <si>
    <t>-1977095203</t>
  </si>
  <si>
    <t>úprava a napojení odvětrání ke střešnímu svodu</t>
  </si>
  <si>
    <t xml:space="preserve">VON - Vedlejší a ostatní náklady stavby 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</si>
  <si>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</si>
  <si>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</si>
  <si>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</si>
  <si>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</si>
  <si>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</si>
  <si>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</si>
  <si>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</si>
  <si>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012002000R</t>
  </si>
  <si>
    <t>Geodetické práce</t>
  </si>
  <si>
    <t>Kč</t>
  </si>
  <si>
    <t>1024</t>
  </si>
  <si>
    <t>-861314994</t>
  </si>
  <si>
    <t>VRN3</t>
  </si>
  <si>
    <t>Zařízení staveniště</t>
  </si>
  <si>
    <t>030001000R</t>
  </si>
  <si>
    <t>Vybudování, provoz, údržba a odstranění zařízení staveniště</t>
  </si>
  <si>
    <t>-639420160</t>
  </si>
  <si>
    <t>SEZNAM FIGUR</t>
  </si>
  <si>
    <t>Výměra</t>
  </si>
  <si>
    <t>latě</t>
  </si>
  <si>
    <t>LES</t>
  </si>
  <si>
    <t>lešení</t>
  </si>
  <si>
    <t>or</t>
  </si>
  <si>
    <t>ornice</t>
  </si>
  <si>
    <t xml:space="preserve"> D.1.1.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</si>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</sst>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33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36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38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20230501_b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Obnova hřbitovní kaple Zmrtvýchvstání Páně v Knapovci a restaurování vnitřních omítek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Knapovec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1. 5. 2023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Ústí nad Orlicí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INRECO, s.r.o.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BACing s.r.o.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16.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'D.1.1. - Architektonicko 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'D.1.1. - Architektonicko ...'!P131</f>
        <v>0</v>
      </c>
      <c r="AV95" s="129">
        <f>'D.1.1. - Architektonicko ...'!J33</f>
        <v>0</v>
      </c>
      <c r="AW95" s="129">
        <f>'D.1.1. - Architektonicko ...'!J34</f>
        <v>0</v>
      </c>
      <c r="AX95" s="129">
        <f>'D.1.1. - Architektonicko ...'!J35</f>
        <v>0</v>
      </c>
      <c r="AY95" s="129">
        <f>'D.1.1. - Architektonicko ...'!J36</f>
        <v>0</v>
      </c>
      <c r="AZ95" s="129">
        <f>'D.1.1. - Architektonicko ...'!F33</f>
        <v>0</v>
      </c>
      <c r="BA95" s="129">
        <f>'D.1.1. - Architektonicko ...'!F34</f>
        <v>0</v>
      </c>
      <c r="BB95" s="129">
        <f>'D.1.1. - Architektonicko ...'!F35</f>
        <v>0</v>
      </c>
      <c r="BC95" s="129">
        <f>'D.1.1. - Architektonicko ...'!F36</f>
        <v>0</v>
      </c>
      <c r="BD95" s="131">
        <f>'D.1.1. - Architektonicko ...'!F37</f>
        <v>0</v>
      </c>
      <c r="BE95" s="7"/>
      <c r="BT95" s="132" t="s">
        <v>88</v>
      </c>
      <c r="BV95" s="132" t="s">
        <v>82</v>
      </c>
      <c r="BW95" s="132" t="s">
        <v>89</v>
      </c>
      <c r="BX95" s="132" t="s">
        <v>5</v>
      </c>
      <c r="CL95" s="132" t="s">
        <v>1</v>
      </c>
      <c r="CM95" s="132" t="s">
        <v>90</v>
      </c>
    </row>
    <row r="96" s="7" customFormat="1" ht="16.5" customHeight="1">
      <c r="A96" s="120" t="s">
        <v>84</v>
      </c>
      <c r="B96" s="121"/>
      <c r="C96" s="122"/>
      <c r="D96" s="123" t="s">
        <v>91</v>
      </c>
      <c r="E96" s="123"/>
      <c r="F96" s="123"/>
      <c r="G96" s="123"/>
      <c r="H96" s="123"/>
      <c r="I96" s="124"/>
      <c r="J96" s="123" t="s">
        <v>92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'VON - Vedlejší a ostatní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87</v>
      </c>
      <c r="AR96" s="127"/>
      <c r="AS96" s="133">
        <v>0</v>
      </c>
      <c r="AT96" s="134">
        <f>ROUND(SUM(AV96:AW96),2)</f>
        <v>0</v>
      </c>
      <c r="AU96" s="135">
        <f>'VON - Vedlejší a ostatní ...'!P119</f>
        <v>0</v>
      </c>
      <c r="AV96" s="134">
        <f>'VON - Vedlejší a ostatní ...'!J33</f>
        <v>0</v>
      </c>
      <c r="AW96" s="134">
        <f>'VON - Vedlejší a ostatní ...'!J34</f>
        <v>0</v>
      </c>
      <c r="AX96" s="134">
        <f>'VON - Vedlejší a ostatní ...'!J35</f>
        <v>0</v>
      </c>
      <c r="AY96" s="134">
        <f>'VON - Vedlejší a ostatní ...'!J36</f>
        <v>0</v>
      </c>
      <c r="AZ96" s="134">
        <f>'VON - Vedlejší a ostatní ...'!F33</f>
        <v>0</v>
      </c>
      <c r="BA96" s="134">
        <f>'VON - Vedlejší a ostatní ...'!F34</f>
        <v>0</v>
      </c>
      <c r="BB96" s="134">
        <f>'VON - Vedlejší a ostatní ...'!F35</f>
        <v>0</v>
      </c>
      <c r="BC96" s="134">
        <f>'VON - Vedlejší a ostatní ...'!F36</f>
        <v>0</v>
      </c>
      <c r="BD96" s="136">
        <f>'VON - Vedlejší a ostatní ...'!F37</f>
        <v>0</v>
      </c>
      <c r="BE96" s="7"/>
      <c r="BT96" s="132" t="s">
        <v>88</v>
      </c>
      <c r="BV96" s="132" t="s">
        <v>82</v>
      </c>
      <c r="BW96" s="132" t="s">
        <v>93</v>
      </c>
      <c r="BX96" s="132" t="s">
        <v>5</v>
      </c>
      <c r="CL96" s="132" t="s">
        <v>1</v>
      </c>
      <c r="CM96" s="132" t="s">
        <v>90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eox2KyWm73G/JBwJ041AWkeNDa8799dNN8Cj8junFv2cbTJ5wqltnsUPeQpLuEY0wAfmiWjiQ0hqBBx3lRsIUg==" hashValue="8f9vFLc9WP07ZLJUDbLSVNlCF4UcGJ9UZi6/VyUd/Jjyc2mt3m3klNLQOGgWMM70ZCSYvCKtvnl9xfZqWgGuGA==" algorithmName="SHA-512" password="CC3D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D.1.1. - Architektonicko ...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  <c r="AZ2" s="137" t="s">
        <v>94</v>
      </c>
      <c r="BA2" s="137" t="s">
        <v>95</v>
      </c>
      <c r="BB2" s="137" t="s">
        <v>96</v>
      </c>
      <c r="BC2" s="137" t="s">
        <v>97</v>
      </c>
      <c r="BD2" s="137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90</v>
      </c>
      <c r="AZ3" s="137" t="s">
        <v>98</v>
      </c>
      <c r="BA3" s="137" t="s">
        <v>99</v>
      </c>
      <c r="BB3" s="137" t="s">
        <v>96</v>
      </c>
      <c r="BC3" s="137" t="s">
        <v>100</v>
      </c>
      <c r="BD3" s="137" t="s">
        <v>90</v>
      </c>
    </row>
    <row r="4" s="1" customFormat="1" ht="24.96" customHeight="1">
      <c r="B4" s="21"/>
      <c r="D4" s="140" t="s">
        <v>101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26.25" customHeight="1">
      <c r="B7" s="21"/>
      <c r="E7" s="143" t="str">
        <f>'Rekapitulace stavby'!K6</f>
        <v>Obnova hřbitovní kaple Zmrtvýchvstání Páně v Knapovci a restaurování vnitřních omítek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103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1. 5. 2023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32</v>
      </c>
      <c r="F21" s="39"/>
      <c r="G21" s="39"/>
      <c r="H21" s="39"/>
      <c r="I21" s="142" t="s">
        <v>27</v>
      </c>
      <c r="J21" s="145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35</v>
      </c>
      <c r="E23" s="39"/>
      <c r="F23" s="39"/>
      <c r="G23" s="39"/>
      <c r="H23" s="39"/>
      <c r="I23" s="142" t="s">
        <v>25</v>
      </c>
      <c r="J23" s="145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37</v>
      </c>
      <c r="F24" s="39"/>
      <c r="G24" s="39"/>
      <c r="H24" s="39"/>
      <c r="I24" s="142" t="s">
        <v>27</v>
      </c>
      <c r="J24" s="145" t="s">
        <v>38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40</v>
      </c>
      <c r="E30" s="39"/>
      <c r="F30" s="39"/>
      <c r="G30" s="39"/>
      <c r="H30" s="39"/>
      <c r="I30" s="39"/>
      <c r="J30" s="153">
        <f>ROUND(J131,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42</v>
      </c>
      <c r="G32" s="39"/>
      <c r="H32" s="39"/>
      <c r="I32" s="154" t="s">
        <v>41</v>
      </c>
      <c r="J32" s="154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44</v>
      </c>
      <c r="E33" s="142" t="s">
        <v>45</v>
      </c>
      <c r="F33" s="156">
        <f>ROUND((SUM(BE131:BE508)),  2)</f>
        <v>0</v>
      </c>
      <c r="G33" s="39"/>
      <c r="H33" s="39"/>
      <c r="I33" s="157">
        <v>0.20999999999999999</v>
      </c>
      <c r="J33" s="156">
        <f>ROUND(((SUM(BE131:BE508))*I33),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46</v>
      </c>
      <c r="F34" s="156">
        <f>ROUND((SUM(BF131:BF508)),  2)</f>
        <v>0</v>
      </c>
      <c r="G34" s="39"/>
      <c r="H34" s="39"/>
      <c r="I34" s="157">
        <v>0.14999999999999999</v>
      </c>
      <c r="J34" s="156">
        <f>ROUND(((SUM(BF131:BF508))*I34),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47</v>
      </c>
      <c r="F35" s="156">
        <f>ROUND((SUM(BG131:BG508)),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48</v>
      </c>
      <c r="F36" s="156">
        <f>ROUND((SUM(BH131:BH508)),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49</v>
      </c>
      <c r="F37" s="156">
        <f>ROUND((SUM(BI131:BI508)),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53</v>
      </c>
      <c r="E50" s="166"/>
      <c r="F50" s="166"/>
      <c r="G50" s="165" t="s">
        <v>54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55</v>
      </c>
      <c r="E61" s="168"/>
      <c r="F61" s="169" t="s">
        <v>56</v>
      </c>
      <c r="G61" s="167" t="s">
        <v>55</v>
      </c>
      <c r="H61" s="168"/>
      <c r="I61" s="168"/>
      <c r="J61" s="170" t="s">
        <v>56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57</v>
      </c>
      <c r="E65" s="171"/>
      <c r="F65" s="171"/>
      <c r="G65" s="165" t="s">
        <v>58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55</v>
      </c>
      <c r="E76" s="168"/>
      <c r="F76" s="169" t="s">
        <v>56</v>
      </c>
      <c r="G76" s="167" t="s">
        <v>55</v>
      </c>
      <c r="H76" s="168"/>
      <c r="I76" s="168"/>
      <c r="J76" s="170" t="s">
        <v>56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6" t="str">
        <f>E7</f>
        <v>Obnova hřbitovní kaple Zmrtvýchvstání Páně v Knapovci a restaurování vnitřních omítek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D.1.1. - Architektonicko - stavební řešení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Knapovec</v>
      </c>
      <c r="G89" s="41"/>
      <c r="H89" s="41"/>
      <c r="I89" s="33" t="s">
        <v>22</v>
      </c>
      <c r="J89" s="80" t="str">
        <f>IF(J12="","",J12)</f>
        <v>1. 5. 2023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Ústí nad Orlicí</v>
      </c>
      <c r="G91" s="41"/>
      <c r="H91" s="41"/>
      <c r="I91" s="33" t="s">
        <v>30</v>
      </c>
      <c r="J91" s="37" t="str">
        <f>E21</f>
        <v>INRECO,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BACing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105</v>
      </c>
      <c r="D94" s="178"/>
      <c r="E94" s="178"/>
      <c r="F94" s="178"/>
      <c r="G94" s="178"/>
      <c r="H94" s="178"/>
      <c r="I94" s="178"/>
      <c r="J94" s="179" t="s">
        <v>106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107</v>
      </c>
      <c r="D96" s="41"/>
      <c r="E96" s="41"/>
      <c r="F96" s="41"/>
      <c r="G96" s="41"/>
      <c r="H96" s="41"/>
      <c r="I96" s="41"/>
      <c r="J96" s="111">
        <f>J131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1"/>
      <c r="C97" s="182"/>
      <c r="D97" s="183" t="s">
        <v>109</v>
      </c>
      <c r="E97" s="184"/>
      <c r="F97" s="184"/>
      <c r="G97" s="184"/>
      <c r="H97" s="184"/>
      <c r="I97" s="184"/>
      <c r="J97" s="185">
        <f>J132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110</v>
      </c>
      <c r="E98" s="190"/>
      <c r="F98" s="190"/>
      <c r="G98" s="190"/>
      <c r="H98" s="190"/>
      <c r="I98" s="190"/>
      <c r="J98" s="191">
        <f>J133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111</v>
      </c>
      <c r="E99" s="190"/>
      <c r="F99" s="190"/>
      <c r="G99" s="190"/>
      <c r="H99" s="190"/>
      <c r="I99" s="190"/>
      <c r="J99" s="191">
        <f>J161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112</v>
      </c>
      <c r="E100" s="190"/>
      <c r="F100" s="190"/>
      <c r="G100" s="190"/>
      <c r="H100" s="190"/>
      <c r="I100" s="190"/>
      <c r="J100" s="191">
        <f>J178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113</v>
      </c>
      <c r="E101" s="190"/>
      <c r="F101" s="190"/>
      <c r="G101" s="190"/>
      <c r="H101" s="190"/>
      <c r="I101" s="190"/>
      <c r="J101" s="191">
        <f>J195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87"/>
      <c r="C102" s="188"/>
      <c r="D102" s="189" t="s">
        <v>114</v>
      </c>
      <c r="E102" s="190"/>
      <c r="F102" s="190"/>
      <c r="G102" s="190"/>
      <c r="H102" s="190"/>
      <c r="I102" s="190"/>
      <c r="J102" s="191">
        <f>J196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7"/>
      <c r="C103" s="188"/>
      <c r="D103" s="189" t="s">
        <v>115</v>
      </c>
      <c r="E103" s="190"/>
      <c r="F103" s="190"/>
      <c r="G103" s="190"/>
      <c r="H103" s="190"/>
      <c r="I103" s="190"/>
      <c r="J103" s="191">
        <f>J251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116</v>
      </c>
      <c r="E104" s="190"/>
      <c r="F104" s="190"/>
      <c r="G104" s="190"/>
      <c r="H104" s="190"/>
      <c r="I104" s="190"/>
      <c r="J104" s="191">
        <f>J273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117</v>
      </c>
      <c r="E105" s="190"/>
      <c r="F105" s="190"/>
      <c r="G105" s="190"/>
      <c r="H105" s="190"/>
      <c r="I105" s="190"/>
      <c r="J105" s="191">
        <f>J433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7"/>
      <c r="C106" s="188"/>
      <c r="D106" s="189" t="s">
        <v>118</v>
      </c>
      <c r="E106" s="190"/>
      <c r="F106" s="190"/>
      <c r="G106" s="190"/>
      <c r="H106" s="190"/>
      <c r="I106" s="190"/>
      <c r="J106" s="191">
        <f>J443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1"/>
      <c r="C107" s="182"/>
      <c r="D107" s="183" t="s">
        <v>119</v>
      </c>
      <c r="E107" s="184"/>
      <c r="F107" s="184"/>
      <c r="G107" s="184"/>
      <c r="H107" s="184"/>
      <c r="I107" s="184"/>
      <c r="J107" s="185">
        <f>J445</f>
        <v>0</v>
      </c>
      <c r="K107" s="182"/>
      <c r="L107" s="18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7"/>
      <c r="C108" s="188"/>
      <c r="D108" s="189" t="s">
        <v>120</v>
      </c>
      <c r="E108" s="190"/>
      <c r="F108" s="190"/>
      <c r="G108" s="190"/>
      <c r="H108" s="190"/>
      <c r="I108" s="190"/>
      <c r="J108" s="191">
        <f>J446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7"/>
      <c r="C109" s="188"/>
      <c r="D109" s="189" t="s">
        <v>121</v>
      </c>
      <c r="E109" s="190"/>
      <c r="F109" s="190"/>
      <c r="G109" s="190"/>
      <c r="H109" s="190"/>
      <c r="I109" s="190"/>
      <c r="J109" s="191">
        <f>J471</f>
        <v>0</v>
      </c>
      <c r="K109" s="188"/>
      <c r="L109" s="19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7"/>
      <c r="C110" s="188"/>
      <c r="D110" s="189" t="s">
        <v>122</v>
      </c>
      <c r="E110" s="190"/>
      <c r="F110" s="190"/>
      <c r="G110" s="190"/>
      <c r="H110" s="190"/>
      <c r="I110" s="190"/>
      <c r="J110" s="191">
        <f>J481</f>
        <v>0</v>
      </c>
      <c r="K110" s="188"/>
      <c r="L110" s="19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1"/>
      <c r="C111" s="182"/>
      <c r="D111" s="183" t="s">
        <v>123</v>
      </c>
      <c r="E111" s="184"/>
      <c r="F111" s="184"/>
      <c r="G111" s="184"/>
      <c r="H111" s="184"/>
      <c r="I111" s="184"/>
      <c r="J111" s="185">
        <f>J496</f>
        <v>0</v>
      </c>
      <c r="K111" s="182"/>
      <c r="L111" s="186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124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6.25" customHeight="1">
      <c r="A121" s="39"/>
      <c r="B121" s="40"/>
      <c r="C121" s="41"/>
      <c r="D121" s="41"/>
      <c r="E121" s="176" t="str">
        <f>E7</f>
        <v>Obnova hřbitovní kaple Zmrtvýchvstání Páně v Knapovci a restaurování vnitřních omítek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102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E9</f>
        <v>D.1.1. - Architektonicko - stavební řešení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F12</f>
        <v>Knapovec</v>
      </c>
      <c r="G125" s="41"/>
      <c r="H125" s="41"/>
      <c r="I125" s="33" t="s">
        <v>22</v>
      </c>
      <c r="J125" s="80" t="str">
        <f>IF(J12="","",J12)</f>
        <v>1. 5. 2023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24</v>
      </c>
      <c r="D127" s="41"/>
      <c r="E127" s="41"/>
      <c r="F127" s="28" t="str">
        <f>E15</f>
        <v>Město Ústí nad Orlicí</v>
      </c>
      <c r="G127" s="41"/>
      <c r="H127" s="41"/>
      <c r="I127" s="33" t="s">
        <v>30</v>
      </c>
      <c r="J127" s="37" t="str">
        <f>E21</f>
        <v>INRECO, s.r.o.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28</v>
      </c>
      <c r="D128" s="41"/>
      <c r="E128" s="41"/>
      <c r="F128" s="28" t="str">
        <f>IF(E18="","",E18)</f>
        <v>Vyplň údaj</v>
      </c>
      <c r="G128" s="41"/>
      <c r="H128" s="41"/>
      <c r="I128" s="33" t="s">
        <v>35</v>
      </c>
      <c r="J128" s="37" t="str">
        <f>E24</f>
        <v>BACing s.r.o.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193"/>
      <c r="B130" s="194"/>
      <c r="C130" s="195" t="s">
        <v>125</v>
      </c>
      <c r="D130" s="196" t="s">
        <v>65</v>
      </c>
      <c r="E130" s="196" t="s">
        <v>61</v>
      </c>
      <c r="F130" s="196" t="s">
        <v>62</v>
      </c>
      <c r="G130" s="196" t="s">
        <v>126</v>
      </c>
      <c r="H130" s="196" t="s">
        <v>127</v>
      </c>
      <c r="I130" s="196" t="s">
        <v>128</v>
      </c>
      <c r="J130" s="196" t="s">
        <v>106</v>
      </c>
      <c r="K130" s="197" t="s">
        <v>129</v>
      </c>
      <c r="L130" s="198"/>
      <c r="M130" s="101" t="s">
        <v>1</v>
      </c>
      <c r="N130" s="102" t="s">
        <v>44</v>
      </c>
      <c r="O130" s="102" t="s">
        <v>130</v>
      </c>
      <c r="P130" s="102" t="s">
        <v>131</v>
      </c>
      <c r="Q130" s="102" t="s">
        <v>132</v>
      </c>
      <c r="R130" s="102" t="s">
        <v>133</v>
      </c>
      <c r="S130" s="102" t="s">
        <v>134</v>
      </c>
      <c r="T130" s="103" t="s">
        <v>135</v>
      </c>
      <c r="U130" s="193"/>
      <c r="V130" s="193"/>
      <c r="W130" s="193"/>
      <c r="X130" s="193"/>
      <c r="Y130" s="193"/>
      <c r="Z130" s="193"/>
      <c r="AA130" s="193"/>
      <c r="AB130" s="193"/>
      <c r="AC130" s="193"/>
      <c r="AD130" s="193"/>
      <c r="AE130" s="193"/>
    </row>
    <row r="131" s="2" customFormat="1" ht="22.8" customHeight="1">
      <c r="A131" s="39"/>
      <c r="B131" s="40"/>
      <c r="C131" s="108" t="s">
        <v>136</v>
      </c>
      <c r="D131" s="41"/>
      <c r="E131" s="41"/>
      <c r="F131" s="41"/>
      <c r="G131" s="41"/>
      <c r="H131" s="41"/>
      <c r="I131" s="41"/>
      <c r="J131" s="199">
        <f>BK131</f>
        <v>0</v>
      </c>
      <c r="K131" s="41"/>
      <c r="L131" s="45"/>
      <c r="M131" s="104"/>
      <c r="N131" s="200"/>
      <c r="O131" s="105"/>
      <c r="P131" s="201">
        <f>P132+P445+P496</f>
        <v>0</v>
      </c>
      <c r="Q131" s="105"/>
      <c r="R131" s="201">
        <f>R132+R445+R496</f>
        <v>29.285225800000006</v>
      </c>
      <c r="S131" s="105"/>
      <c r="T131" s="202">
        <f>T132+T445+T496</f>
        <v>10.74348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79</v>
      </c>
      <c r="AU131" s="18" t="s">
        <v>108</v>
      </c>
      <c r="BK131" s="203">
        <f>BK132+BK445+BK496</f>
        <v>0</v>
      </c>
    </row>
    <row r="132" s="12" customFormat="1" ht="25.92" customHeight="1">
      <c r="A132" s="12"/>
      <c r="B132" s="204"/>
      <c r="C132" s="205"/>
      <c r="D132" s="206" t="s">
        <v>79</v>
      </c>
      <c r="E132" s="207" t="s">
        <v>137</v>
      </c>
      <c r="F132" s="207" t="s">
        <v>138</v>
      </c>
      <c r="G132" s="205"/>
      <c r="H132" s="205"/>
      <c r="I132" s="208"/>
      <c r="J132" s="209">
        <f>BK132</f>
        <v>0</v>
      </c>
      <c r="K132" s="205"/>
      <c r="L132" s="210"/>
      <c r="M132" s="211"/>
      <c r="N132" s="212"/>
      <c r="O132" s="212"/>
      <c r="P132" s="213">
        <f>P133+P161+P178+P195+P273+P433+P443</f>
        <v>0</v>
      </c>
      <c r="Q132" s="212"/>
      <c r="R132" s="213">
        <f>R133+R161+R178+R195+R273+R433+R443</f>
        <v>26.932683400000005</v>
      </c>
      <c r="S132" s="212"/>
      <c r="T132" s="214">
        <f>T133+T161+T178+T195+T273+T433+T443</f>
        <v>10.74348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5" t="s">
        <v>88</v>
      </c>
      <c r="AT132" s="216" t="s">
        <v>79</v>
      </c>
      <c r="AU132" s="216" t="s">
        <v>80</v>
      </c>
      <c r="AY132" s="215" t="s">
        <v>139</v>
      </c>
      <c r="BK132" s="217">
        <f>BK133+BK161+BK178+BK195+BK273+BK433+BK443</f>
        <v>0</v>
      </c>
    </row>
    <row r="133" s="12" customFormat="1" ht="22.8" customHeight="1">
      <c r="A133" s="12"/>
      <c r="B133" s="204"/>
      <c r="C133" s="205"/>
      <c r="D133" s="206" t="s">
        <v>79</v>
      </c>
      <c r="E133" s="218" t="s">
        <v>88</v>
      </c>
      <c r="F133" s="218" t="s">
        <v>140</v>
      </c>
      <c r="G133" s="205"/>
      <c r="H133" s="205"/>
      <c r="I133" s="208"/>
      <c r="J133" s="219">
        <f>BK133</f>
        <v>0</v>
      </c>
      <c r="K133" s="205"/>
      <c r="L133" s="210"/>
      <c r="M133" s="211"/>
      <c r="N133" s="212"/>
      <c r="O133" s="212"/>
      <c r="P133" s="213">
        <f>SUM(P134:P160)</f>
        <v>0</v>
      </c>
      <c r="Q133" s="212"/>
      <c r="R133" s="213">
        <f>SUM(R134:R160)</f>
        <v>10.144</v>
      </c>
      <c r="S133" s="212"/>
      <c r="T133" s="214">
        <f>SUM(T134:T160)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88</v>
      </c>
      <c r="AT133" s="216" t="s">
        <v>79</v>
      </c>
      <c r="AU133" s="216" t="s">
        <v>88</v>
      </c>
      <c r="AY133" s="215" t="s">
        <v>139</v>
      </c>
      <c r="BK133" s="217">
        <f>SUM(BK134:BK160)</f>
        <v>0</v>
      </c>
    </row>
    <row r="134" s="2" customFormat="1" ht="21.75" customHeight="1">
      <c r="A134" s="39"/>
      <c r="B134" s="40"/>
      <c r="C134" s="220" t="s">
        <v>88</v>
      </c>
      <c r="D134" s="220" t="s">
        <v>141</v>
      </c>
      <c r="E134" s="221" t="s">
        <v>142</v>
      </c>
      <c r="F134" s="222" t="s">
        <v>143</v>
      </c>
      <c r="G134" s="223" t="s">
        <v>144</v>
      </c>
      <c r="H134" s="224">
        <v>25.359999999999999</v>
      </c>
      <c r="I134" s="225"/>
      <c r="J134" s="226">
        <f>ROUND(I134*H134,2)</f>
        <v>0</v>
      </c>
      <c r="K134" s="222" t="s">
        <v>1</v>
      </c>
      <c r="L134" s="45"/>
      <c r="M134" s="227" t="s">
        <v>1</v>
      </c>
      <c r="N134" s="228" t="s">
        <v>45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145</v>
      </c>
      <c r="AT134" s="231" t="s">
        <v>141</v>
      </c>
      <c r="AU134" s="231" t="s">
        <v>90</v>
      </c>
      <c r="AY134" s="18" t="s">
        <v>139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88</v>
      </c>
      <c r="BK134" s="232">
        <f>ROUND(I134*H134,2)</f>
        <v>0</v>
      </c>
      <c r="BL134" s="18" t="s">
        <v>145</v>
      </c>
      <c r="BM134" s="231" t="s">
        <v>146</v>
      </c>
    </row>
    <row r="135" s="13" customFormat="1">
      <c r="A135" s="13"/>
      <c r="B135" s="233"/>
      <c r="C135" s="234"/>
      <c r="D135" s="235" t="s">
        <v>147</v>
      </c>
      <c r="E135" s="236" t="s">
        <v>1</v>
      </c>
      <c r="F135" s="237" t="s">
        <v>148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147</v>
      </c>
      <c r="AU135" s="243" t="s">
        <v>90</v>
      </c>
      <c r="AV135" s="13" t="s">
        <v>88</v>
      </c>
      <c r="AW135" s="13" t="s">
        <v>34</v>
      </c>
      <c r="AX135" s="13" t="s">
        <v>80</v>
      </c>
      <c r="AY135" s="243" t="s">
        <v>139</v>
      </c>
    </row>
    <row r="136" s="13" customFormat="1">
      <c r="A136" s="13"/>
      <c r="B136" s="233"/>
      <c r="C136" s="234"/>
      <c r="D136" s="235" t="s">
        <v>147</v>
      </c>
      <c r="E136" s="236" t="s">
        <v>1</v>
      </c>
      <c r="F136" s="237" t="s">
        <v>149</v>
      </c>
      <c r="G136" s="234"/>
      <c r="H136" s="236" t="s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147</v>
      </c>
      <c r="AU136" s="243" t="s">
        <v>90</v>
      </c>
      <c r="AV136" s="13" t="s">
        <v>88</v>
      </c>
      <c r="AW136" s="13" t="s">
        <v>34</v>
      </c>
      <c r="AX136" s="13" t="s">
        <v>80</v>
      </c>
      <c r="AY136" s="243" t="s">
        <v>139</v>
      </c>
    </row>
    <row r="137" s="13" customFormat="1">
      <c r="A137" s="13"/>
      <c r="B137" s="233"/>
      <c r="C137" s="234"/>
      <c r="D137" s="235" t="s">
        <v>147</v>
      </c>
      <c r="E137" s="236" t="s">
        <v>1</v>
      </c>
      <c r="F137" s="237" t="s">
        <v>150</v>
      </c>
      <c r="G137" s="234"/>
      <c r="H137" s="236" t="s">
        <v>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147</v>
      </c>
      <c r="AU137" s="243" t="s">
        <v>90</v>
      </c>
      <c r="AV137" s="13" t="s">
        <v>88</v>
      </c>
      <c r="AW137" s="13" t="s">
        <v>34</v>
      </c>
      <c r="AX137" s="13" t="s">
        <v>80</v>
      </c>
      <c r="AY137" s="243" t="s">
        <v>139</v>
      </c>
    </row>
    <row r="138" s="13" customFormat="1">
      <c r="A138" s="13"/>
      <c r="B138" s="233"/>
      <c r="C138" s="234"/>
      <c r="D138" s="235" t="s">
        <v>147</v>
      </c>
      <c r="E138" s="236" t="s">
        <v>1</v>
      </c>
      <c r="F138" s="237" t="s">
        <v>151</v>
      </c>
      <c r="G138" s="234"/>
      <c r="H138" s="236" t="s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147</v>
      </c>
      <c r="AU138" s="243" t="s">
        <v>90</v>
      </c>
      <c r="AV138" s="13" t="s">
        <v>88</v>
      </c>
      <c r="AW138" s="13" t="s">
        <v>34</v>
      </c>
      <c r="AX138" s="13" t="s">
        <v>80</v>
      </c>
      <c r="AY138" s="243" t="s">
        <v>139</v>
      </c>
    </row>
    <row r="139" s="13" customFormat="1">
      <c r="A139" s="13"/>
      <c r="B139" s="233"/>
      <c r="C139" s="234"/>
      <c r="D139" s="235" t="s">
        <v>147</v>
      </c>
      <c r="E139" s="236" t="s">
        <v>1</v>
      </c>
      <c r="F139" s="237" t="s">
        <v>152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147</v>
      </c>
      <c r="AU139" s="243" t="s">
        <v>90</v>
      </c>
      <c r="AV139" s="13" t="s">
        <v>88</v>
      </c>
      <c r="AW139" s="13" t="s">
        <v>34</v>
      </c>
      <c r="AX139" s="13" t="s">
        <v>80</v>
      </c>
      <c r="AY139" s="243" t="s">
        <v>139</v>
      </c>
    </row>
    <row r="140" s="14" customFormat="1">
      <c r="A140" s="14"/>
      <c r="B140" s="244"/>
      <c r="C140" s="245"/>
      <c r="D140" s="235" t="s">
        <v>147</v>
      </c>
      <c r="E140" s="246" t="s">
        <v>1</v>
      </c>
      <c r="F140" s="247" t="s">
        <v>153</v>
      </c>
      <c r="G140" s="245"/>
      <c r="H140" s="248">
        <v>25.359999999999999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147</v>
      </c>
      <c r="AU140" s="254" t="s">
        <v>90</v>
      </c>
      <c r="AV140" s="14" t="s">
        <v>90</v>
      </c>
      <c r="AW140" s="14" t="s">
        <v>34</v>
      </c>
      <c r="AX140" s="14" t="s">
        <v>80</v>
      </c>
      <c r="AY140" s="254" t="s">
        <v>139</v>
      </c>
    </row>
    <row r="141" s="15" customFormat="1">
      <c r="A141" s="15"/>
      <c r="B141" s="255"/>
      <c r="C141" s="256"/>
      <c r="D141" s="235" t="s">
        <v>147</v>
      </c>
      <c r="E141" s="257" t="s">
        <v>1</v>
      </c>
      <c r="F141" s="258" t="s">
        <v>154</v>
      </c>
      <c r="G141" s="256"/>
      <c r="H141" s="259">
        <v>25.359999999999999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5" t="s">
        <v>147</v>
      </c>
      <c r="AU141" s="265" t="s">
        <v>90</v>
      </c>
      <c r="AV141" s="15" t="s">
        <v>145</v>
      </c>
      <c r="AW141" s="15" t="s">
        <v>34</v>
      </c>
      <c r="AX141" s="15" t="s">
        <v>88</v>
      </c>
      <c r="AY141" s="265" t="s">
        <v>139</v>
      </c>
    </row>
    <row r="142" s="2" customFormat="1" ht="24.15" customHeight="1">
      <c r="A142" s="39"/>
      <c r="B142" s="40"/>
      <c r="C142" s="220" t="s">
        <v>90</v>
      </c>
      <c r="D142" s="220" t="s">
        <v>141</v>
      </c>
      <c r="E142" s="221" t="s">
        <v>155</v>
      </c>
      <c r="F142" s="222" t="s">
        <v>156</v>
      </c>
      <c r="G142" s="223" t="s">
        <v>96</v>
      </c>
      <c r="H142" s="224">
        <v>5.0720000000000001</v>
      </c>
      <c r="I142" s="225"/>
      <c r="J142" s="226">
        <f>ROUND(I142*H142,2)</f>
        <v>0</v>
      </c>
      <c r="K142" s="222" t="s">
        <v>157</v>
      </c>
      <c r="L142" s="45"/>
      <c r="M142" s="227" t="s">
        <v>1</v>
      </c>
      <c r="N142" s="228" t="s">
        <v>45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145</v>
      </c>
      <c r="AT142" s="231" t="s">
        <v>141</v>
      </c>
      <c r="AU142" s="231" t="s">
        <v>90</v>
      </c>
      <c r="AY142" s="18" t="s">
        <v>139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88</v>
      </c>
      <c r="BK142" s="232">
        <f>ROUND(I142*H142,2)</f>
        <v>0</v>
      </c>
      <c r="BL142" s="18" t="s">
        <v>145</v>
      </c>
      <c r="BM142" s="231" t="s">
        <v>158</v>
      </c>
    </row>
    <row r="143" s="13" customFormat="1">
      <c r="A143" s="13"/>
      <c r="B143" s="233"/>
      <c r="C143" s="234"/>
      <c r="D143" s="235" t="s">
        <v>147</v>
      </c>
      <c r="E143" s="236" t="s">
        <v>1</v>
      </c>
      <c r="F143" s="237" t="s">
        <v>148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147</v>
      </c>
      <c r="AU143" s="243" t="s">
        <v>90</v>
      </c>
      <c r="AV143" s="13" t="s">
        <v>88</v>
      </c>
      <c r="AW143" s="13" t="s">
        <v>34</v>
      </c>
      <c r="AX143" s="13" t="s">
        <v>80</v>
      </c>
      <c r="AY143" s="243" t="s">
        <v>139</v>
      </c>
    </row>
    <row r="144" s="13" customFormat="1">
      <c r="A144" s="13"/>
      <c r="B144" s="233"/>
      <c r="C144" s="234"/>
      <c r="D144" s="235" t="s">
        <v>147</v>
      </c>
      <c r="E144" s="236" t="s">
        <v>1</v>
      </c>
      <c r="F144" s="237" t="s">
        <v>149</v>
      </c>
      <c r="G144" s="234"/>
      <c r="H144" s="236" t="s">
        <v>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147</v>
      </c>
      <c r="AU144" s="243" t="s">
        <v>90</v>
      </c>
      <c r="AV144" s="13" t="s">
        <v>88</v>
      </c>
      <c r="AW144" s="13" t="s">
        <v>34</v>
      </c>
      <c r="AX144" s="13" t="s">
        <v>80</v>
      </c>
      <c r="AY144" s="243" t="s">
        <v>139</v>
      </c>
    </row>
    <row r="145" s="13" customFormat="1">
      <c r="A145" s="13"/>
      <c r="B145" s="233"/>
      <c r="C145" s="234"/>
      <c r="D145" s="235" t="s">
        <v>147</v>
      </c>
      <c r="E145" s="236" t="s">
        <v>1</v>
      </c>
      <c r="F145" s="237" t="s">
        <v>150</v>
      </c>
      <c r="G145" s="234"/>
      <c r="H145" s="236" t="s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147</v>
      </c>
      <c r="AU145" s="243" t="s">
        <v>90</v>
      </c>
      <c r="AV145" s="13" t="s">
        <v>88</v>
      </c>
      <c r="AW145" s="13" t="s">
        <v>34</v>
      </c>
      <c r="AX145" s="13" t="s">
        <v>80</v>
      </c>
      <c r="AY145" s="243" t="s">
        <v>139</v>
      </c>
    </row>
    <row r="146" s="13" customFormat="1">
      <c r="A146" s="13"/>
      <c r="B146" s="233"/>
      <c r="C146" s="234"/>
      <c r="D146" s="235" t="s">
        <v>147</v>
      </c>
      <c r="E146" s="236" t="s">
        <v>1</v>
      </c>
      <c r="F146" s="237" t="s">
        <v>151</v>
      </c>
      <c r="G146" s="234"/>
      <c r="H146" s="236" t="s">
        <v>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147</v>
      </c>
      <c r="AU146" s="243" t="s">
        <v>90</v>
      </c>
      <c r="AV146" s="13" t="s">
        <v>88</v>
      </c>
      <c r="AW146" s="13" t="s">
        <v>34</v>
      </c>
      <c r="AX146" s="13" t="s">
        <v>80</v>
      </c>
      <c r="AY146" s="243" t="s">
        <v>139</v>
      </c>
    </row>
    <row r="147" s="13" customFormat="1">
      <c r="A147" s="13"/>
      <c r="B147" s="233"/>
      <c r="C147" s="234"/>
      <c r="D147" s="235" t="s">
        <v>147</v>
      </c>
      <c r="E147" s="236" t="s">
        <v>1</v>
      </c>
      <c r="F147" s="237" t="s">
        <v>152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147</v>
      </c>
      <c r="AU147" s="243" t="s">
        <v>90</v>
      </c>
      <c r="AV147" s="13" t="s">
        <v>88</v>
      </c>
      <c r="AW147" s="13" t="s">
        <v>34</v>
      </c>
      <c r="AX147" s="13" t="s">
        <v>80</v>
      </c>
      <c r="AY147" s="243" t="s">
        <v>139</v>
      </c>
    </row>
    <row r="148" s="13" customFormat="1">
      <c r="A148" s="13"/>
      <c r="B148" s="233"/>
      <c r="C148" s="234"/>
      <c r="D148" s="235" t="s">
        <v>147</v>
      </c>
      <c r="E148" s="236" t="s">
        <v>1</v>
      </c>
      <c r="F148" s="237" t="s">
        <v>159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147</v>
      </c>
      <c r="AU148" s="243" t="s">
        <v>90</v>
      </c>
      <c r="AV148" s="13" t="s">
        <v>88</v>
      </c>
      <c r="AW148" s="13" t="s">
        <v>34</v>
      </c>
      <c r="AX148" s="13" t="s">
        <v>80</v>
      </c>
      <c r="AY148" s="243" t="s">
        <v>139</v>
      </c>
    </row>
    <row r="149" s="14" customFormat="1">
      <c r="A149" s="14"/>
      <c r="B149" s="244"/>
      <c r="C149" s="245"/>
      <c r="D149" s="235" t="s">
        <v>147</v>
      </c>
      <c r="E149" s="246" t="s">
        <v>1</v>
      </c>
      <c r="F149" s="247" t="s">
        <v>160</v>
      </c>
      <c r="G149" s="245"/>
      <c r="H149" s="248">
        <v>5.0720000000000001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147</v>
      </c>
      <c r="AU149" s="254" t="s">
        <v>90</v>
      </c>
      <c r="AV149" s="14" t="s">
        <v>90</v>
      </c>
      <c r="AW149" s="14" t="s">
        <v>34</v>
      </c>
      <c r="AX149" s="14" t="s">
        <v>80</v>
      </c>
      <c r="AY149" s="254" t="s">
        <v>139</v>
      </c>
    </row>
    <row r="150" s="15" customFormat="1">
      <c r="A150" s="15"/>
      <c r="B150" s="255"/>
      <c r="C150" s="256"/>
      <c r="D150" s="235" t="s">
        <v>147</v>
      </c>
      <c r="E150" s="257" t="s">
        <v>1</v>
      </c>
      <c r="F150" s="258" t="s">
        <v>154</v>
      </c>
      <c r="G150" s="256"/>
      <c r="H150" s="259">
        <v>5.0720000000000001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147</v>
      </c>
      <c r="AU150" s="265" t="s">
        <v>90</v>
      </c>
      <c r="AV150" s="15" t="s">
        <v>145</v>
      </c>
      <c r="AW150" s="15" t="s">
        <v>34</v>
      </c>
      <c r="AX150" s="15" t="s">
        <v>88</v>
      </c>
      <c r="AY150" s="265" t="s">
        <v>139</v>
      </c>
    </row>
    <row r="151" s="2" customFormat="1" ht="16.5" customHeight="1">
      <c r="A151" s="39"/>
      <c r="B151" s="40"/>
      <c r="C151" s="266" t="s">
        <v>161</v>
      </c>
      <c r="D151" s="266" t="s">
        <v>162</v>
      </c>
      <c r="E151" s="267" t="s">
        <v>163</v>
      </c>
      <c r="F151" s="268" t="s">
        <v>164</v>
      </c>
      <c r="G151" s="269" t="s">
        <v>165</v>
      </c>
      <c r="H151" s="270">
        <v>10.144</v>
      </c>
      <c r="I151" s="271"/>
      <c r="J151" s="272">
        <f>ROUND(I151*H151,2)</f>
        <v>0</v>
      </c>
      <c r="K151" s="268" t="s">
        <v>157</v>
      </c>
      <c r="L151" s="273"/>
      <c r="M151" s="274" t="s">
        <v>1</v>
      </c>
      <c r="N151" s="275" t="s">
        <v>45</v>
      </c>
      <c r="O151" s="92"/>
      <c r="P151" s="229">
        <f>O151*H151</f>
        <v>0</v>
      </c>
      <c r="Q151" s="229">
        <v>1</v>
      </c>
      <c r="R151" s="229">
        <f>Q151*H151</f>
        <v>10.144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166</v>
      </c>
      <c r="AT151" s="231" t="s">
        <v>162</v>
      </c>
      <c r="AU151" s="231" t="s">
        <v>90</v>
      </c>
      <c r="AY151" s="18" t="s">
        <v>139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88</v>
      </c>
      <c r="BK151" s="232">
        <f>ROUND(I151*H151,2)</f>
        <v>0</v>
      </c>
      <c r="BL151" s="18" t="s">
        <v>145</v>
      </c>
      <c r="BM151" s="231" t="s">
        <v>167</v>
      </c>
    </row>
    <row r="152" s="13" customFormat="1">
      <c r="A152" s="13"/>
      <c r="B152" s="233"/>
      <c r="C152" s="234"/>
      <c r="D152" s="235" t="s">
        <v>147</v>
      </c>
      <c r="E152" s="236" t="s">
        <v>1</v>
      </c>
      <c r="F152" s="237" t="s">
        <v>148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147</v>
      </c>
      <c r="AU152" s="243" t="s">
        <v>90</v>
      </c>
      <c r="AV152" s="13" t="s">
        <v>88</v>
      </c>
      <c r="AW152" s="13" t="s">
        <v>34</v>
      </c>
      <c r="AX152" s="13" t="s">
        <v>80</v>
      </c>
      <c r="AY152" s="243" t="s">
        <v>139</v>
      </c>
    </row>
    <row r="153" s="13" customFormat="1">
      <c r="A153" s="13"/>
      <c r="B153" s="233"/>
      <c r="C153" s="234"/>
      <c r="D153" s="235" t="s">
        <v>147</v>
      </c>
      <c r="E153" s="236" t="s">
        <v>1</v>
      </c>
      <c r="F153" s="237" t="s">
        <v>149</v>
      </c>
      <c r="G153" s="234"/>
      <c r="H153" s="236" t="s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147</v>
      </c>
      <c r="AU153" s="243" t="s">
        <v>90</v>
      </c>
      <c r="AV153" s="13" t="s">
        <v>88</v>
      </c>
      <c r="AW153" s="13" t="s">
        <v>34</v>
      </c>
      <c r="AX153" s="13" t="s">
        <v>80</v>
      </c>
      <c r="AY153" s="243" t="s">
        <v>139</v>
      </c>
    </row>
    <row r="154" s="13" customFormat="1">
      <c r="A154" s="13"/>
      <c r="B154" s="233"/>
      <c r="C154" s="234"/>
      <c r="D154" s="235" t="s">
        <v>147</v>
      </c>
      <c r="E154" s="236" t="s">
        <v>1</v>
      </c>
      <c r="F154" s="237" t="s">
        <v>150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147</v>
      </c>
      <c r="AU154" s="243" t="s">
        <v>90</v>
      </c>
      <c r="AV154" s="13" t="s">
        <v>88</v>
      </c>
      <c r="AW154" s="13" t="s">
        <v>34</v>
      </c>
      <c r="AX154" s="13" t="s">
        <v>80</v>
      </c>
      <c r="AY154" s="243" t="s">
        <v>139</v>
      </c>
    </row>
    <row r="155" s="13" customFormat="1">
      <c r="A155" s="13"/>
      <c r="B155" s="233"/>
      <c r="C155" s="234"/>
      <c r="D155" s="235" t="s">
        <v>147</v>
      </c>
      <c r="E155" s="236" t="s">
        <v>1</v>
      </c>
      <c r="F155" s="237" t="s">
        <v>151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147</v>
      </c>
      <c r="AU155" s="243" t="s">
        <v>90</v>
      </c>
      <c r="AV155" s="13" t="s">
        <v>88</v>
      </c>
      <c r="AW155" s="13" t="s">
        <v>34</v>
      </c>
      <c r="AX155" s="13" t="s">
        <v>80</v>
      </c>
      <c r="AY155" s="243" t="s">
        <v>139</v>
      </c>
    </row>
    <row r="156" s="13" customFormat="1">
      <c r="A156" s="13"/>
      <c r="B156" s="233"/>
      <c r="C156" s="234"/>
      <c r="D156" s="235" t="s">
        <v>147</v>
      </c>
      <c r="E156" s="236" t="s">
        <v>1</v>
      </c>
      <c r="F156" s="237" t="s">
        <v>152</v>
      </c>
      <c r="G156" s="234"/>
      <c r="H156" s="236" t="s">
        <v>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147</v>
      </c>
      <c r="AU156" s="243" t="s">
        <v>90</v>
      </c>
      <c r="AV156" s="13" t="s">
        <v>88</v>
      </c>
      <c r="AW156" s="13" t="s">
        <v>34</v>
      </c>
      <c r="AX156" s="13" t="s">
        <v>80</v>
      </c>
      <c r="AY156" s="243" t="s">
        <v>139</v>
      </c>
    </row>
    <row r="157" s="13" customFormat="1">
      <c r="A157" s="13"/>
      <c r="B157" s="233"/>
      <c r="C157" s="234"/>
      <c r="D157" s="235" t="s">
        <v>147</v>
      </c>
      <c r="E157" s="236" t="s">
        <v>1</v>
      </c>
      <c r="F157" s="237" t="s">
        <v>159</v>
      </c>
      <c r="G157" s="234"/>
      <c r="H157" s="236" t="s">
        <v>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147</v>
      </c>
      <c r="AU157" s="243" t="s">
        <v>90</v>
      </c>
      <c r="AV157" s="13" t="s">
        <v>88</v>
      </c>
      <c r="AW157" s="13" t="s">
        <v>34</v>
      </c>
      <c r="AX157" s="13" t="s">
        <v>80</v>
      </c>
      <c r="AY157" s="243" t="s">
        <v>139</v>
      </c>
    </row>
    <row r="158" s="14" customFormat="1">
      <c r="A158" s="14"/>
      <c r="B158" s="244"/>
      <c r="C158" s="245"/>
      <c r="D158" s="235" t="s">
        <v>147</v>
      </c>
      <c r="E158" s="246" t="s">
        <v>1</v>
      </c>
      <c r="F158" s="247" t="s">
        <v>160</v>
      </c>
      <c r="G158" s="245"/>
      <c r="H158" s="248">
        <v>5.0720000000000001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147</v>
      </c>
      <c r="AU158" s="254" t="s">
        <v>90</v>
      </c>
      <c r="AV158" s="14" t="s">
        <v>90</v>
      </c>
      <c r="AW158" s="14" t="s">
        <v>34</v>
      </c>
      <c r="AX158" s="14" t="s">
        <v>80</v>
      </c>
      <c r="AY158" s="254" t="s">
        <v>139</v>
      </c>
    </row>
    <row r="159" s="15" customFormat="1">
      <c r="A159" s="15"/>
      <c r="B159" s="255"/>
      <c r="C159" s="256"/>
      <c r="D159" s="235" t="s">
        <v>147</v>
      </c>
      <c r="E159" s="257" t="s">
        <v>1</v>
      </c>
      <c r="F159" s="258" t="s">
        <v>154</v>
      </c>
      <c r="G159" s="256"/>
      <c r="H159" s="259">
        <v>5.0720000000000001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5" t="s">
        <v>147</v>
      </c>
      <c r="AU159" s="265" t="s">
        <v>90</v>
      </c>
      <c r="AV159" s="15" t="s">
        <v>145</v>
      </c>
      <c r="AW159" s="15" t="s">
        <v>34</v>
      </c>
      <c r="AX159" s="15" t="s">
        <v>88</v>
      </c>
      <c r="AY159" s="265" t="s">
        <v>139</v>
      </c>
    </row>
    <row r="160" s="14" customFormat="1">
      <c r="A160" s="14"/>
      <c r="B160" s="244"/>
      <c r="C160" s="245"/>
      <c r="D160" s="235" t="s">
        <v>147</v>
      </c>
      <c r="E160" s="245"/>
      <c r="F160" s="247" t="s">
        <v>168</v>
      </c>
      <c r="G160" s="245"/>
      <c r="H160" s="248">
        <v>10.144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147</v>
      </c>
      <c r="AU160" s="254" t="s">
        <v>90</v>
      </c>
      <c r="AV160" s="14" t="s">
        <v>90</v>
      </c>
      <c r="AW160" s="14" t="s">
        <v>4</v>
      </c>
      <c r="AX160" s="14" t="s">
        <v>88</v>
      </c>
      <c r="AY160" s="254" t="s">
        <v>139</v>
      </c>
    </row>
    <row r="161" s="12" customFormat="1" ht="22.8" customHeight="1">
      <c r="A161" s="12"/>
      <c r="B161" s="204"/>
      <c r="C161" s="205"/>
      <c r="D161" s="206" t="s">
        <v>79</v>
      </c>
      <c r="E161" s="218" t="s">
        <v>90</v>
      </c>
      <c r="F161" s="218" t="s">
        <v>169</v>
      </c>
      <c r="G161" s="205"/>
      <c r="H161" s="205"/>
      <c r="I161" s="208"/>
      <c r="J161" s="219">
        <f>BK161</f>
        <v>0</v>
      </c>
      <c r="K161" s="205"/>
      <c r="L161" s="210"/>
      <c r="M161" s="211"/>
      <c r="N161" s="212"/>
      <c r="O161" s="212"/>
      <c r="P161" s="213">
        <f>SUM(P162:P177)</f>
        <v>0</v>
      </c>
      <c r="Q161" s="212"/>
      <c r="R161" s="213">
        <f>SUM(R162:R177)</f>
        <v>9.4951800000000013</v>
      </c>
      <c r="S161" s="212"/>
      <c r="T161" s="214">
        <f>SUM(T162:T177)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5" t="s">
        <v>88</v>
      </c>
      <c r="AT161" s="216" t="s">
        <v>79</v>
      </c>
      <c r="AU161" s="216" t="s">
        <v>88</v>
      </c>
      <c r="AY161" s="215" t="s">
        <v>139</v>
      </c>
      <c r="BK161" s="217">
        <f>SUM(BK162:BK177)</f>
        <v>0</v>
      </c>
    </row>
    <row r="162" s="2" customFormat="1" ht="44.25" customHeight="1">
      <c r="A162" s="39"/>
      <c r="B162" s="40"/>
      <c r="C162" s="220" t="s">
        <v>145</v>
      </c>
      <c r="D162" s="220" t="s">
        <v>141</v>
      </c>
      <c r="E162" s="221" t="s">
        <v>170</v>
      </c>
      <c r="F162" s="222" t="s">
        <v>171</v>
      </c>
      <c r="G162" s="223" t="s">
        <v>96</v>
      </c>
      <c r="H162" s="224">
        <v>2.536</v>
      </c>
      <c r="I162" s="225"/>
      <c r="J162" s="226">
        <f>ROUND(I162*H162,2)</f>
        <v>0</v>
      </c>
      <c r="K162" s="222" t="s">
        <v>1</v>
      </c>
      <c r="L162" s="45"/>
      <c r="M162" s="227" t="s">
        <v>1</v>
      </c>
      <c r="N162" s="228" t="s">
        <v>45</v>
      </c>
      <c r="O162" s="92"/>
      <c r="P162" s="229">
        <f>O162*H162</f>
        <v>0</v>
      </c>
      <c r="Q162" s="229">
        <v>2.1600000000000001</v>
      </c>
      <c r="R162" s="229">
        <f>Q162*H162</f>
        <v>5.4777600000000009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145</v>
      </c>
      <c r="AT162" s="231" t="s">
        <v>141</v>
      </c>
      <c r="AU162" s="231" t="s">
        <v>90</v>
      </c>
      <c r="AY162" s="18" t="s">
        <v>139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88</v>
      </c>
      <c r="BK162" s="232">
        <f>ROUND(I162*H162,2)</f>
        <v>0</v>
      </c>
      <c r="BL162" s="18" t="s">
        <v>145</v>
      </c>
      <c r="BM162" s="231" t="s">
        <v>172</v>
      </c>
    </row>
    <row r="163" s="13" customFormat="1">
      <c r="A163" s="13"/>
      <c r="B163" s="233"/>
      <c r="C163" s="234"/>
      <c r="D163" s="235" t="s">
        <v>147</v>
      </c>
      <c r="E163" s="236" t="s">
        <v>1</v>
      </c>
      <c r="F163" s="237" t="s">
        <v>148</v>
      </c>
      <c r="G163" s="234"/>
      <c r="H163" s="236" t="s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147</v>
      </c>
      <c r="AU163" s="243" t="s">
        <v>90</v>
      </c>
      <c r="AV163" s="13" t="s">
        <v>88</v>
      </c>
      <c r="AW163" s="13" t="s">
        <v>34</v>
      </c>
      <c r="AX163" s="13" t="s">
        <v>80</v>
      </c>
      <c r="AY163" s="243" t="s">
        <v>139</v>
      </c>
    </row>
    <row r="164" s="13" customFormat="1">
      <c r="A164" s="13"/>
      <c r="B164" s="233"/>
      <c r="C164" s="234"/>
      <c r="D164" s="235" t="s">
        <v>147</v>
      </c>
      <c r="E164" s="236" t="s">
        <v>1</v>
      </c>
      <c r="F164" s="237" t="s">
        <v>149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147</v>
      </c>
      <c r="AU164" s="243" t="s">
        <v>90</v>
      </c>
      <c r="AV164" s="13" t="s">
        <v>88</v>
      </c>
      <c r="AW164" s="13" t="s">
        <v>34</v>
      </c>
      <c r="AX164" s="13" t="s">
        <v>80</v>
      </c>
      <c r="AY164" s="243" t="s">
        <v>139</v>
      </c>
    </row>
    <row r="165" s="13" customFormat="1">
      <c r="A165" s="13"/>
      <c r="B165" s="233"/>
      <c r="C165" s="234"/>
      <c r="D165" s="235" t="s">
        <v>147</v>
      </c>
      <c r="E165" s="236" t="s">
        <v>1</v>
      </c>
      <c r="F165" s="237" t="s">
        <v>150</v>
      </c>
      <c r="G165" s="234"/>
      <c r="H165" s="236" t="s">
        <v>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147</v>
      </c>
      <c r="AU165" s="243" t="s">
        <v>90</v>
      </c>
      <c r="AV165" s="13" t="s">
        <v>88</v>
      </c>
      <c r="AW165" s="13" t="s">
        <v>34</v>
      </c>
      <c r="AX165" s="13" t="s">
        <v>80</v>
      </c>
      <c r="AY165" s="243" t="s">
        <v>139</v>
      </c>
    </row>
    <row r="166" s="13" customFormat="1">
      <c r="A166" s="13"/>
      <c r="B166" s="233"/>
      <c r="C166" s="234"/>
      <c r="D166" s="235" t="s">
        <v>147</v>
      </c>
      <c r="E166" s="236" t="s">
        <v>1</v>
      </c>
      <c r="F166" s="237" t="s">
        <v>151</v>
      </c>
      <c r="G166" s="234"/>
      <c r="H166" s="236" t="s">
        <v>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147</v>
      </c>
      <c r="AU166" s="243" t="s">
        <v>90</v>
      </c>
      <c r="AV166" s="13" t="s">
        <v>88</v>
      </c>
      <c r="AW166" s="13" t="s">
        <v>34</v>
      </c>
      <c r="AX166" s="13" t="s">
        <v>80</v>
      </c>
      <c r="AY166" s="243" t="s">
        <v>139</v>
      </c>
    </row>
    <row r="167" s="13" customFormat="1">
      <c r="A167" s="13"/>
      <c r="B167" s="233"/>
      <c r="C167" s="234"/>
      <c r="D167" s="235" t="s">
        <v>147</v>
      </c>
      <c r="E167" s="236" t="s">
        <v>1</v>
      </c>
      <c r="F167" s="237" t="s">
        <v>152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147</v>
      </c>
      <c r="AU167" s="243" t="s">
        <v>90</v>
      </c>
      <c r="AV167" s="13" t="s">
        <v>88</v>
      </c>
      <c r="AW167" s="13" t="s">
        <v>34</v>
      </c>
      <c r="AX167" s="13" t="s">
        <v>80</v>
      </c>
      <c r="AY167" s="243" t="s">
        <v>139</v>
      </c>
    </row>
    <row r="168" s="14" customFormat="1">
      <c r="A168" s="14"/>
      <c r="B168" s="244"/>
      <c r="C168" s="245"/>
      <c r="D168" s="235" t="s">
        <v>147</v>
      </c>
      <c r="E168" s="246" t="s">
        <v>1</v>
      </c>
      <c r="F168" s="247" t="s">
        <v>173</v>
      </c>
      <c r="G168" s="245"/>
      <c r="H168" s="248">
        <v>2.536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147</v>
      </c>
      <c r="AU168" s="254" t="s">
        <v>90</v>
      </c>
      <c r="AV168" s="14" t="s">
        <v>90</v>
      </c>
      <c r="AW168" s="14" t="s">
        <v>34</v>
      </c>
      <c r="AX168" s="14" t="s">
        <v>80</v>
      </c>
      <c r="AY168" s="254" t="s">
        <v>139</v>
      </c>
    </row>
    <row r="169" s="15" customFormat="1">
      <c r="A169" s="15"/>
      <c r="B169" s="255"/>
      <c r="C169" s="256"/>
      <c r="D169" s="235" t="s">
        <v>147</v>
      </c>
      <c r="E169" s="257" t="s">
        <v>1</v>
      </c>
      <c r="F169" s="258" t="s">
        <v>154</v>
      </c>
      <c r="G169" s="256"/>
      <c r="H169" s="259">
        <v>2.536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5" t="s">
        <v>147</v>
      </c>
      <c r="AU169" s="265" t="s">
        <v>90</v>
      </c>
      <c r="AV169" s="15" t="s">
        <v>145</v>
      </c>
      <c r="AW169" s="15" t="s">
        <v>34</v>
      </c>
      <c r="AX169" s="15" t="s">
        <v>88</v>
      </c>
      <c r="AY169" s="265" t="s">
        <v>139</v>
      </c>
    </row>
    <row r="170" s="2" customFormat="1" ht="24.15" customHeight="1">
      <c r="A170" s="39"/>
      <c r="B170" s="40"/>
      <c r="C170" s="220" t="s">
        <v>174</v>
      </c>
      <c r="D170" s="220" t="s">
        <v>141</v>
      </c>
      <c r="E170" s="221" t="s">
        <v>175</v>
      </c>
      <c r="F170" s="222" t="s">
        <v>176</v>
      </c>
      <c r="G170" s="223" t="s">
        <v>96</v>
      </c>
      <c r="H170" s="224">
        <v>2.0289999999999999</v>
      </c>
      <c r="I170" s="225"/>
      <c r="J170" s="226">
        <f>ROUND(I170*H170,2)</f>
        <v>0</v>
      </c>
      <c r="K170" s="222" t="s">
        <v>177</v>
      </c>
      <c r="L170" s="45"/>
      <c r="M170" s="227" t="s">
        <v>1</v>
      </c>
      <c r="N170" s="228" t="s">
        <v>45</v>
      </c>
      <c r="O170" s="92"/>
      <c r="P170" s="229">
        <f>O170*H170</f>
        <v>0</v>
      </c>
      <c r="Q170" s="229">
        <v>1.98</v>
      </c>
      <c r="R170" s="229">
        <f>Q170*H170</f>
        <v>4.0174199999999995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145</v>
      </c>
      <c r="AT170" s="231" t="s">
        <v>141</v>
      </c>
      <c r="AU170" s="231" t="s">
        <v>90</v>
      </c>
      <c r="AY170" s="18" t="s">
        <v>139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88</v>
      </c>
      <c r="BK170" s="232">
        <f>ROUND(I170*H170,2)</f>
        <v>0</v>
      </c>
      <c r="BL170" s="18" t="s">
        <v>145</v>
      </c>
      <c r="BM170" s="231" t="s">
        <v>178</v>
      </c>
    </row>
    <row r="171" s="13" customFormat="1">
      <c r="A171" s="13"/>
      <c r="B171" s="233"/>
      <c r="C171" s="234"/>
      <c r="D171" s="235" t="s">
        <v>147</v>
      </c>
      <c r="E171" s="236" t="s">
        <v>1</v>
      </c>
      <c r="F171" s="237" t="s">
        <v>148</v>
      </c>
      <c r="G171" s="234"/>
      <c r="H171" s="236" t="s">
        <v>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147</v>
      </c>
      <c r="AU171" s="243" t="s">
        <v>90</v>
      </c>
      <c r="AV171" s="13" t="s">
        <v>88</v>
      </c>
      <c r="AW171" s="13" t="s">
        <v>34</v>
      </c>
      <c r="AX171" s="13" t="s">
        <v>80</v>
      </c>
      <c r="AY171" s="243" t="s">
        <v>139</v>
      </c>
    </row>
    <row r="172" s="13" customFormat="1">
      <c r="A172" s="13"/>
      <c r="B172" s="233"/>
      <c r="C172" s="234"/>
      <c r="D172" s="235" t="s">
        <v>147</v>
      </c>
      <c r="E172" s="236" t="s">
        <v>1</v>
      </c>
      <c r="F172" s="237" t="s">
        <v>149</v>
      </c>
      <c r="G172" s="234"/>
      <c r="H172" s="236" t="s">
        <v>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147</v>
      </c>
      <c r="AU172" s="243" t="s">
        <v>90</v>
      </c>
      <c r="AV172" s="13" t="s">
        <v>88</v>
      </c>
      <c r="AW172" s="13" t="s">
        <v>34</v>
      </c>
      <c r="AX172" s="13" t="s">
        <v>80</v>
      </c>
      <c r="AY172" s="243" t="s">
        <v>139</v>
      </c>
    </row>
    <row r="173" s="13" customFormat="1">
      <c r="A173" s="13"/>
      <c r="B173" s="233"/>
      <c r="C173" s="234"/>
      <c r="D173" s="235" t="s">
        <v>147</v>
      </c>
      <c r="E173" s="236" t="s">
        <v>1</v>
      </c>
      <c r="F173" s="237" t="s">
        <v>150</v>
      </c>
      <c r="G173" s="234"/>
      <c r="H173" s="236" t="s">
        <v>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147</v>
      </c>
      <c r="AU173" s="243" t="s">
        <v>90</v>
      </c>
      <c r="AV173" s="13" t="s">
        <v>88</v>
      </c>
      <c r="AW173" s="13" t="s">
        <v>34</v>
      </c>
      <c r="AX173" s="13" t="s">
        <v>80</v>
      </c>
      <c r="AY173" s="243" t="s">
        <v>139</v>
      </c>
    </row>
    <row r="174" s="13" customFormat="1">
      <c r="A174" s="13"/>
      <c r="B174" s="233"/>
      <c r="C174" s="234"/>
      <c r="D174" s="235" t="s">
        <v>147</v>
      </c>
      <c r="E174" s="236" t="s">
        <v>1</v>
      </c>
      <c r="F174" s="237" t="s">
        <v>151</v>
      </c>
      <c r="G174" s="234"/>
      <c r="H174" s="236" t="s">
        <v>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147</v>
      </c>
      <c r="AU174" s="243" t="s">
        <v>90</v>
      </c>
      <c r="AV174" s="13" t="s">
        <v>88</v>
      </c>
      <c r="AW174" s="13" t="s">
        <v>34</v>
      </c>
      <c r="AX174" s="13" t="s">
        <v>80</v>
      </c>
      <c r="AY174" s="243" t="s">
        <v>139</v>
      </c>
    </row>
    <row r="175" s="13" customFormat="1">
      <c r="A175" s="13"/>
      <c r="B175" s="233"/>
      <c r="C175" s="234"/>
      <c r="D175" s="235" t="s">
        <v>147</v>
      </c>
      <c r="E175" s="236" t="s">
        <v>1</v>
      </c>
      <c r="F175" s="237" t="s">
        <v>152</v>
      </c>
      <c r="G175" s="234"/>
      <c r="H175" s="236" t="s">
        <v>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147</v>
      </c>
      <c r="AU175" s="243" t="s">
        <v>90</v>
      </c>
      <c r="AV175" s="13" t="s">
        <v>88</v>
      </c>
      <c r="AW175" s="13" t="s">
        <v>34</v>
      </c>
      <c r="AX175" s="13" t="s">
        <v>80</v>
      </c>
      <c r="AY175" s="243" t="s">
        <v>139</v>
      </c>
    </row>
    <row r="176" s="14" customFormat="1">
      <c r="A176" s="14"/>
      <c r="B176" s="244"/>
      <c r="C176" s="245"/>
      <c r="D176" s="235" t="s">
        <v>147</v>
      </c>
      <c r="E176" s="246" t="s">
        <v>1</v>
      </c>
      <c r="F176" s="247" t="s">
        <v>179</v>
      </c>
      <c r="G176" s="245"/>
      <c r="H176" s="248">
        <v>2.0289999999999999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147</v>
      </c>
      <c r="AU176" s="254" t="s">
        <v>90</v>
      </c>
      <c r="AV176" s="14" t="s">
        <v>90</v>
      </c>
      <c r="AW176" s="14" t="s">
        <v>34</v>
      </c>
      <c r="AX176" s="14" t="s">
        <v>80</v>
      </c>
      <c r="AY176" s="254" t="s">
        <v>139</v>
      </c>
    </row>
    <row r="177" s="15" customFormat="1">
      <c r="A177" s="15"/>
      <c r="B177" s="255"/>
      <c r="C177" s="256"/>
      <c r="D177" s="235" t="s">
        <v>147</v>
      </c>
      <c r="E177" s="257" t="s">
        <v>1</v>
      </c>
      <c r="F177" s="258" t="s">
        <v>154</v>
      </c>
      <c r="G177" s="256"/>
      <c r="H177" s="259">
        <v>2.0289999999999999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5" t="s">
        <v>147</v>
      </c>
      <c r="AU177" s="265" t="s">
        <v>90</v>
      </c>
      <c r="AV177" s="15" t="s">
        <v>145</v>
      </c>
      <c r="AW177" s="15" t="s">
        <v>34</v>
      </c>
      <c r="AX177" s="15" t="s">
        <v>88</v>
      </c>
      <c r="AY177" s="265" t="s">
        <v>139</v>
      </c>
    </row>
    <row r="178" s="12" customFormat="1" ht="22.8" customHeight="1">
      <c r="A178" s="12"/>
      <c r="B178" s="204"/>
      <c r="C178" s="205"/>
      <c r="D178" s="206" t="s">
        <v>79</v>
      </c>
      <c r="E178" s="218" t="s">
        <v>180</v>
      </c>
      <c r="F178" s="218" t="s">
        <v>181</v>
      </c>
      <c r="G178" s="205"/>
      <c r="H178" s="205"/>
      <c r="I178" s="208"/>
      <c r="J178" s="219">
        <f>BK178</f>
        <v>0</v>
      </c>
      <c r="K178" s="205"/>
      <c r="L178" s="210"/>
      <c r="M178" s="211"/>
      <c r="N178" s="212"/>
      <c r="O178" s="212"/>
      <c r="P178" s="213">
        <f>SUM(P179:P194)</f>
        <v>0</v>
      </c>
      <c r="Q178" s="212"/>
      <c r="R178" s="213">
        <f>SUM(R179:R194)</f>
        <v>4.4122440000000003</v>
      </c>
      <c r="S178" s="212"/>
      <c r="T178" s="214">
        <f>SUM(T179:T194)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5" t="s">
        <v>88</v>
      </c>
      <c r="AT178" s="216" t="s">
        <v>79</v>
      </c>
      <c r="AU178" s="216" t="s">
        <v>88</v>
      </c>
      <c r="AY178" s="215" t="s">
        <v>139</v>
      </c>
      <c r="BK178" s="217">
        <f>SUM(BK179:BK194)</f>
        <v>0</v>
      </c>
    </row>
    <row r="179" s="2" customFormat="1" ht="24.15" customHeight="1">
      <c r="A179" s="39"/>
      <c r="B179" s="40"/>
      <c r="C179" s="220" t="s">
        <v>180</v>
      </c>
      <c r="D179" s="220" t="s">
        <v>141</v>
      </c>
      <c r="E179" s="221" t="s">
        <v>182</v>
      </c>
      <c r="F179" s="222" t="s">
        <v>183</v>
      </c>
      <c r="G179" s="223" t="s">
        <v>96</v>
      </c>
      <c r="H179" s="224">
        <v>1.7749999999999999</v>
      </c>
      <c r="I179" s="225"/>
      <c r="J179" s="226">
        <f>ROUND(I179*H179,2)</f>
        <v>0</v>
      </c>
      <c r="K179" s="222" t="s">
        <v>1</v>
      </c>
      <c r="L179" s="45"/>
      <c r="M179" s="227" t="s">
        <v>1</v>
      </c>
      <c r="N179" s="228" t="s">
        <v>45</v>
      </c>
      <c r="O179" s="92"/>
      <c r="P179" s="229">
        <f>O179*H179</f>
        <v>0</v>
      </c>
      <c r="Q179" s="229">
        <v>1.98</v>
      </c>
      <c r="R179" s="229">
        <f>Q179*H179</f>
        <v>3.5145</v>
      </c>
      <c r="S179" s="229">
        <v>0</v>
      </c>
      <c r="T179" s="23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1" t="s">
        <v>145</v>
      </c>
      <c r="AT179" s="231" t="s">
        <v>141</v>
      </c>
      <c r="AU179" s="231" t="s">
        <v>90</v>
      </c>
      <c r="AY179" s="18" t="s">
        <v>139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88</v>
      </c>
      <c r="BK179" s="232">
        <f>ROUND(I179*H179,2)</f>
        <v>0</v>
      </c>
      <c r="BL179" s="18" t="s">
        <v>145</v>
      </c>
      <c r="BM179" s="231" t="s">
        <v>184</v>
      </c>
    </row>
    <row r="180" s="13" customFormat="1">
      <c r="A180" s="13"/>
      <c r="B180" s="233"/>
      <c r="C180" s="234"/>
      <c r="D180" s="235" t="s">
        <v>147</v>
      </c>
      <c r="E180" s="236" t="s">
        <v>1</v>
      </c>
      <c r="F180" s="237" t="s">
        <v>148</v>
      </c>
      <c r="G180" s="234"/>
      <c r="H180" s="236" t="s">
        <v>1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147</v>
      </c>
      <c r="AU180" s="243" t="s">
        <v>90</v>
      </c>
      <c r="AV180" s="13" t="s">
        <v>88</v>
      </c>
      <c r="AW180" s="13" t="s">
        <v>34</v>
      </c>
      <c r="AX180" s="13" t="s">
        <v>80</v>
      </c>
      <c r="AY180" s="243" t="s">
        <v>139</v>
      </c>
    </row>
    <row r="181" s="13" customFormat="1">
      <c r="A181" s="13"/>
      <c r="B181" s="233"/>
      <c r="C181" s="234"/>
      <c r="D181" s="235" t="s">
        <v>147</v>
      </c>
      <c r="E181" s="236" t="s">
        <v>1</v>
      </c>
      <c r="F181" s="237" t="s">
        <v>149</v>
      </c>
      <c r="G181" s="234"/>
      <c r="H181" s="236" t="s">
        <v>1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147</v>
      </c>
      <c r="AU181" s="243" t="s">
        <v>90</v>
      </c>
      <c r="AV181" s="13" t="s">
        <v>88</v>
      </c>
      <c r="AW181" s="13" t="s">
        <v>34</v>
      </c>
      <c r="AX181" s="13" t="s">
        <v>80</v>
      </c>
      <c r="AY181" s="243" t="s">
        <v>139</v>
      </c>
    </row>
    <row r="182" s="13" customFormat="1">
      <c r="A182" s="13"/>
      <c r="B182" s="233"/>
      <c r="C182" s="234"/>
      <c r="D182" s="235" t="s">
        <v>147</v>
      </c>
      <c r="E182" s="236" t="s">
        <v>1</v>
      </c>
      <c r="F182" s="237" t="s">
        <v>150</v>
      </c>
      <c r="G182" s="234"/>
      <c r="H182" s="236" t="s">
        <v>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147</v>
      </c>
      <c r="AU182" s="243" t="s">
        <v>90</v>
      </c>
      <c r="AV182" s="13" t="s">
        <v>88</v>
      </c>
      <c r="AW182" s="13" t="s">
        <v>34</v>
      </c>
      <c r="AX182" s="13" t="s">
        <v>80</v>
      </c>
      <c r="AY182" s="243" t="s">
        <v>139</v>
      </c>
    </row>
    <row r="183" s="13" customFormat="1">
      <c r="A183" s="13"/>
      <c r="B183" s="233"/>
      <c r="C183" s="234"/>
      <c r="D183" s="235" t="s">
        <v>147</v>
      </c>
      <c r="E183" s="236" t="s">
        <v>1</v>
      </c>
      <c r="F183" s="237" t="s">
        <v>151</v>
      </c>
      <c r="G183" s="234"/>
      <c r="H183" s="236" t="s">
        <v>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147</v>
      </c>
      <c r="AU183" s="243" t="s">
        <v>90</v>
      </c>
      <c r="AV183" s="13" t="s">
        <v>88</v>
      </c>
      <c r="AW183" s="13" t="s">
        <v>34</v>
      </c>
      <c r="AX183" s="13" t="s">
        <v>80</v>
      </c>
      <c r="AY183" s="243" t="s">
        <v>139</v>
      </c>
    </row>
    <row r="184" s="13" customFormat="1">
      <c r="A184" s="13"/>
      <c r="B184" s="233"/>
      <c r="C184" s="234"/>
      <c r="D184" s="235" t="s">
        <v>147</v>
      </c>
      <c r="E184" s="236" t="s">
        <v>1</v>
      </c>
      <c r="F184" s="237" t="s">
        <v>152</v>
      </c>
      <c r="G184" s="234"/>
      <c r="H184" s="236" t="s">
        <v>1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147</v>
      </c>
      <c r="AU184" s="243" t="s">
        <v>90</v>
      </c>
      <c r="AV184" s="13" t="s">
        <v>88</v>
      </c>
      <c r="AW184" s="13" t="s">
        <v>34</v>
      </c>
      <c r="AX184" s="13" t="s">
        <v>80</v>
      </c>
      <c r="AY184" s="243" t="s">
        <v>139</v>
      </c>
    </row>
    <row r="185" s="14" customFormat="1">
      <c r="A185" s="14"/>
      <c r="B185" s="244"/>
      <c r="C185" s="245"/>
      <c r="D185" s="235" t="s">
        <v>147</v>
      </c>
      <c r="E185" s="246" t="s">
        <v>1</v>
      </c>
      <c r="F185" s="247" t="s">
        <v>185</v>
      </c>
      <c r="G185" s="245"/>
      <c r="H185" s="248">
        <v>1.7749999999999999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147</v>
      </c>
      <c r="AU185" s="254" t="s">
        <v>90</v>
      </c>
      <c r="AV185" s="14" t="s">
        <v>90</v>
      </c>
      <c r="AW185" s="14" t="s">
        <v>34</v>
      </c>
      <c r="AX185" s="14" t="s">
        <v>80</v>
      </c>
      <c r="AY185" s="254" t="s">
        <v>139</v>
      </c>
    </row>
    <row r="186" s="15" customFormat="1">
      <c r="A186" s="15"/>
      <c r="B186" s="255"/>
      <c r="C186" s="256"/>
      <c r="D186" s="235" t="s">
        <v>147</v>
      </c>
      <c r="E186" s="257" t="s">
        <v>1</v>
      </c>
      <c r="F186" s="258" t="s">
        <v>154</v>
      </c>
      <c r="G186" s="256"/>
      <c r="H186" s="259">
        <v>1.7749999999999999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5" t="s">
        <v>147</v>
      </c>
      <c r="AU186" s="265" t="s">
        <v>90</v>
      </c>
      <c r="AV186" s="15" t="s">
        <v>145</v>
      </c>
      <c r="AW186" s="15" t="s">
        <v>34</v>
      </c>
      <c r="AX186" s="15" t="s">
        <v>88</v>
      </c>
      <c r="AY186" s="265" t="s">
        <v>139</v>
      </c>
    </row>
    <row r="187" s="2" customFormat="1" ht="24.15" customHeight="1">
      <c r="A187" s="39"/>
      <c r="B187" s="40"/>
      <c r="C187" s="220" t="s">
        <v>186</v>
      </c>
      <c r="D187" s="220" t="s">
        <v>141</v>
      </c>
      <c r="E187" s="221" t="s">
        <v>187</v>
      </c>
      <c r="F187" s="222" t="s">
        <v>188</v>
      </c>
      <c r="G187" s="223" t="s">
        <v>144</v>
      </c>
      <c r="H187" s="224">
        <v>25.359999999999999</v>
      </c>
      <c r="I187" s="225"/>
      <c r="J187" s="226">
        <f>ROUND(I187*H187,2)</f>
        <v>0</v>
      </c>
      <c r="K187" s="222" t="s">
        <v>1</v>
      </c>
      <c r="L187" s="45"/>
      <c r="M187" s="227" t="s">
        <v>1</v>
      </c>
      <c r="N187" s="228" t="s">
        <v>45</v>
      </c>
      <c r="O187" s="92"/>
      <c r="P187" s="229">
        <f>O187*H187</f>
        <v>0</v>
      </c>
      <c r="Q187" s="229">
        <v>0.035400000000000001</v>
      </c>
      <c r="R187" s="229">
        <f>Q187*H187</f>
        <v>0.89774399999999999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145</v>
      </c>
      <c r="AT187" s="231" t="s">
        <v>141</v>
      </c>
      <c r="AU187" s="231" t="s">
        <v>90</v>
      </c>
      <c r="AY187" s="18" t="s">
        <v>139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88</v>
      </c>
      <c r="BK187" s="232">
        <f>ROUND(I187*H187,2)</f>
        <v>0</v>
      </c>
      <c r="BL187" s="18" t="s">
        <v>145</v>
      </c>
      <c r="BM187" s="231" t="s">
        <v>189</v>
      </c>
    </row>
    <row r="188" s="13" customFormat="1">
      <c r="A188" s="13"/>
      <c r="B188" s="233"/>
      <c r="C188" s="234"/>
      <c r="D188" s="235" t="s">
        <v>147</v>
      </c>
      <c r="E188" s="236" t="s">
        <v>1</v>
      </c>
      <c r="F188" s="237" t="s">
        <v>148</v>
      </c>
      <c r="G188" s="234"/>
      <c r="H188" s="236" t="s">
        <v>1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147</v>
      </c>
      <c r="AU188" s="243" t="s">
        <v>90</v>
      </c>
      <c r="AV188" s="13" t="s">
        <v>88</v>
      </c>
      <c r="AW188" s="13" t="s">
        <v>34</v>
      </c>
      <c r="AX188" s="13" t="s">
        <v>80</v>
      </c>
      <c r="AY188" s="243" t="s">
        <v>139</v>
      </c>
    </row>
    <row r="189" s="13" customFormat="1">
      <c r="A189" s="13"/>
      <c r="B189" s="233"/>
      <c r="C189" s="234"/>
      <c r="D189" s="235" t="s">
        <v>147</v>
      </c>
      <c r="E189" s="236" t="s">
        <v>1</v>
      </c>
      <c r="F189" s="237" t="s">
        <v>149</v>
      </c>
      <c r="G189" s="234"/>
      <c r="H189" s="236" t="s">
        <v>1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147</v>
      </c>
      <c r="AU189" s="243" t="s">
        <v>90</v>
      </c>
      <c r="AV189" s="13" t="s">
        <v>88</v>
      </c>
      <c r="AW189" s="13" t="s">
        <v>34</v>
      </c>
      <c r="AX189" s="13" t="s">
        <v>80</v>
      </c>
      <c r="AY189" s="243" t="s">
        <v>139</v>
      </c>
    </row>
    <row r="190" s="13" customFormat="1">
      <c r="A190" s="13"/>
      <c r="B190" s="233"/>
      <c r="C190" s="234"/>
      <c r="D190" s="235" t="s">
        <v>147</v>
      </c>
      <c r="E190" s="236" t="s">
        <v>1</v>
      </c>
      <c r="F190" s="237" t="s">
        <v>150</v>
      </c>
      <c r="G190" s="234"/>
      <c r="H190" s="236" t="s">
        <v>1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147</v>
      </c>
      <c r="AU190" s="243" t="s">
        <v>90</v>
      </c>
      <c r="AV190" s="13" t="s">
        <v>88</v>
      </c>
      <c r="AW190" s="13" t="s">
        <v>34</v>
      </c>
      <c r="AX190" s="13" t="s">
        <v>80</v>
      </c>
      <c r="AY190" s="243" t="s">
        <v>139</v>
      </c>
    </row>
    <row r="191" s="13" customFormat="1">
      <c r="A191" s="13"/>
      <c r="B191" s="233"/>
      <c r="C191" s="234"/>
      <c r="D191" s="235" t="s">
        <v>147</v>
      </c>
      <c r="E191" s="236" t="s">
        <v>1</v>
      </c>
      <c r="F191" s="237" t="s">
        <v>151</v>
      </c>
      <c r="G191" s="234"/>
      <c r="H191" s="236" t="s">
        <v>1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147</v>
      </c>
      <c r="AU191" s="243" t="s">
        <v>90</v>
      </c>
      <c r="AV191" s="13" t="s">
        <v>88</v>
      </c>
      <c r="AW191" s="13" t="s">
        <v>34</v>
      </c>
      <c r="AX191" s="13" t="s">
        <v>80</v>
      </c>
      <c r="AY191" s="243" t="s">
        <v>139</v>
      </c>
    </row>
    <row r="192" s="13" customFormat="1">
      <c r="A192" s="13"/>
      <c r="B192" s="233"/>
      <c r="C192" s="234"/>
      <c r="D192" s="235" t="s">
        <v>147</v>
      </c>
      <c r="E192" s="236" t="s">
        <v>1</v>
      </c>
      <c r="F192" s="237" t="s">
        <v>152</v>
      </c>
      <c r="G192" s="234"/>
      <c r="H192" s="236" t="s">
        <v>1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147</v>
      </c>
      <c r="AU192" s="243" t="s">
        <v>90</v>
      </c>
      <c r="AV192" s="13" t="s">
        <v>88</v>
      </c>
      <c r="AW192" s="13" t="s">
        <v>34</v>
      </c>
      <c r="AX192" s="13" t="s">
        <v>80</v>
      </c>
      <c r="AY192" s="243" t="s">
        <v>139</v>
      </c>
    </row>
    <row r="193" s="14" customFormat="1">
      <c r="A193" s="14"/>
      <c r="B193" s="244"/>
      <c r="C193" s="245"/>
      <c r="D193" s="235" t="s">
        <v>147</v>
      </c>
      <c r="E193" s="246" t="s">
        <v>1</v>
      </c>
      <c r="F193" s="247" t="s">
        <v>153</v>
      </c>
      <c r="G193" s="245"/>
      <c r="H193" s="248">
        <v>25.359999999999999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147</v>
      </c>
      <c r="AU193" s="254" t="s">
        <v>90</v>
      </c>
      <c r="AV193" s="14" t="s">
        <v>90</v>
      </c>
      <c r="AW193" s="14" t="s">
        <v>34</v>
      </c>
      <c r="AX193" s="14" t="s">
        <v>80</v>
      </c>
      <c r="AY193" s="254" t="s">
        <v>139</v>
      </c>
    </row>
    <row r="194" s="15" customFormat="1">
      <c r="A194" s="15"/>
      <c r="B194" s="255"/>
      <c r="C194" s="256"/>
      <c r="D194" s="235" t="s">
        <v>147</v>
      </c>
      <c r="E194" s="257" t="s">
        <v>1</v>
      </c>
      <c r="F194" s="258" t="s">
        <v>154</v>
      </c>
      <c r="G194" s="256"/>
      <c r="H194" s="259">
        <v>25.359999999999999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5" t="s">
        <v>147</v>
      </c>
      <c r="AU194" s="265" t="s">
        <v>90</v>
      </c>
      <c r="AV194" s="15" t="s">
        <v>145</v>
      </c>
      <c r="AW194" s="15" t="s">
        <v>34</v>
      </c>
      <c r="AX194" s="15" t="s">
        <v>88</v>
      </c>
      <c r="AY194" s="265" t="s">
        <v>139</v>
      </c>
    </row>
    <row r="195" s="12" customFormat="1" ht="22.8" customHeight="1">
      <c r="A195" s="12"/>
      <c r="B195" s="204"/>
      <c r="C195" s="205"/>
      <c r="D195" s="206" t="s">
        <v>79</v>
      </c>
      <c r="E195" s="218" t="s">
        <v>190</v>
      </c>
      <c r="F195" s="218" t="s">
        <v>191</v>
      </c>
      <c r="G195" s="205"/>
      <c r="H195" s="205"/>
      <c r="I195" s="208"/>
      <c r="J195" s="219">
        <f>BK195</f>
        <v>0</v>
      </c>
      <c r="K195" s="205"/>
      <c r="L195" s="210"/>
      <c r="M195" s="211"/>
      <c r="N195" s="212"/>
      <c r="O195" s="212"/>
      <c r="P195" s="213">
        <f>P196+P251</f>
        <v>0</v>
      </c>
      <c r="Q195" s="212"/>
      <c r="R195" s="213">
        <f>R196+R251</f>
        <v>0</v>
      </c>
      <c r="S195" s="212"/>
      <c r="T195" s="214">
        <f>T196+T251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5" t="s">
        <v>88</v>
      </c>
      <c r="AT195" s="216" t="s">
        <v>79</v>
      </c>
      <c r="AU195" s="216" t="s">
        <v>88</v>
      </c>
      <c r="AY195" s="215" t="s">
        <v>139</v>
      </c>
      <c r="BK195" s="217">
        <f>BK196+BK251</f>
        <v>0</v>
      </c>
    </row>
    <row r="196" s="12" customFormat="1" ht="20.88" customHeight="1">
      <c r="A196" s="12"/>
      <c r="B196" s="204"/>
      <c r="C196" s="205"/>
      <c r="D196" s="206" t="s">
        <v>79</v>
      </c>
      <c r="E196" s="218" t="s">
        <v>192</v>
      </c>
      <c r="F196" s="218" t="s">
        <v>193</v>
      </c>
      <c r="G196" s="205"/>
      <c r="H196" s="205"/>
      <c r="I196" s="208"/>
      <c r="J196" s="219">
        <f>BK196</f>
        <v>0</v>
      </c>
      <c r="K196" s="205"/>
      <c r="L196" s="210"/>
      <c r="M196" s="211"/>
      <c r="N196" s="212"/>
      <c r="O196" s="212"/>
      <c r="P196" s="213">
        <f>SUM(P197:P250)</f>
        <v>0</v>
      </c>
      <c r="Q196" s="212"/>
      <c r="R196" s="213">
        <f>SUM(R197:R250)</f>
        <v>0</v>
      </c>
      <c r="S196" s="212"/>
      <c r="T196" s="214">
        <f>SUM(T197:T250)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5" t="s">
        <v>88</v>
      </c>
      <c r="AT196" s="216" t="s">
        <v>79</v>
      </c>
      <c r="AU196" s="216" t="s">
        <v>90</v>
      </c>
      <c r="AY196" s="215" t="s">
        <v>139</v>
      </c>
      <c r="BK196" s="217">
        <f>SUM(BK197:BK250)</f>
        <v>0</v>
      </c>
    </row>
    <row r="197" s="2" customFormat="1" ht="24.15" customHeight="1">
      <c r="A197" s="39"/>
      <c r="B197" s="40"/>
      <c r="C197" s="220" t="s">
        <v>166</v>
      </c>
      <c r="D197" s="220" t="s">
        <v>141</v>
      </c>
      <c r="E197" s="221" t="s">
        <v>194</v>
      </c>
      <c r="F197" s="222" t="s">
        <v>195</v>
      </c>
      <c r="G197" s="223" t="s">
        <v>144</v>
      </c>
      <c r="H197" s="224">
        <v>128.62000000000001</v>
      </c>
      <c r="I197" s="225"/>
      <c r="J197" s="226">
        <f>ROUND(I197*H197,2)</f>
        <v>0</v>
      </c>
      <c r="K197" s="222" t="s">
        <v>1</v>
      </c>
      <c r="L197" s="45"/>
      <c r="M197" s="227" t="s">
        <v>1</v>
      </c>
      <c r="N197" s="228" t="s">
        <v>45</v>
      </c>
      <c r="O197" s="92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145</v>
      </c>
      <c r="AT197" s="231" t="s">
        <v>141</v>
      </c>
      <c r="AU197" s="231" t="s">
        <v>161</v>
      </c>
      <c r="AY197" s="18" t="s">
        <v>139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88</v>
      </c>
      <c r="BK197" s="232">
        <f>ROUND(I197*H197,2)</f>
        <v>0</v>
      </c>
      <c r="BL197" s="18" t="s">
        <v>145</v>
      </c>
      <c r="BM197" s="231" t="s">
        <v>196</v>
      </c>
    </row>
    <row r="198" s="13" customFormat="1">
      <c r="A198" s="13"/>
      <c r="B198" s="233"/>
      <c r="C198" s="234"/>
      <c r="D198" s="235" t="s">
        <v>147</v>
      </c>
      <c r="E198" s="236" t="s">
        <v>1</v>
      </c>
      <c r="F198" s="237" t="s">
        <v>148</v>
      </c>
      <c r="G198" s="234"/>
      <c r="H198" s="236" t="s">
        <v>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147</v>
      </c>
      <c r="AU198" s="243" t="s">
        <v>161</v>
      </c>
      <c r="AV198" s="13" t="s">
        <v>88</v>
      </c>
      <c r="AW198" s="13" t="s">
        <v>34</v>
      </c>
      <c r="AX198" s="13" t="s">
        <v>80</v>
      </c>
      <c r="AY198" s="243" t="s">
        <v>139</v>
      </c>
    </row>
    <row r="199" s="13" customFormat="1">
      <c r="A199" s="13"/>
      <c r="B199" s="233"/>
      <c r="C199" s="234"/>
      <c r="D199" s="235" t="s">
        <v>147</v>
      </c>
      <c r="E199" s="236" t="s">
        <v>1</v>
      </c>
      <c r="F199" s="237" t="s">
        <v>197</v>
      </c>
      <c r="G199" s="234"/>
      <c r="H199" s="236" t="s">
        <v>1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147</v>
      </c>
      <c r="AU199" s="243" t="s">
        <v>161</v>
      </c>
      <c r="AV199" s="13" t="s">
        <v>88</v>
      </c>
      <c r="AW199" s="13" t="s">
        <v>34</v>
      </c>
      <c r="AX199" s="13" t="s">
        <v>80</v>
      </c>
      <c r="AY199" s="243" t="s">
        <v>139</v>
      </c>
    </row>
    <row r="200" s="13" customFormat="1">
      <c r="A200" s="13"/>
      <c r="B200" s="233"/>
      <c r="C200" s="234"/>
      <c r="D200" s="235" t="s">
        <v>147</v>
      </c>
      <c r="E200" s="236" t="s">
        <v>1</v>
      </c>
      <c r="F200" s="237" t="s">
        <v>198</v>
      </c>
      <c r="G200" s="234"/>
      <c r="H200" s="236" t="s">
        <v>1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147</v>
      </c>
      <c r="AU200" s="243" t="s">
        <v>161</v>
      </c>
      <c r="AV200" s="13" t="s">
        <v>88</v>
      </c>
      <c r="AW200" s="13" t="s">
        <v>34</v>
      </c>
      <c r="AX200" s="13" t="s">
        <v>80</v>
      </c>
      <c r="AY200" s="243" t="s">
        <v>139</v>
      </c>
    </row>
    <row r="201" s="13" customFormat="1">
      <c r="A201" s="13"/>
      <c r="B201" s="233"/>
      <c r="C201" s="234"/>
      <c r="D201" s="235" t="s">
        <v>147</v>
      </c>
      <c r="E201" s="236" t="s">
        <v>1</v>
      </c>
      <c r="F201" s="237" t="s">
        <v>150</v>
      </c>
      <c r="G201" s="234"/>
      <c r="H201" s="236" t="s">
        <v>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147</v>
      </c>
      <c r="AU201" s="243" t="s">
        <v>161</v>
      </c>
      <c r="AV201" s="13" t="s">
        <v>88</v>
      </c>
      <c r="AW201" s="13" t="s">
        <v>34</v>
      </c>
      <c r="AX201" s="13" t="s">
        <v>80</v>
      </c>
      <c r="AY201" s="243" t="s">
        <v>139</v>
      </c>
    </row>
    <row r="202" s="13" customFormat="1">
      <c r="A202" s="13"/>
      <c r="B202" s="233"/>
      <c r="C202" s="234"/>
      <c r="D202" s="235" t="s">
        <v>147</v>
      </c>
      <c r="E202" s="236" t="s">
        <v>1</v>
      </c>
      <c r="F202" s="237" t="s">
        <v>199</v>
      </c>
      <c r="G202" s="234"/>
      <c r="H202" s="236" t="s">
        <v>1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147</v>
      </c>
      <c r="AU202" s="243" t="s">
        <v>161</v>
      </c>
      <c r="AV202" s="13" t="s">
        <v>88</v>
      </c>
      <c r="AW202" s="13" t="s">
        <v>34</v>
      </c>
      <c r="AX202" s="13" t="s">
        <v>80</v>
      </c>
      <c r="AY202" s="243" t="s">
        <v>139</v>
      </c>
    </row>
    <row r="203" s="14" customFormat="1">
      <c r="A203" s="14"/>
      <c r="B203" s="244"/>
      <c r="C203" s="245"/>
      <c r="D203" s="235" t="s">
        <v>147</v>
      </c>
      <c r="E203" s="246" t="s">
        <v>1</v>
      </c>
      <c r="F203" s="247" t="s">
        <v>200</v>
      </c>
      <c r="G203" s="245"/>
      <c r="H203" s="248">
        <v>97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147</v>
      </c>
      <c r="AU203" s="254" t="s">
        <v>161</v>
      </c>
      <c r="AV203" s="14" t="s">
        <v>90</v>
      </c>
      <c r="AW203" s="14" t="s">
        <v>34</v>
      </c>
      <c r="AX203" s="14" t="s">
        <v>80</v>
      </c>
      <c r="AY203" s="254" t="s">
        <v>139</v>
      </c>
    </row>
    <row r="204" s="14" customFormat="1">
      <c r="A204" s="14"/>
      <c r="B204" s="244"/>
      <c r="C204" s="245"/>
      <c r="D204" s="235" t="s">
        <v>147</v>
      </c>
      <c r="E204" s="246" t="s">
        <v>1</v>
      </c>
      <c r="F204" s="247" t="s">
        <v>201</v>
      </c>
      <c r="G204" s="245"/>
      <c r="H204" s="248">
        <v>31.620000000000001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147</v>
      </c>
      <c r="AU204" s="254" t="s">
        <v>161</v>
      </c>
      <c r="AV204" s="14" t="s">
        <v>90</v>
      </c>
      <c r="AW204" s="14" t="s">
        <v>34</v>
      </c>
      <c r="AX204" s="14" t="s">
        <v>80</v>
      </c>
      <c r="AY204" s="254" t="s">
        <v>139</v>
      </c>
    </row>
    <row r="205" s="15" customFormat="1">
      <c r="A205" s="15"/>
      <c r="B205" s="255"/>
      <c r="C205" s="256"/>
      <c r="D205" s="235" t="s">
        <v>147</v>
      </c>
      <c r="E205" s="257" t="s">
        <v>1</v>
      </c>
      <c r="F205" s="258" t="s">
        <v>154</v>
      </c>
      <c r="G205" s="256"/>
      <c r="H205" s="259">
        <v>128.62000000000001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5" t="s">
        <v>147</v>
      </c>
      <c r="AU205" s="265" t="s">
        <v>161</v>
      </c>
      <c r="AV205" s="15" t="s">
        <v>145</v>
      </c>
      <c r="AW205" s="15" t="s">
        <v>34</v>
      </c>
      <c r="AX205" s="15" t="s">
        <v>88</v>
      </c>
      <c r="AY205" s="265" t="s">
        <v>139</v>
      </c>
    </row>
    <row r="206" s="2" customFormat="1" ht="24.15" customHeight="1">
      <c r="A206" s="39"/>
      <c r="B206" s="40"/>
      <c r="C206" s="220" t="s">
        <v>202</v>
      </c>
      <c r="D206" s="220" t="s">
        <v>141</v>
      </c>
      <c r="E206" s="221" t="s">
        <v>203</v>
      </c>
      <c r="F206" s="222" t="s">
        <v>204</v>
      </c>
      <c r="G206" s="223" t="s">
        <v>144</v>
      </c>
      <c r="H206" s="224">
        <v>128.62000000000001</v>
      </c>
      <c r="I206" s="225"/>
      <c r="J206" s="226">
        <f>ROUND(I206*H206,2)</f>
        <v>0</v>
      </c>
      <c r="K206" s="222" t="s">
        <v>1</v>
      </c>
      <c r="L206" s="45"/>
      <c r="M206" s="227" t="s">
        <v>1</v>
      </c>
      <c r="N206" s="228" t="s">
        <v>45</v>
      </c>
      <c r="O206" s="92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145</v>
      </c>
      <c r="AT206" s="231" t="s">
        <v>141</v>
      </c>
      <c r="AU206" s="231" t="s">
        <v>161</v>
      </c>
      <c r="AY206" s="18" t="s">
        <v>139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88</v>
      </c>
      <c r="BK206" s="232">
        <f>ROUND(I206*H206,2)</f>
        <v>0</v>
      </c>
      <c r="BL206" s="18" t="s">
        <v>145</v>
      </c>
      <c r="BM206" s="231" t="s">
        <v>205</v>
      </c>
    </row>
    <row r="207" s="13" customFormat="1">
      <c r="A207" s="13"/>
      <c r="B207" s="233"/>
      <c r="C207" s="234"/>
      <c r="D207" s="235" t="s">
        <v>147</v>
      </c>
      <c r="E207" s="236" t="s">
        <v>1</v>
      </c>
      <c r="F207" s="237" t="s">
        <v>148</v>
      </c>
      <c r="G207" s="234"/>
      <c r="H207" s="236" t="s">
        <v>1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147</v>
      </c>
      <c r="AU207" s="243" t="s">
        <v>161</v>
      </c>
      <c r="AV207" s="13" t="s">
        <v>88</v>
      </c>
      <c r="AW207" s="13" t="s">
        <v>34</v>
      </c>
      <c r="AX207" s="13" t="s">
        <v>80</v>
      </c>
      <c r="AY207" s="243" t="s">
        <v>139</v>
      </c>
    </row>
    <row r="208" s="13" customFormat="1">
      <c r="A208" s="13"/>
      <c r="B208" s="233"/>
      <c r="C208" s="234"/>
      <c r="D208" s="235" t="s">
        <v>147</v>
      </c>
      <c r="E208" s="236" t="s">
        <v>1</v>
      </c>
      <c r="F208" s="237" t="s">
        <v>197</v>
      </c>
      <c r="G208" s="234"/>
      <c r="H208" s="236" t="s">
        <v>1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147</v>
      </c>
      <c r="AU208" s="243" t="s">
        <v>161</v>
      </c>
      <c r="AV208" s="13" t="s">
        <v>88</v>
      </c>
      <c r="AW208" s="13" t="s">
        <v>34</v>
      </c>
      <c r="AX208" s="13" t="s">
        <v>80</v>
      </c>
      <c r="AY208" s="243" t="s">
        <v>139</v>
      </c>
    </row>
    <row r="209" s="13" customFormat="1">
      <c r="A209" s="13"/>
      <c r="B209" s="233"/>
      <c r="C209" s="234"/>
      <c r="D209" s="235" t="s">
        <v>147</v>
      </c>
      <c r="E209" s="236" t="s">
        <v>1</v>
      </c>
      <c r="F209" s="237" t="s">
        <v>198</v>
      </c>
      <c r="G209" s="234"/>
      <c r="H209" s="236" t="s">
        <v>1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147</v>
      </c>
      <c r="AU209" s="243" t="s">
        <v>161</v>
      </c>
      <c r="AV209" s="13" t="s">
        <v>88</v>
      </c>
      <c r="AW209" s="13" t="s">
        <v>34</v>
      </c>
      <c r="AX209" s="13" t="s">
        <v>80</v>
      </c>
      <c r="AY209" s="243" t="s">
        <v>139</v>
      </c>
    </row>
    <row r="210" s="13" customFormat="1">
      <c r="A210" s="13"/>
      <c r="B210" s="233"/>
      <c r="C210" s="234"/>
      <c r="D210" s="235" t="s">
        <v>147</v>
      </c>
      <c r="E210" s="236" t="s">
        <v>1</v>
      </c>
      <c r="F210" s="237" t="s">
        <v>150</v>
      </c>
      <c r="G210" s="234"/>
      <c r="H210" s="236" t="s">
        <v>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147</v>
      </c>
      <c r="AU210" s="243" t="s">
        <v>161</v>
      </c>
      <c r="AV210" s="13" t="s">
        <v>88</v>
      </c>
      <c r="AW210" s="13" t="s">
        <v>34</v>
      </c>
      <c r="AX210" s="13" t="s">
        <v>80</v>
      </c>
      <c r="AY210" s="243" t="s">
        <v>139</v>
      </c>
    </row>
    <row r="211" s="13" customFormat="1">
      <c r="A211" s="13"/>
      <c r="B211" s="233"/>
      <c r="C211" s="234"/>
      <c r="D211" s="235" t="s">
        <v>147</v>
      </c>
      <c r="E211" s="236" t="s">
        <v>1</v>
      </c>
      <c r="F211" s="237" t="s">
        <v>199</v>
      </c>
      <c r="G211" s="234"/>
      <c r="H211" s="236" t="s">
        <v>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147</v>
      </c>
      <c r="AU211" s="243" t="s">
        <v>161</v>
      </c>
      <c r="AV211" s="13" t="s">
        <v>88</v>
      </c>
      <c r="AW211" s="13" t="s">
        <v>34</v>
      </c>
      <c r="AX211" s="13" t="s">
        <v>80</v>
      </c>
      <c r="AY211" s="243" t="s">
        <v>139</v>
      </c>
    </row>
    <row r="212" s="14" customFormat="1">
      <c r="A212" s="14"/>
      <c r="B212" s="244"/>
      <c r="C212" s="245"/>
      <c r="D212" s="235" t="s">
        <v>147</v>
      </c>
      <c r="E212" s="246" t="s">
        <v>1</v>
      </c>
      <c r="F212" s="247" t="s">
        <v>200</v>
      </c>
      <c r="G212" s="245"/>
      <c r="H212" s="248">
        <v>97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147</v>
      </c>
      <c r="AU212" s="254" t="s">
        <v>161</v>
      </c>
      <c r="AV212" s="14" t="s">
        <v>90</v>
      </c>
      <c r="AW212" s="14" t="s">
        <v>34</v>
      </c>
      <c r="AX212" s="14" t="s">
        <v>80</v>
      </c>
      <c r="AY212" s="254" t="s">
        <v>139</v>
      </c>
    </row>
    <row r="213" s="14" customFormat="1">
      <c r="A213" s="14"/>
      <c r="B213" s="244"/>
      <c r="C213" s="245"/>
      <c r="D213" s="235" t="s">
        <v>147</v>
      </c>
      <c r="E213" s="246" t="s">
        <v>1</v>
      </c>
      <c r="F213" s="247" t="s">
        <v>201</v>
      </c>
      <c r="G213" s="245"/>
      <c r="H213" s="248">
        <v>31.620000000000001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147</v>
      </c>
      <c r="AU213" s="254" t="s">
        <v>161</v>
      </c>
      <c r="AV213" s="14" t="s">
        <v>90</v>
      </c>
      <c r="AW213" s="14" t="s">
        <v>34</v>
      </c>
      <c r="AX213" s="14" t="s">
        <v>80</v>
      </c>
      <c r="AY213" s="254" t="s">
        <v>139</v>
      </c>
    </row>
    <row r="214" s="15" customFormat="1">
      <c r="A214" s="15"/>
      <c r="B214" s="255"/>
      <c r="C214" s="256"/>
      <c r="D214" s="235" t="s">
        <v>147</v>
      </c>
      <c r="E214" s="257" t="s">
        <v>1</v>
      </c>
      <c r="F214" s="258" t="s">
        <v>154</v>
      </c>
      <c r="G214" s="256"/>
      <c r="H214" s="259">
        <v>128.62000000000001</v>
      </c>
      <c r="I214" s="260"/>
      <c r="J214" s="256"/>
      <c r="K214" s="256"/>
      <c r="L214" s="261"/>
      <c r="M214" s="262"/>
      <c r="N214" s="263"/>
      <c r="O214" s="263"/>
      <c r="P214" s="263"/>
      <c r="Q214" s="263"/>
      <c r="R214" s="263"/>
      <c r="S214" s="263"/>
      <c r="T214" s="264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5" t="s">
        <v>147</v>
      </c>
      <c r="AU214" s="265" t="s">
        <v>161</v>
      </c>
      <c r="AV214" s="15" t="s">
        <v>145</v>
      </c>
      <c r="AW214" s="15" t="s">
        <v>34</v>
      </c>
      <c r="AX214" s="15" t="s">
        <v>88</v>
      </c>
      <c r="AY214" s="265" t="s">
        <v>139</v>
      </c>
    </row>
    <row r="215" s="2" customFormat="1" ht="24.15" customHeight="1">
      <c r="A215" s="39"/>
      <c r="B215" s="40"/>
      <c r="C215" s="220" t="s">
        <v>206</v>
      </c>
      <c r="D215" s="220" t="s">
        <v>141</v>
      </c>
      <c r="E215" s="221" t="s">
        <v>207</v>
      </c>
      <c r="F215" s="222" t="s">
        <v>208</v>
      </c>
      <c r="G215" s="223" t="s">
        <v>144</v>
      </c>
      <c r="H215" s="224">
        <v>128.62000000000001</v>
      </c>
      <c r="I215" s="225"/>
      <c r="J215" s="226">
        <f>ROUND(I215*H215,2)</f>
        <v>0</v>
      </c>
      <c r="K215" s="222" t="s">
        <v>1</v>
      </c>
      <c r="L215" s="45"/>
      <c r="M215" s="227" t="s">
        <v>1</v>
      </c>
      <c r="N215" s="228" t="s">
        <v>45</v>
      </c>
      <c r="O215" s="92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1" t="s">
        <v>145</v>
      </c>
      <c r="AT215" s="231" t="s">
        <v>141</v>
      </c>
      <c r="AU215" s="231" t="s">
        <v>161</v>
      </c>
      <c r="AY215" s="18" t="s">
        <v>139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8" t="s">
        <v>88</v>
      </c>
      <c r="BK215" s="232">
        <f>ROUND(I215*H215,2)</f>
        <v>0</v>
      </c>
      <c r="BL215" s="18" t="s">
        <v>145</v>
      </c>
      <c r="BM215" s="231" t="s">
        <v>209</v>
      </c>
    </row>
    <row r="216" s="13" customFormat="1">
      <c r="A216" s="13"/>
      <c r="B216" s="233"/>
      <c r="C216" s="234"/>
      <c r="D216" s="235" t="s">
        <v>147</v>
      </c>
      <c r="E216" s="236" t="s">
        <v>1</v>
      </c>
      <c r="F216" s="237" t="s">
        <v>148</v>
      </c>
      <c r="G216" s="234"/>
      <c r="H216" s="236" t="s">
        <v>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147</v>
      </c>
      <c r="AU216" s="243" t="s">
        <v>161</v>
      </c>
      <c r="AV216" s="13" t="s">
        <v>88</v>
      </c>
      <c r="AW216" s="13" t="s">
        <v>34</v>
      </c>
      <c r="AX216" s="13" t="s">
        <v>80</v>
      </c>
      <c r="AY216" s="243" t="s">
        <v>139</v>
      </c>
    </row>
    <row r="217" s="13" customFormat="1">
      <c r="A217" s="13"/>
      <c r="B217" s="233"/>
      <c r="C217" s="234"/>
      <c r="D217" s="235" t="s">
        <v>147</v>
      </c>
      <c r="E217" s="236" t="s">
        <v>1</v>
      </c>
      <c r="F217" s="237" t="s">
        <v>197</v>
      </c>
      <c r="G217" s="234"/>
      <c r="H217" s="236" t="s">
        <v>1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147</v>
      </c>
      <c r="AU217" s="243" t="s">
        <v>161</v>
      </c>
      <c r="AV217" s="13" t="s">
        <v>88</v>
      </c>
      <c r="AW217" s="13" t="s">
        <v>34</v>
      </c>
      <c r="AX217" s="13" t="s">
        <v>80</v>
      </c>
      <c r="AY217" s="243" t="s">
        <v>139</v>
      </c>
    </row>
    <row r="218" s="13" customFormat="1">
      <c r="A218" s="13"/>
      <c r="B218" s="233"/>
      <c r="C218" s="234"/>
      <c r="D218" s="235" t="s">
        <v>147</v>
      </c>
      <c r="E218" s="236" t="s">
        <v>1</v>
      </c>
      <c r="F218" s="237" t="s">
        <v>198</v>
      </c>
      <c r="G218" s="234"/>
      <c r="H218" s="236" t="s">
        <v>1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147</v>
      </c>
      <c r="AU218" s="243" t="s">
        <v>161</v>
      </c>
      <c r="AV218" s="13" t="s">
        <v>88</v>
      </c>
      <c r="AW218" s="13" t="s">
        <v>34</v>
      </c>
      <c r="AX218" s="13" t="s">
        <v>80</v>
      </c>
      <c r="AY218" s="243" t="s">
        <v>139</v>
      </c>
    </row>
    <row r="219" s="13" customFormat="1">
      <c r="A219" s="13"/>
      <c r="B219" s="233"/>
      <c r="C219" s="234"/>
      <c r="D219" s="235" t="s">
        <v>147</v>
      </c>
      <c r="E219" s="236" t="s">
        <v>1</v>
      </c>
      <c r="F219" s="237" t="s">
        <v>150</v>
      </c>
      <c r="G219" s="234"/>
      <c r="H219" s="236" t="s">
        <v>1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147</v>
      </c>
      <c r="AU219" s="243" t="s">
        <v>161</v>
      </c>
      <c r="AV219" s="13" t="s">
        <v>88</v>
      </c>
      <c r="AW219" s="13" t="s">
        <v>34</v>
      </c>
      <c r="AX219" s="13" t="s">
        <v>80</v>
      </c>
      <c r="AY219" s="243" t="s">
        <v>139</v>
      </c>
    </row>
    <row r="220" s="13" customFormat="1">
      <c r="A220" s="13"/>
      <c r="B220" s="233"/>
      <c r="C220" s="234"/>
      <c r="D220" s="235" t="s">
        <v>147</v>
      </c>
      <c r="E220" s="236" t="s">
        <v>1</v>
      </c>
      <c r="F220" s="237" t="s">
        <v>199</v>
      </c>
      <c r="G220" s="234"/>
      <c r="H220" s="236" t="s">
        <v>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147</v>
      </c>
      <c r="AU220" s="243" t="s">
        <v>161</v>
      </c>
      <c r="AV220" s="13" t="s">
        <v>88</v>
      </c>
      <c r="AW220" s="13" t="s">
        <v>34</v>
      </c>
      <c r="AX220" s="13" t="s">
        <v>80</v>
      </c>
      <c r="AY220" s="243" t="s">
        <v>139</v>
      </c>
    </row>
    <row r="221" s="14" customFormat="1">
      <c r="A221" s="14"/>
      <c r="B221" s="244"/>
      <c r="C221" s="245"/>
      <c r="D221" s="235" t="s">
        <v>147</v>
      </c>
      <c r="E221" s="246" t="s">
        <v>1</v>
      </c>
      <c r="F221" s="247" t="s">
        <v>200</v>
      </c>
      <c r="G221" s="245"/>
      <c r="H221" s="248">
        <v>97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147</v>
      </c>
      <c r="AU221" s="254" t="s">
        <v>161</v>
      </c>
      <c r="AV221" s="14" t="s">
        <v>90</v>
      </c>
      <c r="AW221" s="14" t="s">
        <v>34</v>
      </c>
      <c r="AX221" s="14" t="s">
        <v>80</v>
      </c>
      <c r="AY221" s="254" t="s">
        <v>139</v>
      </c>
    </row>
    <row r="222" s="14" customFormat="1">
      <c r="A222" s="14"/>
      <c r="B222" s="244"/>
      <c r="C222" s="245"/>
      <c r="D222" s="235" t="s">
        <v>147</v>
      </c>
      <c r="E222" s="246" t="s">
        <v>1</v>
      </c>
      <c r="F222" s="247" t="s">
        <v>201</v>
      </c>
      <c r="G222" s="245"/>
      <c r="H222" s="248">
        <v>31.620000000000001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147</v>
      </c>
      <c r="AU222" s="254" t="s">
        <v>161</v>
      </c>
      <c r="AV222" s="14" t="s">
        <v>90</v>
      </c>
      <c r="AW222" s="14" t="s">
        <v>34</v>
      </c>
      <c r="AX222" s="14" t="s">
        <v>80</v>
      </c>
      <c r="AY222" s="254" t="s">
        <v>139</v>
      </c>
    </row>
    <row r="223" s="15" customFormat="1">
      <c r="A223" s="15"/>
      <c r="B223" s="255"/>
      <c r="C223" s="256"/>
      <c r="D223" s="235" t="s">
        <v>147</v>
      </c>
      <c r="E223" s="257" t="s">
        <v>1</v>
      </c>
      <c r="F223" s="258" t="s">
        <v>154</v>
      </c>
      <c r="G223" s="256"/>
      <c r="H223" s="259">
        <v>128.62000000000001</v>
      </c>
      <c r="I223" s="260"/>
      <c r="J223" s="256"/>
      <c r="K223" s="256"/>
      <c r="L223" s="261"/>
      <c r="M223" s="262"/>
      <c r="N223" s="263"/>
      <c r="O223" s="263"/>
      <c r="P223" s="263"/>
      <c r="Q223" s="263"/>
      <c r="R223" s="263"/>
      <c r="S223" s="263"/>
      <c r="T223" s="26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5" t="s">
        <v>147</v>
      </c>
      <c r="AU223" s="265" t="s">
        <v>161</v>
      </c>
      <c r="AV223" s="15" t="s">
        <v>145</v>
      </c>
      <c r="AW223" s="15" t="s">
        <v>34</v>
      </c>
      <c r="AX223" s="15" t="s">
        <v>88</v>
      </c>
      <c r="AY223" s="265" t="s">
        <v>139</v>
      </c>
    </row>
    <row r="224" s="2" customFormat="1" ht="24.15" customHeight="1">
      <c r="A224" s="39"/>
      <c r="B224" s="40"/>
      <c r="C224" s="220" t="s">
        <v>210</v>
      </c>
      <c r="D224" s="220" t="s">
        <v>141</v>
      </c>
      <c r="E224" s="221" t="s">
        <v>211</v>
      </c>
      <c r="F224" s="222" t="s">
        <v>212</v>
      </c>
      <c r="G224" s="223" t="s">
        <v>144</v>
      </c>
      <c r="H224" s="224">
        <v>128.62000000000001</v>
      </c>
      <c r="I224" s="225"/>
      <c r="J224" s="226">
        <f>ROUND(I224*H224,2)</f>
        <v>0</v>
      </c>
      <c r="K224" s="222" t="s">
        <v>1</v>
      </c>
      <c r="L224" s="45"/>
      <c r="M224" s="227" t="s">
        <v>1</v>
      </c>
      <c r="N224" s="228" t="s">
        <v>45</v>
      </c>
      <c r="O224" s="92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145</v>
      </c>
      <c r="AT224" s="231" t="s">
        <v>141</v>
      </c>
      <c r="AU224" s="231" t="s">
        <v>161</v>
      </c>
      <c r="AY224" s="18" t="s">
        <v>139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88</v>
      </c>
      <c r="BK224" s="232">
        <f>ROUND(I224*H224,2)</f>
        <v>0</v>
      </c>
      <c r="BL224" s="18" t="s">
        <v>145</v>
      </c>
      <c r="BM224" s="231" t="s">
        <v>213</v>
      </c>
    </row>
    <row r="225" s="13" customFormat="1">
      <c r="A225" s="13"/>
      <c r="B225" s="233"/>
      <c r="C225" s="234"/>
      <c r="D225" s="235" t="s">
        <v>147</v>
      </c>
      <c r="E225" s="236" t="s">
        <v>1</v>
      </c>
      <c r="F225" s="237" t="s">
        <v>148</v>
      </c>
      <c r="G225" s="234"/>
      <c r="H225" s="236" t="s">
        <v>1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147</v>
      </c>
      <c r="AU225" s="243" t="s">
        <v>161</v>
      </c>
      <c r="AV225" s="13" t="s">
        <v>88</v>
      </c>
      <c r="AW225" s="13" t="s">
        <v>34</v>
      </c>
      <c r="AX225" s="13" t="s">
        <v>80</v>
      </c>
      <c r="AY225" s="243" t="s">
        <v>139</v>
      </c>
    </row>
    <row r="226" s="13" customFormat="1">
      <c r="A226" s="13"/>
      <c r="B226" s="233"/>
      <c r="C226" s="234"/>
      <c r="D226" s="235" t="s">
        <v>147</v>
      </c>
      <c r="E226" s="236" t="s">
        <v>1</v>
      </c>
      <c r="F226" s="237" t="s">
        <v>197</v>
      </c>
      <c r="G226" s="234"/>
      <c r="H226" s="236" t="s">
        <v>1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147</v>
      </c>
      <c r="AU226" s="243" t="s">
        <v>161</v>
      </c>
      <c r="AV226" s="13" t="s">
        <v>88</v>
      </c>
      <c r="AW226" s="13" t="s">
        <v>34</v>
      </c>
      <c r="AX226" s="13" t="s">
        <v>80</v>
      </c>
      <c r="AY226" s="243" t="s">
        <v>139</v>
      </c>
    </row>
    <row r="227" s="13" customFormat="1">
      <c r="A227" s="13"/>
      <c r="B227" s="233"/>
      <c r="C227" s="234"/>
      <c r="D227" s="235" t="s">
        <v>147</v>
      </c>
      <c r="E227" s="236" t="s">
        <v>1</v>
      </c>
      <c r="F227" s="237" t="s">
        <v>198</v>
      </c>
      <c r="G227" s="234"/>
      <c r="H227" s="236" t="s">
        <v>1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147</v>
      </c>
      <c r="AU227" s="243" t="s">
        <v>161</v>
      </c>
      <c r="AV227" s="13" t="s">
        <v>88</v>
      </c>
      <c r="AW227" s="13" t="s">
        <v>34</v>
      </c>
      <c r="AX227" s="13" t="s">
        <v>80</v>
      </c>
      <c r="AY227" s="243" t="s">
        <v>139</v>
      </c>
    </row>
    <row r="228" s="13" customFormat="1">
      <c r="A228" s="13"/>
      <c r="B228" s="233"/>
      <c r="C228" s="234"/>
      <c r="D228" s="235" t="s">
        <v>147</v>
      </c>
      <c r="E228" s="236" t="s">
        <v>1</v>
      </c>
      <c r="F228" s="237" t="s">
        <v>150</v>
      </c>
      <c r="G228" s="234"/>
      <c r="H228" s="236" t="s">
        <v>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147</v>
      </c>
      <c r="AU228" s="243" t="s">
        <v>161</v>
      </c>
      <c r="AV228" s="13" t="s">
        <v>88</v>
      </c>
      <c r="AW228" s="13" t="s">
        <v>34</v>
      </c>
      <c r="AX228" s="13" t="s">
        <v>80</v>
      </c>
      <c r="AY228" s="243" t="s">
        <v>139</v>
      </c>
    </row>
    <row r="229" s="13" customFormat="1">
      <c r="A229" s="13"/>
      <c r="B229" s="233"/>
      <c r="C229" s="234"/>
      <c r="D229" s="235" t="s">
        <v>147</v>
      </c>
      <c r="E229" s="236" t="s">
        <v>1</v>
      </c>
      <c r="F229" s="237" t="s">
        <v>199</v>
      </c>
      <c r="G229" s="234"/>
      <c r="H229" s="236" t="s">
        <v>1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147</v>
      </c>
      <c r="AU229" s="243" t="s">
        <v>161</v>
      </c>
      <c r="AV229" s="13" t="s">
        <v>88</v>
      </c>
      <c r="AW229" s="13" t="s">
        <v>34</v>
      </c>
      <c r="AX229" s="13" t="s">
        <v>80</v>
      </c>
      <c r="AY229" s="243" t="s">
        <v>139</v>
      </c>
    </row>
    <row r="230" s="14" customFormat="1">
      <c r="A230" s="14"/>
      <c r="B230" s="244"/>
      <c r="C230" s="245"/>
      <c r="D230" s="235" t="s">
        <v>147</v>
      </c>
      <c r="E230" s="246" t="s">
        <v>1</v>
      </c>
      <c r="F230" s="247" t="s">
        <v>200</v>
      </c>
      <c r="G230" s="245"/>
      <c r="H230" s="248">
        <v>97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147</v>
      </c>
      <c r="AU230" s="254" t="s">
        <v>161</v>
      </c>
      <c r="AV230" s="14" t="s">
        <v>90</v>
      </c>
      <c r="AW230" s="14" t="s">
        <v>34</v>
      </c>
      <c r="AX230" s="14" t="s">
        <v>80</v>
      </c>
      <c r="AY230" s="254" t="s">
        <v>139</v>
      </c>
    </row>
    <row r="231" s="14" customFormat="1">
      <c r="A231" s="14"/>
      <c r="B231" s="244"/>
      <c r="C231" s="245"/>
      <c r="D231" s="235" t="s">
        <v>147</v>
      </c>
      <c r="E231" s="246" t="s">
        <v>1</v>
      </c>
      <c r="F231" s="247" t="s">
        <v>201</v>
      </c>
      <c r="G231" s="245"/>
      <c r="H231" s="248">
        <v>31.620000000000001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147</v>
      </c>
      <c r="AU231" s="254" t="s">
        <v>161</v>
      </c>
      <c r="AV231" s="14" t="s">
        <v>90</v>
      </c>
      <c r="AW231" s="14" t="s">
        <v>34</v>
      </c>
      <c r="AX231" s="14" t="s">
        <v>80</v>
      </c>
      <c r="AY231" s="254" t="s">
        <v>139</v>
      </c>
    </row>
    <row r="232" s="15" customFormat="1">
      <c r="A232" s="15"/>
      <c r="B232" s="255"/>
      <c r="C232" s="256"/>
      <c r="D232" s="235" t="s">
        <v>147</v>
      </c>
      <c r="E232" s="257" t="s">
        <v>1</v>
      </c>
      <c r="F232" s="258" t="s">
        <v>154</v>
      </c>
      <c r="G232" s="256"/>
      <c r="H232" s="259">
        <v>128.62000000000001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5" t="s">
        <v>147</v>
      </c>
      <c r="AU232" s="265" t="s">
        <v>161</v>
      </c>
      <c r="AV232" s="15" t="s">
        <v>145</v>
      </c>
      <c r="AW232" s="15" t="s">
        <v>34</v>
      </c>
      <c r="AX232" s="15" t="s">
        <v>88</v>
      </c>
      <c r="AY232" s="265" t="s">
        <v>139</v>
      </c>
    </row>
    <row r="233" s="2" customFormat="1" ht="24.15" customHeight="1">
      <c r="A233" s="39"/>
      <c r="B233" s="40"/>
      <c r="C233" s="220" t="s">
        <v>214</v>
      </c>
      <c r="D233" s="220" t="s">
        <v>141</v>
      </c>
      <c r="E233" s="221" t="s">
        <v>215</v>
      </c>
      <c r="F233" s="222" t="s">
        <v>216</v>
      </c>
      <c r="G233" s="223" t="s">
        <v>144</v>
      </c>
      <c r="H233" s="224">
        <v>128.62000000000001</v>
      </c>
      <c r="I233" s="225"/>
      <c r="J233" s="226">
        <f>ROUND(I233*H233,2)</f>
        <v>0</v>
      </c>
      <c r="K233" s="222" t="s">
        <v>1</v>
      </c>
      <c r="L233" s="45"/>
      <c r="M233" s="227" t="s">
        <v>1</v>
      </c>
      <c r="N233" s="228" t="s">
        <v>45</v>
      </c>
      <c r="O233" s="92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145</v>
      </c>
      <c r="AT233" s="231" t="s">
        <v>141</v>
      </c>
      <c r="AU233" s="231" t="s">
        <v>161</v>
      </c>
      <c r="AY233" s="18" t="s">
        <v>139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88</v>
      </c>
      <c r="BK233" s="232">
        <f>ROUND(I233*H233,2)</f>
        <v>0</v>
      </c>
      <c r="BL233" s="18" t="s">
        <v>145</v>
      </c>
      <c r="BM233" s="231" t="s">
        <v>217</v>
      </c>
    </row>
    <row r="234" s="13" customFormat="1">
      <c r="A234" s="13"/>
      <c r="B234" s="233"/>
      <c r="C234" s="234"/>
      <c r="D234" s="235" t="s">
        <v>147</v>
      </c>
      <c r="E234" s="236" t="s">
        <v>1</v>
      </c>
      <c r="F234" s="237" t="s">
        <v>148</v>
      </c>
      <c r="G234" s="234"/>
      <c r="H234" s="236" t="s">
        <v>1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147</v>
      </c>
      <c r="AU234" s="243" t="s">
        <v>161</v>
      </c>
      <c r="AV234" s="13" t="s">
        <v>88</v>
      </c>
      <c r="AW234" s="13" t="s">
        <v>34</v>
      </c>
      <c r="AX234" s="13" t="s">
        <v>80</v>
      </c>
      <c r="AY234" s="243" t="s">
        <v>139</v>
      </c>
    </row>
    <row r="235" s="13" customFormat="1">
      <c r="A235" s="13"/>
      <c r="B235" s="233"/>
      <c r="C235" s="234"/>
      <c r="D235" s="235" t="s">
        <v>147</v>
      </c>
      <c r="E235" s="236" t="s">
        <v>1</v>
      </c>
      <c r="F235" s="237" t="s">
        <v>197</v>
      </c>
      <c r="G235" s="234"/>
      <c r="H235" s="236" t="s">
        <v>1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147</v>
      </c>
      <c r="AU235" s="243" t="s">
        <v>161</v>
      </c>
      <c r="AV235" s="13" t="s">
        <v>88</v>
      </c>
      <c r="AW235" s="13" t="s">
        <v>34</v>
      </c>
      <c r="AX235" s="13" t="s">
        <v>80</v>
      </c>
      <c r="AY235" s="243" t="s">
        <v>139</v>
      </c>
    </row>
    <row r="236" s="13" customFormat="1">
      <c r="A236" s="13"/>
      <c r="B236" s="233"/>
      <c r="C236" s="234"/>
      <c r="D236" s="235" t="s">
        <v>147</v>
      </c>
      <c r="E236" s="236" t="s">
        <v>1</v>
      </c>
      <c r="F236" s="237" t="s">
        <v>198</v>
      </c>
      <c r="G236" s="234"/>
      <c r="H236" s="236" t="s">
        <v>1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147</v>
      </c>
      <c r="AU236" s="243" t="s">
        <v>161</v>
      </c>
      <c r="AV236" s="13" t="s">
        <v>88</v>
      </c>
      <c r="AW236" s="13" t="s">
        <v>34</v>
      </c>
      <c r="AX236" s="13" t="s">
        <v>80</v>
      </c>
      <c r="AY236" s="243" t="s">
        <v>139</v>
      </c>
    </row>
    <row r="237" s="13" customFormat="1">
      <c r="A237" s="13"/>
      <c r="B237" s="233"/>
      <c r="C237" s="234"/>
      <c r="D237" s="235" t="s">
        <v>147</v>
      </c>
      <c r="E237" s="236" t="s">
        <v>1</v>
      </c>
      <c r="F237" s="237" t="s">
        <v>150</v>
      </c>
      <c r="G237" s="234"/>
      <c r="H237" s="236" t="s">
        <v>1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147</v>
      </c>
      <c r="AU237" s="243" t="s">
        <v>161</v>
      </c>
      <c r="AV237" s="13" t="s">
        <v>88</v>
      </c>
      <c r="AW237" s="13" t="s">
        <v>34</v>
      </c>
      <c r="AX237" s="13" t="s">
        <v>80</v>
      </c>
      <c r="AY237" s="243" t="s">
        <v>139</v>
      </c>
    </row>
    <row r="238" s="13" customFormat="1">
      <c r="A238" s="13"/>
      <c r="B238" s="233"/>
      <c r="C238" s="234"/>
      <c r="D238" s="235" t="s">
        <v>147</v>
      </c>
      <c r="E238" s="236" t="s">
        <v>1</v>
      </c>
      <c r="F238" s="237" t="s">
        <v>199</v>
      </c>
      <c r="G238" s="234"/>
      <c r="H238" s="236" t="s">
        <v>1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147</v>
      </c>
      <c r="AU238" s="243" t="s">
        <v>161</v>
      </c>
      <c r="AV238" s="13" t="s">
        <v>88</v>
      </c>
      <c r="AW238" s="13" t="s">
        <v>34</v>
      </c>
      <c r="AX238" s="13" t="s">
        <v>80</v>
      </c>
      <c r="AY238" s="243" t="s">
        <v>139</v>
      </c>
    </row>
    <row r="239" s="14" customFormat="1">
      <c r="A239" s="14"/>
      <c r="B239" s="244"/>
      <c r="C239" s="245"/>
      <c r="D239" s="235" t="s">
        <v>147</v>
      </c>
      <c r="E239" s="246" t="s">
        <v>1</v>
      </c>
      <c r="F239" s="247" t="s">
        <v>200</v>
      </c>
      <c r="G239" s="245"/>
      <c r="H239" s="248">
        <v>97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147</v>
      </c>
      <c r="AU239" s="254" t="s">
        <v>161</v>
      </c>
      <c r="AV239" s="14" t="s">
        <v>90</v>
      </c>
      <c r="AW239" s="14" t="s">
        <v>34</v>
      </c>
      <c r="AX239" s="14" t="s">
        <v>80</v>
      </c>
      <c r="AY239" s="254" t="s">
        <v>139</v>
      </c>
    </row>
    <row r="240" s="14" customFormat="1">
      <c r="A240" s="14"/>
      <c r="B240" s="244"/>
      <c r="C240" s="245"/>
      <c r="D240" s="235" t="s">
        <v>147</v>
      </c>
      <c r="E240" s="246" t="s">
        <v>1</v>
      </c>
      <c r="F240" s="247" t="s">
        <v>201</v>
      </c>
      <c r="G240" s="245"/>
      <c r="H240" s="248">
        <v>31.620000000000001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147</v>
      </c>
      <c r="AU240" s="254" t="s">
        <v>161</v>
      </c>
      <c r="AV240" s="14" t="s">
        <v>90</v>
      </c>
      <c r="AW240" s="14" t="s">
        <v>34</v>
      </c>
      <c r="AX240" s="14" t="s">
        <v>80</v>
      </c>
      <c r="AY240" s="254" t="s">
        <v>139</v>
      </c>
    </row>
    <row r="241" s="15" customFormat="1">
      <c r="A241" s="15"/>
      <c r="B241" s="255"/>
      <c r="C241" s="256"/>
      <c r="D241" s="235" t="s">
        <v>147</v>
      </c>
      <c r="E241" s="257" t="s">
        <v>1</v>
      </c>
      <c r="F241" s="258" t="s">
        <v>154</v>
      </c>
      <c r="G241" s="256"/>
      <c r="H241" s="259">
        <v>128.62000000000001</v>
      </c>
      <c r="I241" s="260"/>
      <c r="J241" s="256"/>
      <c r="K241" s="256"/>
      <c r="L241" s="261"/>
      <c r="M241" s="262"/>
      <c r="N241" s="263"/>
      <c r="O241" s="263"/>
      <c r="P241" s="263"/>
      <c r="Q241" s="263"/>
      <c r="R241" s="263"/>
      <c r="S241" s="263"/>
      <c r="T241" s="264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5" t="s">
        <v>147</v>
      </c>
      <c r="AU241" s="265" t="s">
        <v>161</v>
      </c>
      <c r="AV241" s="15" t="s">
        <v>145</v>
      </c>
      <c r="AW241" s="15" t="s">
        <v>34</v>
      </c>
      <c r="AX241" s="15" t="s">
        <v>88</v>
      </c>
      <c r="AY241" s="265" t="s">
        <v>139</v>
      </c>
    </row>
    <row r="242" s="2" customFormat="1" ht="24.15" customHeight="1">
      <c r="A242" s="39"/>
      <c r="B242" s="40"/>
      <c r="C242" s="220" t="s">
        <v>218</v>
      </c>
      <c r="D242" s="220" t="s">
        <v>141</v>
      </c>
      <c r="E242" s="221" t="s">
        <v>219</v>
      </c>
      <c r="F242" s="222" t="s">
        <v>220</v>
      </c>
      <c r="G242" s="223" t="s">
        <v>144</v>
      </c>
      <c r="H242" s="224">
        <v>128.62000000000001</v>
      </c>
      <c r="I242" s="225"/>
      <c r="J242" s="226">
        <f>ROUND(I242*H242,2)</f>
        <v>0</v>
      </c>
      <c r="K242" s="222" t="s">
        <v>1</v>
      </c>
      <c r="L242" s="45"/>
      <c r="M242" s="227" t="s">
        <v>1</v>
      </c>
      <c r="N242" s="228" t="s">
        <v>45</v>
      </c>
      <c r="O242" s="92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1" t="s">
        <v>145</v>
      </c>
      <c r="AT242" s="231" t="s">
        <v>141</v>
      </c>
      <c r="AU242" s="231" t="s">
        <v>161</v>
      </c>
      <c r="AY242" s="18" t="s">
        <v>139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8" t="s">
        <v>88</v>
      </c>
      <c r="BK242" s="232">
        <f>ROUND(I242*H242,2)</f>
        <v>0</v>
      </c>
      <c r="BL242" s="18" t="s">
        <v>145</v>
      </c>
      <c r="BM242" s="231" t="s">
        <v>221</v>
      </c>
    </row>
    <row r="243" s="13" customFormat="1">
      <c r="A243" s="13"/>
      <c r="B243" s="233"/>
      <c r="C243" s="234"/>
      <c r="D243" s="235" t="s">
        <v>147</v>
      </c>
      <c r="E243" s="236" t="s">
        <v>1</v>
      </c>
      <c r="F243" s="237" t="s">
        <v>148</v>
      </c>
      <c r="G243" s="234"/>
      <c r="H243" s="236" t="s">
        <v>1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147</v>
      </c>
      <c r="AU243" s="243" t="s">
        <v>161</v>
      </c>
      <c r="AV243" s="13" t="s">
        <v>88</v>
      </c>
      <c r="AW243" s="13" t="s">
        <v>34</v>
      </c>
      <c r="AX243" s="13" t="s">
        <v>80</v>
      </c>
      <c r="AY243" s="243" t="s">
        <v>139</v>
      </c>
    </row>
    <row r="244" s="13" customFormat="1">
      <c r="A244" s="13"/>
      <c r="B244" s="233"/>
      <c r="C244" s="234"/>
      <c r="D244" s="235" t="s">
        <v>147</v>
      </c>
      <c r="E244" s="236" t="s">
        <v>1</v>
      </c>
      <c r="F244" s="237" t="s">
        <v>197</v>
      </c>
      <c r="G244" s="234"/>
      <c r="H244" s="236" t="s">
        <v>1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147</v>
      </c>
      <c r="AU244" s="243" t="s">
        <v>161</v>
      </c>
      <c r="AV244" s="13" t="s">
        <v>88</v>
      </c>
      <c r="AW244" s="13" t="s">
        <v>34</v>
      </c>
      <c r="AX244" s="13" t="s">
        <v>80</v>
      </c>
      <c r="AY244" s="243" t="s">
        <v>139</v>
      </c>
    </row>
    <row r="245" s="13" customFormat="1">
      <c r="A245" s="13"/>
      <c r="B245" s="233"/>
      <c r="C245" s="234"/>
      <c r="D245" s="235" t="s">
        <v>147</v>
      </c>
      <c r="E245" s="236" t="s">
        <v>1</v>
      </c>
      <c r="F245" s="237" t="s">
        <v>198</v>
      </c>
      <c r="G245" s="234"/>
      <c r="H245" s="236" t="s">
        <v>1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147</v>
      </c>
      <c r="AU245" s="243" t="s">
        <v>161</v>
      </c>
      <c r="AV245" s="13" t="s">
        <v>88</v>
      </c>
      <c r="AW245" s="13" t="s">
        <v>34</v>
      </c>
      <c r="AX245" s="13" t="s">
        <v>80</v>
      </c>
      <c r="AY245" s="243" t="s">
        <v>139</v>
      </c>
    </row>
    <row r="246" s="13" customFormat="1">
      <c r="A246" s="13"/>
      <c r="B246" s="233"/>
      <c r="C246" s="234"/>
      <c r="D246" s="235" t="s">
        <v>147</v>
      </c>
      <c r="E246" s="236" t="s">
        <v>1</v>
      </c>
      <c r="F246" s="237" t="s">
        <v>150</v>
      </c>
      <c r="G246" s="234"/>
      <c r="H246" s="236" t="s">
        <v>1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147</v>
      </c>
      <c r="AU246" s="243" t="s">
        <v>161</v>
      </c>
      <c r="AV246" s="13" t="s">
        <v>88</v>
      </c>
      <c r="AW246" s="13" t="s">
        <v>34</v>
      </c>
      <c r="AX246" s="13" t="s">
        <v>80</v>
      </c>
      <c r="AY246" s="243" t="s">
        <v>139</v>
      </c>
    </row>
    <row r="247" s="13" customFormat="1">
      <c r="A247" s="13"/>
      <c r="B247" s="233"/>
      <c r="C247" s="234"/>
      <c r="D247" s="235" t="s">
        <v>147</v>
      </c>
      <c r="E247" s="236" t="s">
        <v>1</v>
      </c>
      <c r="F247" s="237" t="s">
        <v>199</v>
      </c>
      <c r="G247" s="234"/>
      <c r="H247" s="236" t="s">
        <v>1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147</v>
      </c>
      <c r="AU247" s="243" t="s">
        <v>161</v>
      </c>
      <c r="AV247" s="13" t="s">
        <v>88</v>
      </c>
      <c r="AW247" s="13" t="s">
        <v>34</v>
      </c>
      <c r="AX247" s="13" t="s">
        <v>80</v>
      </c>
      <c r="AY247" s="243" t="s">
        <v>139</v>
      </c>
    </row>
    <row r="248" s="14" customFormat="1">
      <c r="A248" s="14"/>
      <c r="B248" s="244"/>
      <c r="C248" s="245"/>
      <c r="D248" s="235" t="s">
        <v>147</v>
      </c>
      <c r="E248" s="246" t="s">
        <v>1</v>
      </c>
      <c r="F248" s="247" t="s">
        <v>200</v>
      </c>
      <c r="G248" s="245"/>
      <c r="H248" s="248">
        <v>97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147</v>
      </c>
      <c r="AU248" s="254" t="s">
        <v>161</v>
      </c>
      <c r="AV248" s="14" t="s">
        <v>90</v>
      </c>
      <c r="AW248" s="14" t="s">
        <v>34</v>
      </c>
      <c r="AX248" s="14" t="s">
        <v>80</v>
      </c>
      <c r="AY248" s="254" t="s">
        <v>139</v>
      </c>
    </row>
    <row r="249" s="14" customFormat="1">
      <c r="A249" s="14"/>
      <c r="B249" s="244"/>
      <c r="C249" s="245"/>
      <c r="D249" s="235" t="s">
        <v>147</v>
      </c>
      <c r="E249" s="246" t="s">
        <v>1</v>
      </c>
      <c r="F249" s="247" t="s">
        <v>201</v>
      </c>
      <c r="G249" s="245"/>
      <c r="H249" s="248">
        <v>31.620000000000001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147</v>
      </c>
      <c r="AU249" s="254" t="s">
        <v>161</v>
      </c>
      <c r="AV249" s="14" t="s">
        <v>90</v>
      </c>
      <c r="AW249" s="14" t="s">
        <v>34</v>
      </c>
      <c r="AX249" s="14" t="s">
        <v>80</v>
      </c>
      <c r="AY249" s="254" t="s">
        <v>139</v>
      </c>
    </row>
    <row r="250" s="15" customFormat="1">
      <c r="A250" s="15"/>
      <c r="B250" s="255"/>
      <c r="C250" s="256"/>
      <c r="D250" s="235" t="s">
        <v>147</v>
      </c>
      <c r="E250" s="257" t="s">
        <v>1</v>
      </c>
      <c r="F250" s="258" t="s">
        <v>154</v>
      </c>
      <c r="G250" s="256"/>
      <c r="H250" s="259">
        <v>128.62000000000001</v>
      </c>
      <c r="I250" s="260"/>
      <c r="J250" s="256"/>
      <c r="K250" s="256"/>
      <c r="L250" s="261"/>
      <c r="M250" s="262"/>
      <c r="N250" s="263"/>
      <c r="O250" s="263"/>
      <c r="P250" s="263"/>
      <c r="Q250" s="263"/>
      <c r="R250" s="263"/>
      <c r="S250" s="263"/>
      <c r="T250" s="264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5" t="s">
        <v>147</v>
      </c>
      <c r="AU250" s="265" t="s">
        <v>161</v>
      </c>
      <c r="AV250" s="15" t="s">
        <v>145</v>
      </c>
      <c r="AW250" s="15" t="s">
        <v>34</v>
      </c>
      <c r="AX250" s="15" t="s">
        <v>88</v>
      </c>
      <c r="AY250" s="265" t="s">
        <v>139</v>
      </c>
    </row>
    <row r="251" s="12" customFormat="1" ht="20.88" customHeight="1">
      <c r="A251" s="12"/>
      <c r="B251" s="204"/>
      <c r="C251" s="205"/>
      <c r="D251" s="206" t="s">
        <v>79</v>
      </c>
      <c r="E251" s="218" t="s">
        <v>222</v>
      </c>
      <c r="F251" s="218" t="s">
        <v>223</v>
      </c>
      <c r="G251" s="205"/>
      <c r="H251" s="205"/>
      <c r="I251" s="208"/>
      <c r="J251" s="219">
        <f>BK251</f>
        <v>0</v>
      </c>
      <c r="K251" s="205"/>
      <c r="L251" s="210"/>
      <c r="M251" s="211"/>
      <c r="N251" s="212"/>
      <c r="O251" s="212"/>
      <c r="P251" s="213">
        <f>SUM(P252:P272)</f>
        <v>0</v>
      </c>
      <c r="Q251" s="212"/>
      <c r="R251" s="213">
        <f>SUM(R252:R272)</f>
        <v>0</v>
      </c>
      <c r="S251" s="212"/>
      <c r="T251" s="214">
        <f>SUM(T252:T272)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5" t="s">
        <v>88</v>
      </c>
      <c r="AT251" s="216" t="s">
        <v>79</v>
      </c>
      <c r="AU251" s="216" t="s">
        <v>90</v>
      </c>
      <c r="AY251" s="215" t="s">
        <v>139</v>
      </c>
      <c r="BK251" s="217">
        <f>SUM(BK252:BK272)</f>
        <v>0</v>
      </c>
    </row>
    <row r="252" s="2" customFormat="1" ht="66.75" customHeight="1">
      <c r="A252" s="39"/>
      <c r="B252" s="40"/>
      <c r="C252" s="220" t="s">
        <v>224</v>
      </c>
      <c r="D252" s="220" t="s">
        <v>141</v>
      </c>
      <c r="E252" s="221" t="s">
        <v>225</v>
      </c>
      <c r="F252" s="222" t="s">
        <v>226</v>
      </c>
      <c r="G252" s="223" t="s">
        <v>227</v>
      </c>
      <c r="H252" s="224">
        <v>1</v>
      </c>
      <c r="I252" s="225"/>
      <c r="J252" s="226">
        <f>ROUND(I252*H252,2)</f>
        <v>0</v>
      </c>
      <c r="K252" s="222" t="s">
        <v>1</v>
      </c>
      <c r="L252" s="45"/>
      <c r="M252" s="227" t="s">
        <v>1</v>
      </c>
      <c r="N252" s="228" t="s">
        <v>45</v>
      </c>
      <c r="O252" s="92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1" t="s">
        <v>145</v>
      </c>
      <c r="AT252" s="231" t="s">
        <v>141</v>
      </c>
      <c r="AU252" s="231" t="s">
        <v>161</v>
      </c>
      <c r="AY252" s="18" t="s">
        <v>139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8" t="s">
        <v>88</v>
      </c>
      <c r="BK252" s="232">
        <f>ROUND(I252*H252,2)</f>
        <v>0</v>
      </c>
      <c r="BL252" s="18" t="s">
        <v>145</v>
      </c>
      <c r="BM252" s="231" t="s">
        <v>228</v>
      </c>
    </row>
    <row r="253" s="13" customFormat="1">
      <c r="A253" s="13"/>
      <c r="B253" s="233"/>
      <c r="C253" s="234"/>
      <c r="D253" s="235" t="s">
        <v>147</v>
      </c>
      <c r="E253" s="236" t="s">
        <v>1</v>
      </c>
      <c r="F253" s="237" t="s">
        <v>148</v>
      </c>
      <c r="G253" s="234"/>
      <c r="H253" s="236" t="s">
        <v>1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147</v>
      </c>
      <c r="AU253" s="243" t="s">
        <v>161</v>
      </c>
      <c r="AV253" s="13" t="s">
        <v>88</v>
      </c>
      <c r="AW253" s="13" t="s">
        <v>34</v>
      </c>
      <c r="AX253" s="13" t="s">
        <v>80</v>
      </c>
      <c r="AY253" s="243" t="s">
        <v>139</v>
      </c>
    </row>
    <row r="254" s="13" customFormat="1">
      <c r="A254" s="13"/>
      <c r="B254" s="233"/>
      <c r="C254" s="234"/>
      <c r="D254" s="235" t="s">
        <v>147</v>
      </c>
      <c r="E254" s="236" t="s">
        <v>1</v>
      </c>
      <c r="F254" s="237" t="s">
        <v>229</v>
      </c>
      <c r="G254" s="234"/>
      <c r="H254" s="236" t="s">
        <v>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147</v>
      </c>
      <c r="AU254" s="243" t="s">
        <v>161</v>
      </c>
      <c r="AV254" s="13" t="s">
        <v>88</v>
      </c>
      <c r="AW254" s="13" t="s">
        <v>34</v>
      </c>
      <c r="AX254" s="13" t="s">
        <v>80</v>
      </c>
      <c r="AY254" s="243" t="s">
        <v>139</v>
      </c>
    </row>
    <row r="255" s="13" customFormat="1">
      <c r="A255" s="13"/>
      <c r="B255" s="233"/>
      <c r="C255" s="234"/>
      <c r="D255" s="235" t="s">
        <v>147</v>
      </c>
      <c r="E255" s="236" t="s">
        <v>1</v>
      </c>
      <c r="F255" s="237" t="s">
        <v>230</v>
      </c>
      <c r="G255" s="234"/>
      <c r="H255" s="236" t="s">
        <v>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147</v>
      </c>
      <c r="AU255" s="243" t="s">
        <v>161</v>
      </c>
      <c r="AV255" s="13" t="s">
        <v>88</v>
      </c>
      <c r="AW255" s="13" t="s">
        <v>34</v>
      </c>
      <c r="AX255" s="13" t="s">
        <v>80</v>
      </c>
      <c r="AY255" s="243" t="s">
        <v>139</v>
      </c>
    </row>
    <row r="256" s="13" customFormat="1">
      <c r="A256" s="13"/>
      <c r="B256" s="233"/>
      <c r="C256" s="234"/>
      <c r="D256" s="235" t="s">
        <v>147</v>
      </c>
      <c r="E256" s="236" t="s">
        <v>1</v>
      </c>
      <c r="F256" s="237" t="s">
        <v>231</v>
      </c>
      <c r="G256" s="234"/>
      <c r="H256" s="236" t="s">
        <v>1</v>
      </c>
      <c r="I256" s="238"/>
      <c r="J256" s="234"/>
      <c r="K256" s="234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147</v>
      </c>
      <c r="AU256" s="243" t="s">
        <v>161</v>
      </c>
      <c r="AV256" s="13" t="s">
        <v>88</v>
      </c>
      <c r="AW256" s="13" t="s">
        <v>34</v>
      </c>
      <c r="AX256" s="13" t="s">
        <v>80</v>
      </c>
      <c r="AY256" s="243" t="s">
        <v>139</v>
      </c>
    </row>
    <row r="257" s="14" customFormat="1">
      <c r="A257" s="14"/>
      <c r="B257" s="244"/>
      <c r="C257" s="245"/>
      <c r="D257" s="235" t="s">
        <v>147</v>
      </c>
      <c r="E257" s="246" t="s">
        <v>1</v>
      </c>
      <c r="F257" s="247" t="s">
        <v>88</v>
      </c>
      <c r="G257" s="245"/>
      <c r="H257" s="248">
        <v>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147</v>
      </c>
      <c r="AU257" s="254" t="s">
        <v>161</v>
      </c>
      <c r="AV257" s="14" t="s">
        <v>90</v>
      </c>
      <c r="AW257" s="14" t="s">
        <v>34</v>
      </c>
      <c r="AX257" s="14" t="s">
        <v>80</v>
      </c>
      <c r="AY257" s="254" t="s">
        <v>139</v>
      </c>
    </row>
    <row r="258" s="15" customFormat="1">
      <c r="A258" s="15"/>
      <c r="B258" s="255"/>
      <c r="C258" s="256"/>
      <c r="D258" s="235" t="s">
        <v>147</v>
      </c>
      <c r="E258" s="257" t="s">
        <v>1</v>
      </c>
      <c r="F258" s="258" t="s">
        <v>154</v>
      </c>
      <c r="G258" s="256"/>
      <c r="H258" s="259">
        <v>1</v>
      </c>
      <c r="I258" s="260"/>
      <c r="J258" s="256"/>
      <c r="K258" s="256"/>
      <c r="L258" s="261"/>
      <c r="M258" s="262"/>
      <c r="N258" s="263"/>
      <c r="O258" s="263"/>
      <c r="P258" s="263"/>
      <c r="Q258" s="263"/>
      <c r="R258" s="263"/>
      <c r="S258" s="263"/>
      <c r="T258" s="26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5" t="s">
        <v>147</v>
      </c>
      <c r="AU258" s="265" t="s">
        <v>161</v>
      </c>
      <c r="AV258" s="15" t="s">
        <v>145</v>
      </c>
      <c r="AW258" s="15" t="s">
        <v>34</v>
      </c>
      <c r="AX258" s="15" t="s">
        <v>88</v>
      </c>
      <c r="AY258" s="265" t="s">
        <v>139</v>
      </c>
    </row>
    <row r="259" s="2" customFormat="1" ht="49.05" customHeight="1">
      <c r="A259" s="39"/>
      <c r="B259" s="40"/>
      <c r="C259" s="220" t="s">
        <v>8</v>
      </c>
      <c r="D259" s="220" t="s">
        <v>141</v>
      </c>
      <c r="E259" s="221" t="s">
        <v>232</v>
      </c>
      <c r="F259" s="222" t="s">
        <v>233</v>
      </c>
      <c r="G259" s="223" t="s">
        <v>227</v>
      </c>
      <c r="H259" s="224">
        <v>1</v>
      </c>
      <c r="I259" s="225"/>
      <c r="J259" s="226">
        <f>ROUND(I259*H259,2)</f>
        <v>0</v>
      </c>
      <c r="K259" s="222" t="s">
        <v>1</v>
      </c>
      <c r="L259" s="45"/>
      <c r="M259" s="227" t="s">
        <v>1</v>
      </c>
      <c r="N259" s="228" t="s">
        <v>45</v>
      </c>
      <c r="O259" s="92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1" t="s">
        <v>145</v>
      </c>
      <c r="AT259" s="231" t="s">
        <v>141</v>
      </c>
      <c r="AU259" s="231" t="s">
        <v>161</v>
      </c>
      <c r="AY259" s="18" t="s">
        <v>139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8" t="s">
        <v>88</v>
      </c>
      <c r="BK259" s="232">
        <f>ROUND(I259*H259,2)</f>
        <v>0</v>
      </c>
      <c r="BL259" s="18" t="s">
        <v>145</v>
      </c>
      <c r="BM259" s="231" t="s">
        <v>234</v>
      </c>
    </row>
    <row r="260" s="13" customFormat="1">
      <c r="A260" s="13"/>
      <c r="B260" s="233"/>
      <c r="C260" s="234"/>
      <c r="D260" s="235" t="s">
        <v>147</v>
      </c>
      <c r="E260" s="236" t="s">
        <v>1</v>
      </c>
      <c r="F260" s="237" t="s">
        <v>148</v>
      </c>
      <c r="G260" s="234"/>
      <c r="H260" s="236" t="s">
        <v>1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147</v>
      </c>
      <c r="AU260" s="243" t="s">
        <v>161</v>
      </c>
      <c r="AV260" s="13" t="s">
        <v>88</v>
      </c>
      <c r="AW260" s="13" t="s">
        <v>34</v>
      </c>
      <c r="AX260" s="13" t="s">
        <v>80</v>
      </c>
      <c r="AY260" s="243" t="s">
        <v>139</v>
      </c>
    </row>
    <row r="261" s="13" customFormat="1">
      <c r="A261" s="13"/>
      <c r="B261" s="233"/>
      <c r="C261" s="234"/>
      <c r="D261" s="235" t="s">
        <v>147</v>
      </c>
      <c r="E261" s="236" t="s">
        <v>1</v>
      </c>
      <c r="F261" s="237" t="s">
        <v>229</v>
      </c>
      <c r="G261" s="234"/>
      <c r="H261" s="236" t="s">
        <v>1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147</v>
      </c>
      <c r="AU261" s="243" t="s">
        <v>161</v>
      </c>
      <c r="AV261" s="13" t="s">
        <v>88</v>
      </c>
      <c r="AW261" s="13" t="s">
        <v>34</v>
      </c>
      <c r="AX261" s="13" t="s">
        <v>80</v>
      </c>
      <c r="AY261" s="243" t="s">
        <v>139</v>
      </c>
    </row>
    <row r="262" s="13" customFormat="1">
      <c r="A262" s="13"/>
      <c r="B262" s="233"/>
      <c r="C262" s="234"/>
      <c r="D262" s="235" t="s">
        <v>147</v>
      </c>
      <c r="E262" s="236" t="s">
        <v>1</v>
      </c>
      <c r="F262" s="237" t="s">
        <v>230</v>
      </c>
      <c r="G262" s="234"/>
      <c r="H262" s="236" t="s">
        <v>1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147</v>
      </c>
      <c r="AU262" s="243" t="s">
        <v>161</v>
      </c>
      <c r="AV262" s="13" t="s">
        <v>88</v>
      </c>
      <c r="AW262" s="13" t="s">
        <v>34</v>
      </c>
      <c r="AX262" s="13" t="s">
        <v>80</v>
      </c>
      <c r="AY262" s="243" t="s">
        <v>139</v>
      </c>
    </row>
    <row r="263" s="13" customFormat="1">
      <c r="A263" s="13"/>
      <c r="B263" s="233"/>
      <c r="C263" s="234"/>
      <c r="D263" s="235" t="s">
        <v>147</v>
      </c>
      <c r="E263" s="236" t="s">
        <v>1</v>
      </c>
      <c r="F263" s="237" t="s">
        <v>235</v>
      </c>
      <c r="G263" s="234"/>
      <c r="H263" s="236" t="s">
        <v>1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147</v>
      </c>
      <c r="AU263" s="243" t="s">
        <v>161</v>
      </c>
      <c r="AV263" s="13" t="s">
        <v>88</v>
      </c>
      <c r="AW263" s="13" t="s">
        <v>34</v>
      </c>
      <c r="AX263" s="13" t="s">
        <v>80</v>
      </c>
      <c r="AY263" s="243" t="s">
        <v>139</v>
      </c>
    </row>
    <row r="264" s="14" customFormat="1">
      <c r="A264" s="14"/>
      <c r="B264" s="244"/>
      <c r="C264" s="245"/>
      <c r="D264" s="235" t="s">
        <v>147</v>
      </c>
      <c r="E264" s="246" t="s">
        <v>1</v>
      </c>
      <c r="F264" s="247" t="s">
        <v>88</v>
      </c>
      <c r="G264" s="245"/>
      <c r="H264" s="248">
        <v>1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147</v>
      </c>
      <c r="AU264" s="254" t="s">
        <v>161</v>
      </c>
      <c r="AV264" s="14" t="s">
        <v>90</v>
      </c>
      <c r="AW264" s="14" t="s">
        <v>34</v>
      </c>
      <c r="AX264" s="14" t="s">
        <v>80</v>
      </c>
      <c r="AY264" s="254" t="s">
        <v>139</v>
      </c>
    </row>
    <row r="265" s="15" customFormat="1">
      <c r="A265" s="15"/>
      <c r="B265" s="255"/>
      <c r="C265" s="256"/>
      <c r="D265" s="235" t="s">
        <v>147</v>
      </c>
      <c r="E265" s="257" t="s">
        <v>1</v>
      </c>
      <c r="F265" s="258" t="s">
        <v>154</v>
      </c>
      <c r="G265" s="256"/>
      <c r="H265" s="259">
        <v>1</v>
      </c>
      <c r="I265" s="260"/>
      <c r="J265" s="256"/>
      <c r="K265" s="256"/>
      <c r="L265" s="261"/>
      <c r="M265" s="262"/>
      <c r="N265" s="263"/>
      <c r="O265" s="263"/>
      <c r="P265" s="263"/>
      <c r="Q265" s="263"/>
      <c r="R265" s="263"/>
      <c r="S265" s="263"/>
      <c r="T265" s="264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5" t="s">
        <v>147</v>
      </c>
      <c r="AU265" s="265" t="s">
        <v>161</v>
      </c>
      <c r="AV265" s="15" t="s">
        <v>145</v>
      </c>
      <c r="AW265" s="15" t="s">
        <v>34</v>
      </c>
      <c r="AX265" s="15" t="s">
        <v>88</v>
      </c>
      <c r="AY265" s="265" t="s">
        <v>139</v>
      </c>
    </row>
    <row r="266" s="2" customFormat="1" ht="33" customHeight="1">
      <c r="A266" s="39"/>
      <c r="B266" s="40"/>
      <c r="C266" s="220" t="s">
        <v>236</v>
      </c>
      <c r="D266" s="220" t="s">
        <v>141</v>
      </c>
      <c r="E266" s="221" t="s">
        <v>237</v>
      </c>
      <c r="F266" s="222" t="s">
        <v>238</v>
      </c>
      <c r="G266" s="223" t="s">
        <v>227</v>
      </c>
      <c r="H266" s="224">
        <v>1</v>
      </c>
      <c r="I266" s="225"/>
      <c r="J266" s="226">
        <f>ROUND(I266*H266,2)</f>
        <v>0</v>
      </c>
      <c r="K266" s="222" t="s">
        <v>1</v>
      </c>
      <c r="L266" s="45"/>
      <c r="M266" s="227" t="s">
        <v>1</v>
      </c>
      <c r="N266" s="228" t="s">
        <v>45</v>
      </c>
      <c r="O266" s="92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145</v>
      </c>
      <c r="AT266" s="231" t="s">
        <v>141</v>
      </c>
      <c r="AU266" s="231" t="s">
        <v>161</v>
      </c>
      <c r="AY266" s="18" t="s">
        <v>139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88</v>
      </c>
      <c r="BK266" s="232">
        <f>ROUND(I266*H266,2)</f>
        <v>0</v>
      </c>
      <c r="BL266" s="18" t="s">
        <v>145</v>
      </c>
      <c r="BM266" s="231" t="s">
        <v>239</v>
      </c>
    </row>
    <row r="267" s="13" customFormat="1">
      <c r="A267" s="13"/>
      <c r="B267" s="233"/>
      <c r="C267" s="234"/>
      <c r="D267" s="235" t="s">
        <v>147</v>
      </c>
      <c r="E267" s="236" t="s">
        <v>1</v>
      </c>
      <c r="F267" s="237" t="s">
        <v>148</v>
      </c>
      <c r="G267" s="234"/>
      <c r="H267" s="236" t="s">
        <v>1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147</v>
      </c>
      <c r="AU267" s="243" t="s">
        <v>161</v>
      </c>
      <c r="AV267" s="13" t="s">
        <v>88</v>
      </c>
      <c r="AW267" s="13" t="s">
        <v>34</v>
      </c>
      <c r="AX267" s="13" t="s">
        <v>80</v>
      </c>
      <c r="AY267" s="243" t="s">
        <v>139</v>
      </c>
    </row>
    <row r="268" s="13" customFormat="1">
      <c r="A268" s="13"/>
      <c r="B268" s="233"/>
      <c r="C268" s="234"/>
      <c r="D268" s="235" t="s">
        <v>147</v>
      </c>
      <c r="E268" s="236" t="s">
        <v>1</v>
      </c>
      <c r="F268" s="237" t="s">
        <v>229</v>
      </c>
      <c r="G268" s="234"/>
      <c r="H268" s="236" t="s">
        <v>1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147</v>
      </c>
      <c r="AU268" s="243" t="s">
        <v>161</v>
      </c>
      <c r="AV268" s="13" t="s">
        <v>88</v>
      </c>
      <c r="AW268" s="13" t="s">
        <v>34</v>
      </c>
      <c r="AX268" s="13" t="s">
        <v>80</v>
      </c>
      <c r="AY268" s="243" t="s">
        <v>139</v>
      </c>
    </row>
    <row r="269" s="13" customFormat="1">
      <c r="A269" s="13"/>
      <c r="B269" s="233"/>
      <c r="C269" s="234"/>
      <c r="D269" s="235" t="s">
        <v>147</v>
      </c>
      <c r="E269" s="236" t="s">
        <v>1</v>
      </c>
      <c r="F269" s="237" t="s">
        <v>230</v>
      </c>
      <c r="G269" s="234"/>
      <c r="H269" s="236" t="s">
        <v>1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147</v>
      </c>
      <c r="AU269" s="243" t="s">
        <v>161</v>
      </c>
      <c r="AV269" s="13" t="s">
        <v>88</v>
      </c>
      <c r="AW269" s="13" t="s">
        <v>34</v>
      </c>
      <c r="AX269" s="13" t="s">
        <v>80</v>
      </c>
      <c r="AY269" s="243" t="s">
        <v>139</v>
      </c>
    </row>
    <row r="270" s="13" customFormat="1">
      <c r="A270" s="13"/>
      <c r="B270" s="233"/>
      <c r="C270" s="234"/>
      <c r="D270" s="235" t="s">
        <v>147</v>
      </c>
      <c r="E270" s="236" t="s">
        <v>1</v>
      </c>
      <c r="F270" s="237" t="s">
        <v>235</v>
      </c>
      <c r="G270" s="234"/>
      <c r="H270" s="236" t="s">
        <v>1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147</v>
      </c>
      <c r="AU270" s="243" t="s">
        <v>161</v>
      </c>
      <c r="AV270" s="13" t="s">
        <v>88</v>
      </c>
      <c r="AW270" s="13" t="s">
        <v>34</v>
      </c>
      <c r="AX270" s="13" t="s">
        <v>80</v>
      </c>
      <c r="AY270" s="243" t="s">
        <v>139</v>
      </c>
    </row>
    <row r="271" s="14" customFormat="1">
      <c r="A271" s="14"/>
      <c r="B271" s="244"/>
      <c r="C271" s="245"/>
      <c r="D271" s="235" t="s">
        <v>147</v>
      </c>
      <c r="E271" s="246" t="s">
        <v>1</v>
      </c>
      <c r="F271" s="247" t="s">
        <v>88</v>
      </c>
      <c r="G271" s="245"/>
      <c r="H271" s="248">
        <v>1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147</v>
      </c>
      <c r="AU271" s="254" t="s">
        <v>161</v>
      </c>
      <c r="AV271" s="14" t="s">
        <v>90</v>
      </c>
      <c r="AW271" s="14" t="s">
        <v>34</v>
      </c>
      <c r="AX271" s="14" t="s">
        <v>80</v>
      </c>
      <c r="AY271" s="254" t="s">
        <v>139</v>
      </c>
    </row>
    <row r="272" s="15" customFormat="1">
      <c r="A272" s="15"/>
      <c r="B272" s="255"/>
      <c r="C272" s="256"/>
      <c r="D272" s="235" t="s">
        <v>147</v>
      </c>
      <c r="E272" s="257" t="s">
        <v>1</v>
      </c>
      <c r="F272" s="258" t="s">
        <v>154</v>
      </c>
      <c r="G272" s="256"/>
      <c r="H272" s="259">
        <v>1</v>
      </c>
      <c r="I272" s="260"/>
      <c r="J272" s="256"/>
      <c r="K272" s="256"/>
      <c r="L272" s="261"/>
      <c r="M272" s="262"/>
      <c r="N272" s="263"/>
      <c r="O272" s="263"/>
      <c r="P272" s="263"/>
      <c r="Q272" s="263"/>
      <c r="R272" s="263"/>
      <c r="S272" s="263"/>
      <c r="T272" s="264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5" t="s">
        <v>147</v>
      </c>
      <c r="AU272" s="265" t="s">
        <v>161</v>
      </c>
      <c r="AV272" s="15" t="s">
        <v>145</v>
      </c>
      <c r="AW272" s="15" t="s">
        <v>34</v>
      </c>
      <c r="AX272" s="15" t="s">
        <v>88</v>
      </c>
      <c r="AY272" s="265" t="s">
        <v>139</v>
      </c>
    </row>
    <row r="273" s="12" customFormat="1" ht="22.8" customHeight="1">
      <c r="A273" s="12"/>
      <c r="B273" s="204"/>
      <c r="C273" s="205"/>
      <c r="D273" s="206" t="s">
        <v>79</v>
      </c>
      <c r="E273" s="218" t="s">
        <v>202</v>
      </c>
      <c r="F273" s="218" t="s">
        <v>240</v>
      </c>
      <c r="G273" s="205"/>
      <c r="H273" s="205"/>
      <c r="I273" s="208"/>
      <c r="J273" s="219">
        <f>BK273</f>
        <v>0</v>
      </c>
      <c r="K273" s="205"/>
      <c r="L273" s="210"/>
      <c r="M273" s="211"/>
      <c r="N273" s="212"/>
      <c r="O273" s="212"/>
      <c r="P273" s="213">
        <f>SUM(P274:P432)</f>
        <v>0</v>
      </c>
      <c r="Q273" s="212"/>
      <c r="R273" s="213">
        <f>SUM(R274:R432)</f>
        <v>2.8812593999999998</v>
      </c>
      <c r="S273" s="212"/>
      <c r="T273" s="214">
        <f>SUM(T274:T432)</f>
        <v>10.74348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5" t="s">
        <v>88</v>
      </c>
      <c r="AT273" s="216" t="s">
        <v>79</v>
      </c>
      <c r="AU273" s="216" t="s">
        <v>88</v>
      </c>
      <c r="AY273" s="215" t="s">
        <v>139</v>
      </c>
      <c r="BK273" s="217">
        <f>SUM(BK274:BK432)</f>
        <v>0</v>
      </c>
    </row>
    <row r="274" s="2" customFormat="1" ht="24.15" customHeight="1">
      <c r="A274" s="39"/>
      <c r="B274" s="40"/>
      <c r="C274" s="220" t="s">
        <v>241</v>
      </c>
      <c r="D274" s="220" t="s">
        <v>141</v>
      </c>
      <c r="E274" s="221" t="s">
        <v>242</v>
      </c>
      <c r="F274" s="222" t="s">
        <v>243</v>
      </c>
      <c r="G274" s="223" t="s">
        <v>96</v>
      </c>
      <c r="H274" s="224">
        <v>101.44</v>
      </c>
      <c r="I274" s="225"/>
      <c r="J274" s="226">
        <f>ROUND(I274*H274,2)</f>
        <v>0</v>
      </c>
      <c r="K274" s="222" t="s">
        <v>244</v>
      </c>
      <c r="L274" s="45"/>
      <c r="M274" s="227" t="s">
        <v>1</v>
      </c>
      <c r="N274" s="228" t="s">
        <v>45</v>
      </c>
      <c r="O274" s="92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1" t="s">
        <v>145</v>
      </c>
      <c r="AT274" s="231" t="s">
        <v>141</v>
      </c>
      <c r="AU274" s="231" t="s">
        <v>90</v>
      </c>
      <c r="AY274" s="18" t="s">
        <v>139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8" t="s">
        <v>88</v>
      </c>
      <c r="BK274" s="232">
        <f>ROUND(I274*H274,2)</f>
        <v>0</v>
      </c>
      <c r="BL274" s="18" t="s">
        <v>145</v>
      </c>
      <c r="BM274" s="231" t="s">
        <v>245</v>
      </c>
    </row>
    <row r="275" s="13" customFormat="1">
      <c r="A275" s="13"/>
      <c r="B275" s="233"/>
      <c r="C275" s="234"/>
      <c r="D275" s="235" t="s">
        <v>147</v>
      </c>
      <c r="E275" s="236" t="s">
        <v>1</v>
      </c>
      <c r="F275" s="237" t="s">
        <v>148</v>
      </c>
      <c r="G275" s="234"/>
      <c r="H275" s="236" t="s">
        <v>1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147</v>
      </c>
      <c r="AU275" s="243" t="s">
        <v>90</v>
      </c>
      <c r="AV275" s="13" t="s">
        <v>88</v>
      </c>
      <c r="AW275" s="13" t="s">
        <v>34</v>
      </c>
      <c r="AX275" s="13" t="s">
        <v>80</v>
      </c>
      <c r="AY275" s="243" t="s">
        <v>139</v>
      </c>
    </row>
    <row r="276" s="13" customFormat="1">
      <c r="A276" s="13"/>
      <c r="B276" s="233"/>
      <c r="C276" s="234"/>
      <c r="D276" s="235" t="s">
        <v>147</v>
      </c>
      <c r="E276" s="236" t="s">
        <v>1</v>
      </c>
      <c r="F276" s="237" t="s">
        <v>246</v>
      </c>
      <c r="G276" s="234"/>
      <c r="H276" s="236" t="s">
        <v>1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147</v>
      </c>
      <c r="AU276" s="243" t="s">
        <v>90</v>
      </c>
      <c r="AV276" s="13" t="s">
        <v>88</v>
      </c>
      <c r="AW276" s="13" t="s">
        <v>34</v>
      </c>
      <c r="AX276" s="13" t="s">
        <v>80</v>
      </c>
      <c r="AY276" s="243" t="s">
        <v>139</v>
      </c>
    </row>
    <row r="277" s="14" customFormat="1">
      <c r="A277" s="14"/>
      <c r="B277" s="244"/>
      <c r="C277" s="245"/>
      <c r="D277" s="235" t="s">
        <v>147</v>
      </c>
      <c r="E277" s="246" t="s">
        <v>1</v>
      </c>
      <c r="F277" s="247" t="s">
        <v>247</v>
      </c>
      <c r="G277" s="245"/>
      <c r="H277" s="248">
        <v>101.44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147</v>
      </c>
      <c r="AU277" s="254" t="s">
        <v>90</v>
      </c>
      <c r="AV277" s="14" t="s">
        <v>90</v>
      </c>
      <c r="AW277" s="14" t="s">
        <v>34</v>
      </c>
      <c r="AX277" s="14" t="s">
        <v>80</v>
      </c>
      <c r="AY277" s="254" t="s">
        <v>139</v>
      </c>
    </row>
    <row r="278" s="15" customFormat="1">
      <c r="A278" s="15"/>
      <c r="B278" s="255"/>
      <c r="C278" s="256"/>
      <c r="D278" s="235" t="s">
        <v>147</v>
      </c>
      <c r="E278" s="257" t="s">
        <v>94</v>
      </c>
      <c r="F278" s="258" t="s">
        <v>154</v>
      </c>
      <c r="G278" s="256"/>
      <c r="H278" s="259">
        <v>101.44</v>
      </c>
      <c r="I278" s="260"/>
      <c r="J278" s="256"/>
      <c r="K278" s="256"/>
      <c r="L278" s="261"/>
      <c r="M278" s="262"/>
      <c r="N278" s="263"/>
      <c r="O278" s="263"/>
      <c r="P278" s="263"/>
      <c r="Q278" s="263"/>
      <c r="R278" s="263"/>
      <c r="S278" s="263"/>
      <c r="T278" s="264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5" t="s">
        <v>147</v>
      </c>
      <c r="AU278" s="265" t="s">
        <v>90</v>
      </c>
      <c r="AV278" s="15" t="s">
        <v>145</v>
      </c>
      <c r="AW278" s="15" t="s">
        <v>34</v>
      </c>
      <c r="AX278" s="15" t="s">
        <v>88</v>
      </c>
      <c r="AY278" s="265" t="s">
        <v>139</v>
      </c>
    </row>
    <row r="279" s="2" customFormat="1" ht="33" customHeight="1">
      <c r="A279" s="39"/>
      <c r="B279" s="40"/>
      <c r="C279" s="220" t="s">
        <v>248</v>
      </c>
      <c r="D279" s="220" t="s">
        <v>141</v>
      </c>
      <c r="E279" s="221" t="s">
        <v>249</v>
      </c>
      <c r="F279" s="222" t="s">
        <v>250</v>
      </c>
      <c r="G279" s="223" t="s">
        <v>96</v>
      </c>
      <c r="H279" s="224">
        <v>18259.200000000001</v>
      </c>
      <c r="I279" s="225"/>
      <c r="J279" s="226">
        <f>ROUND(I279*H279,2)</f>
        <v>0</v>
      </c>
      <c r="K279" s="222" t="s">
        <v>244</v>
      </c>
      <c r="L279" s="45"/>
      <c r="M279" s="227" t="s">
        <v>1</v>
      </c>
      <c r="N279" s="228" t="s">
        <v>45</v>
      </c>
      <c r="O279" s="92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1" t="s">
        <v>145</v>
      </c>
      <c r="AT279" s="231" t="s">
        <v>141</v>
      </c>
      <c r="AU279" s="231" t="s">
        <v>90</v>
      </c>
      <c r="AY279" s="18" t="s">
        <v>139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8" t="s">
        <v>88</v>
      </c>
      <c r="BK279" s="232">
        <f>ROUND(I279*H279,2)</f>
        <v>0</v>
      </c>
      <c r="BL279" s="18" t="s">
        <v>145</v>
      </c>
      <c r="BM279" s="231" t="s">
        <v>251</v>
      </c>
    </row>
    <row r="280" s="13" customFormat="1">
      <c r="A280" s="13"/>
      <c r="B280" s="233"/>
      <c r="C280" s="234"/>
      <c r="D280" s="235" t="s">
        <v>147</v>
      </c>
      <c r="E280" s="236" t="s">
        <v>1</v>
      </c>
      <c r="F280" s="237" t="s">
        <v>148</v>
      </c>
      <c r="G280" s="234"/>
      <c r="H280" s="236" t="s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147</v>
      </c>
      <c r="AU280" s="243" t="s">
        <v>90</v>
      </c>
      <c r="AV280" s="13" t="s">
        <v>88</v>
      </c>
      <c r="AW280" s="13" t="s">
        <v>34</v>
      </c>
      <c r="AX280" s="13" t="s">
        <v>80</v>
      </c>
      <c r="AY280" s="243" t="s">
        <v>139</v>
      </c>
    </row>
    <row r="281" s="13" customFormat="1">
      <c r="A281" s="13"/>
      <c r="B281" s="233"/>
      <c r="C281" s="234"/>
      <c r="D281" s="235" t="s">
        <v>147</v>
      </c>
      <c r="E281" s="236" t="s">
        <v>1</v>
      </c>
      <c r="F281" s="237" t="s">
        <v>246</v>
      </c>
      <c r="G281" s="234"/>
      <c r="H281" s="236" t="s">
        <v>1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147</v>
      </c>
      <c r="AU281" s="243" t="s">
        <v>90</v>
      </c>
      <c r="AV281" s="13" t="s">
        <v>88</v>
      </c>
      <c r="AW281" s="13" t="s">
        <v>34</v>
      </c>
      <c r="AX281" s="13" t="s">
        <v>80</v>
      </c>
      <c r="AY281" s="243" t="s">
        <v>139</v>
      </c>
    </row>
    <row r="282" s="14" customFormat="1">
      <c r="A282" s="14"/>
      <c r="B282" s="244"/>
      <c r="C282" s="245"/>
      <c r="D282" s="235" t="s">
        <v>147</v>
      </c>
      <c r="E282" s="246" t="s">
        <v>1</v>
      </c>
      <c r="F282" s="247" t="s">
        <v>94</v>
      </c>
      <c r="G282" s="245"/>
      <c r="H282" s="248">
        <v>101.44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147</v>
      </c>
      <c r="AU282" s="254" t="s">
        <v>90</v>
      </c>
      <c r="AV282" s="14" t="s">
        <v>90</v>
      </c>
      <c r="AW282" s="14" t="s">
        <v>34</v>
      </c>
      <c r="AX282" s="14" t="s">
        <v>80</v>
      </c>
      <c r="AY282" s="254" t="s">
        <v>139</v>
      </c>
    </row>
    <row r="283" s="15" customFormat="1">
      <c r="A283" s="15"/>
      <c r="B283" s="255"/>
      <c r="C283" s="256"/>
      <c r="D283" s="235" t="s">
        <v>147</v>
      </c>
      <c r="E283" s="257" t="s">
        <v>1</v>
      </c>
      <c r="F283" s="258" t="s">
        <v>154</v>
      </c>
      <c r="G283" s="256"/>
      <c r="H283" s="259">
        <v>101.44</v>
      </c>
      <c r="I283" s="260"/>
      <c r="J283" s="256"/>
      <c r="K283" s="256"/>
      <c r="L283" s="261"/>
      <c r="M283" s="262"/>
      <c r="N283" s="263"/>
      <c r="O283" s="263"/>
      <c r="P283" s="263"/>
      <c r="Q283" s="263"/>
      <c r="R283" s="263"/>
      <c r="S283" s="263"/>
      <c r="T283" s="264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5" t="s">
        <v>147</v>
      </c>
      <c r="AU283" s="265" t="s">
        <v>90</v>
      </c>
      <c r="AV283" s="15" t="s">
        <v>145</v>
      </c>
      <c r="AW283" s="15" t="s">
        <v>34</v>
      </c>
      <c r="AX283" s="15" t="s">
        <v>88</v>
      </c>
      <c r="AY283" s="265" t="s">
        <v>139</v>
      </c>
    </row>
    <row r="284" s="14" customFormat="1">
      <c r="A284" s="14"/>
      <c r="B284" s="244"/>
      <c r="C284" s="245"/>
      <c r="D284" s="235" t="s">
        <v>147</v>
      </c>
      <c r="E284" s="245"/>
      <c r="F284" s="247" t="s">
        <v>252</v>
      </c>
      <c r="G284" s="245"/>
      <c r="H284" s="248">
        <v>18259.200000000001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147</v>
      </c>
      <c r="AU284" s="254" t="s">
        <v>90</v>
      </c>
      <c r="AV284" s="14" t="s">
        <v>90</v>
      </c>
      <c r="AW284" s="14" t="s">
        <v>4</v>
      </c>
      <c r="AX284" s="14" t="s">
        <v>88</v>
      </c>
      <c r="AY284" s="254" t="s">
        <v>139</v>
      </c>
    </row>
    <row r="285" s="2" customFormat="1" ht="24.15" customHeight="1">
      <c r="A285" s="39"/>
      <c r="B285" s="40"/>
      <c r="C285" s="220" t="s">
        <v>253</v>
      </c>
      <c r="D285" s="220" t="s">
        <v>141</v>
      </c>
      <c r="E285" s="221" t="s">
        <v>254</v>
      </c>
      <c r="F285" s="222" t="s">
        <v>255</v>
      </c>
      <c r="G285" s="223" t="s">
        <v>96</v>
      </c>
      <c r="H285" s="224">
        <v>101.44</v>
      </c>
      <c r="I285" s="225"/>
      <c r="J285" s="226">
        <f>ROUND(I285*H285,2)</f>
        <v>0</v>
      </c>
      <c r="K285" s="222" t="s">
        <v>244</v>
      </c>
      <c r="L285" s="45"/>
      <c r="M285" s="227" t="s">
        <v>1</v>
      </c>
      <c r="N285" s="228" t="s">
        <v>45</v>
      </c>
      <c r="O285" s="92"/>
      <c r="P285" s="229">
        <f>O285*H285</f>
        <v>0</v>
      </c>
      <c r="Q285" s="229">
        <v>0</v>
      </c>
      <c r="R285" s="229">
        <f>Q285*H285</f>
        <v>0</v>
      </c>
      <c r="S285" s="229">
        <v>0</v>
      </c>
      <c r="T285" s="230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1" t="s">
        <v>145</v>
      </c>
      <c r="AT285" s="231" t="s">
        <v>141</v>
      </c>
      <c r="AU285" s="231" t="s">
        <v>90</v>
      </c>
      <c r="AY285" s="18" t="s">
        <v>139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8" t="s">
        <v>88</v>
      </c>
      <c r="BK285" s="232">
        <f>ROUND(I285*H285,2)</f>
        <v>0</v>
      </c>
      <c r="BL285" s="18" t="s">
        <v>145</v>
      </c>
      <c r="BM285" s="231" t="s">
        <v>256</v>
      </c>
    </row>
    <row r="286" s="13" customFormat="1">
      <c r="A286" s="13"/>
      <c r="B286" s="233"/>
      <c r="C286" s="234"/>
      <c r="D286" s="235" t="s">
        <v>147</v>
      </c>
      <c r="E286" s="236" t="s">
        <v>1</v>
      </c>
      <c r="F286" s="237" t="s">
        <v>148</v>
      </c>
      <c r="G286" s="234"/>
      <c r="H286" s="236" t="s">
        <v>1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147</v>
      </c>
      <c r="AU286" s="243" t="s">
        <v>90</v>
      </c>
      <c r="AV286" s="13" t="s">
        <v>88</v>
      </c>
      <c r="AW286" s="13" t="s">
        <v>34</v>
      </c>
      <c r="AX286" s="13" t="s">
        <v>80</v>
      </c>
      <c r="AY286" s="243" t="s">
        <v>139</v>
      </c>
    </row>
    <row r="287" s="13" customFormat="1">
      <c r="A287" s="13"/>
      <c r="B287" s="233"/>
      <c r="C287" s="234"/>
      <c r="D287" s="235" t="s">
        <v>147</v>
      </c>
      <c r="E287" s="236" t="s">
        <v>1</v>
      </c>
      <c r="F287" s="237" t="s">
        <v>246</v>
      </c>
      <c r="G287" s="234"/>
      <c r="H287" s="236" t="s">
        <v>1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147</v>
      </c>
      <c r="AU287" s="243" t="s">
        <v>90</v>
      </c>
      <c r="AV287" s="13" t="s">
        <v>88</v>
      </c>
      <c r="AW287" s="13" t="s">
        <v>34</v>
      </c>
      <c r="AX287" s="13" t="s">
        <v>80</v>
      </c>
      <c r="AY287" s="243" t="s">
        <v>139</v>
      </c>
    </row>
    <row r="288" s="14" customFormat="1">
      <c r="A288" s="14"/>
      <c r="B288" s="244"/>
      <c r="C288" s="245"/>
      <c r="D288" s="235" t="s">
        <v>147</v>
      </c>
      <c r="E288" s="246" t="s">
        <v>1</v>
      </c>
      <c r="F288" s="247" t="s">
        <v>94</v>
      </c>
      <c r="G288" s="245"/>
      <c r="H288" s="248">
        <v>101.44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147</v>
      </c>
      <c r="AU288" s="254" t="s">
        <v>90</v>
      </c>
      <c r="AV288" s="14" t="s">
        <v>90</v>
      </c>
      <c r="AW288" s="14" t="s">
        <v>34</v>
      </c>
      <c r="AX288" s="14" t="s">
        <v>80</v>
      </c>
      <c r="AY288" s="254" t="s">
        <v>139</v>
      </c>
    </row>
    <row r="289" s="15" customFormat="1">
      <c r="A289" s="15"/>
      <c r="B289" s="255"/>
      <c r="C289" s="256"/>
      <c r="D289" s="235" t="s">
        <v>147</v>
      </c>
      <c r="E289" s="257" t="s">
        <v>1</v>
      </c>
      <c r="F289" s="258" t="s">
        <v>154</v>
      </c>
      <c r="G289" s="256"/>
      <c r="H289" s="259">
        <v>101.44</v>
      </c>
      <c r="I289" s="260"/>
      <c r="J289" s="256"/>
      <c r="K289" s="256"/>
      <c r="L289" s="261"/>
      <c r="M289" s="262"/>
      <c r="N289" s="263"/>
      <c r="O289" s="263"/>
      <c r="P289" s="263"/>
      <c r="Q289" s="263"/>
      <c r="R289" s="263"/>
      <c r="S289" s="263"/>
      <c r="T289" s="264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5" t="s">
        <v>147</v>
      </c>
      <c r="AU289" s="265" t="s">
        <v>90</v>
      </c>
      <c r="AV289" s="15" t="s">
        <v>145</v>
      </c>
      <c r="AW289" s="15" t="s">
        <v>34</v>
      </c>
      <c r="AX289" s="15" t="s">
        <v>88</v>
      </c>
      <c r="AY289" s="265" t="s">
        <v>139</v>
      </c>
    </row>
    <row r="290" s="2" customFormat="1" ht="24.15" customHeight="1">
      <c r="A290" s="39"/>
      <c r="B290" s="40"/>
      <c r="C290" s="220" t="s">
        <v>257</v>
      </c>
      <c r="D290" s="220" t="s">
        <v>141</v>
      </c>
      <c r="E290" s="221" t="s">
        <v>258</v>
      </c>
      <c r="F290" s="222" t="s">
        <v>259</v>
      </c>
      <c r="G290" s="223" t="s">
        <v>96</v>
      </c>
      <c r="H290" s="224">
        <v>7.6079999999999997</v>
      </c>
      <c r="I290" s="225"/>
      <c r="J290" s="226">
        <f>ROUND(I290*H290,2)</f>
        <v>0</v>
      </c>
      <c r="K290" s="222" t="s">
        <v>1</v>
      </c>
      <c r="L290" s="45"/>
      <c r="M290" s="227" t="s">
        <v>1</v>
      </c>
      <c r="N290" s="228" t="s">
        <v>45</v>
      </c>
      <c r="O290" s="92"/>
      <c r="P290" s="229">
        <f>O290*H290</f>
        <v>0</v>
      </c>
      <c r="Q290" s="229">
        <v>0</v>
      </c>
      <c r="R290" s="229">
        <f>Q290*H290</f>
        <v>0</v>
      </c>
      <c r="S290" s="229">
        <v>1.3999999999999999</v>
      </c>
      <c r="T290" s="230">
        <f>S290*H290</f>
        <v>10.651199999999999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1" t="s">
        <v>145</v>
      </c>
      <c r="AT290" s="231" t="s">
        <v>141</v>
      </c>
      <c r="AU290" s="231" t="s">
        <v>90</v>
      </c>
      <c r="AY290" s="18" t="s">
        <v>139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8" t="s">
        <v>88</v>
      </c>
      <c r="BK290" s="232">
        <f>ROUND(I290*H290,2)</f>
        <v>0</v>
      </c>
      <c r="BL290" s="18" t="s">
        <v>145</v>
      </c>
      <c r="BM290" s="231" t="s">
        <v>260</v>
      </c>
    </row>
    <row r="291" s="13" customFormat="1">
      <c r="A291" s="13"/>
      <c r="B291" s="233"/>
      <c r="C291" s="234"/>
      <c r="D291" s="235" t="s">
        <v>147</v>
      </c>
      <c r="E291" s="236" t="s">
        <v>1</v>
      </c>
      <c r="F291" s="237" t="s">
        <v>148</v>
      </c>
      <c r="G291" s="234"/>
      <c r="H291" s="236" t="s">
        <v>1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147</v>
      </c>
      <c r="AU291" s="243" t="s">
        <v>90</v>
      </c>
      <c r="AV291" s="13" t="s">
        <v>88</v>
      </c>
      <c r="AW291" s="13" t="s">
        <v>34</v>
      </c>
      <c r="AX291" s="13" t="s">
        <v>80</v>
      </c>
      <c r="AY291" s="243" t="s">
        <v>139</v>
      </c>
    </row>
    <row r="292" s="13" customFormat="1">
      <c r="A292" s="13"/>
      <c r="B292" s="233"/>
      <c r="C292" s="234"/>
      <c r="D292" s="235" t="s">
        <v>147</v>
      </c>
      <c r="E292" s="236" t="s">
        <v>1</v>
      </c>
      <c r="F292" s="237" t="s">
        <v>149</v>
      </c>
      <c r="G292" s="234"/>
      <c r="H292" s="236" t="s">
        <v>1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147</v>
      </c>
      <c r="AU292" s="243" t="s">
        <v>90</v>
      </c>
      <c r="AV292" s="13" t="s">
        <v>88</v>
      </c>
      <c r="AW292" s="13" t="s">
        <v>34</v>
      </c>
      <c r="AX292" s="13" t="s">
        <v>80</v>
      </c>
      <c r="AY292" s="243" t="s">
        <v>139</v>
      </c>
    </row>
    <row r="293" s="13" customFormat="1">
      <c r="A293" s="13"/>
      <c r="B293" s="233"/>
      <c r="C293" s="234"/>
      <c r="D293" s="235" t="s">
        <v>147</v>
      </c>
      <c r="E293" s="236" t="s">
        <v>1</v>
      </c>
      <c r="F293" s="237" t="s">
        <v>150</v>
      </c>
      <c r="G293" s="234"/>
      <c r="H293" s="236" t="s">
        <v>1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147</v>
      </c>
      <c r="AU293" s="243" t="s">
        <v>90</v>
      </c>
      <c r="AV293" s="13" t="s">
        <v>88</v>
      </c>
      <c r="AW293" s="13" t="s">
        <v>34</v>
      </c>
      <c r="AX293" s="13" t="s">
        <v>80</v>
      </c>
      <c r="AY293" s="243" t="s">
        <v>139</v>
      </c>
    </row>
    <row r="294" s="13" customFormat="1">
      <c r="A294" s="13"/>
      <c r="B294" s="233"/>
      <c r="C294" s="234"/>
      <c r="D294" s="235" t="s">
        <v>147</v>
      </c>
      <c r="E294" s="236" t="s">
        <v>1</v>
      </c>
      <c r="F294" s="237" t="s">
        <v>151</v>
      </c>
      <c r="G294" s="234"/>
      <c r="H294" s="236" t="s">
        <v>1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147</v>
      </c>
      <c r="AU294" s="243" t="s">
        <v>90</v>
      </c>
      <c r="AV294" s="13" t="s">
        <v>88</v>
      </c>
      <c r="AW294" s="13" t="s">
        <v>34</v>
      </c>
      <c r="AX294" s="13" t="s">
        <v>80</v>
      </c>
      <c r="AY294" s="243" t="s">
        <v>139</v>
      </c>
    </row>
    <row r="295" s="13" customFormat="1">
      <c r="A295" s="13"/>
      <c r="B295" s="233"/>
      <c r="C295" s="234"/>
      <c r="D295" s="235" t="s">
        <v>147</v>
      </c>
      <c r="E295" s="236" t="s">
        <v>1</v>
      </c>
      <c r="F295" s="237" t="s">
        <v>152</v>
      </c>
      <c r="G295" s="234"/>
      <c r="H295" s="236" t="s">
        <v>1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147</v>
      </c>
      <c r="AU295" s="243" t="s">
        <v>90</v>
      </c>
      <c r="AV295" s="13" t="s">
        <v>88</v>
      </c>
      <c r="AW295" s="13" t="s">
        <v>34</v>
      </c>
      <c r="AX295" s="13" t="s">
        <v>80</v>
      </c>
      <c r="AY295" s="243" t="s">
        <v>139</v>
      </c>
    </row>
    <row r="296" s="14" customFormat="1">
      <c r="A296" s="14"/>
      <c r="B296" s="244"/>
      <c r="C296" s="245"/>
      <c r="D296" s="235" t="s">
        <v>147</v>
      </c>
      <c r="E296" s="246" t="s">
        <v>1</v>
      </c>
      <c r="F296" s="247" t="s">
        <v>261</v>
      </c>
      <c r="G296" s="245"/>
      <c r="H296" s="248">
        <v>7.6079999999999997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147</v>
      </c>
      <c r="AU296" s="254" t="s">
        <v>90</v>
      </c>
      <c r="AV296" s="14" t="s">
        <v>90</v>
      </c>
      <c r="AW296" s="14" t="s">
        <v>34</v>
      </c>
      <c r="AX296" s="14" t="s">
        <v>80</v>
      </c>
      <c r="AY296" s="254" t="s">
        <v>139</v>
      </c>
    </row>
    <row r="297" s="15" customFormat="1">
      <c r="A297" s="15"/>
      <c r="B297" s="255"/>
      <c r="C297" s="256"/>
      <c r="D297" s="235" t="s">
        <v>147</v>
      </c>
      <c r="E297" s="257" t="s">
        <v>1</v>
      </c>
      <c r="F297" s="258" t="s">
        <v>154</v>
      </c>
      <c r="G297" s="256"/>
      <c r="H297" s="259">
        <v>7.6079999999999997</v>
      </c>
      <c r="I297" s="260"/>
      <c r="J297" s="256"/>
      <c r="K297" s="256"/>
      <c r="L297" s="261"/>
      <c r="M297" s="262"/>
      <c r="N297" s="263"/>
      <c r="O297" s="263"/>
      <c r="P297" s="263"/>
      <c r="Q297" s="263"/>
      <c r="R297" s="263"/>
      <c r="S297" s="263"/>
      <c r="T297" s="264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5" t="s">
        <v>147</v>
      </c>
      <c r="AU297" s="265" t="s">
        <v>90</v>
      </c>
      <c r="AV297" s="15" t="s">
        <v>145</v>
      </c>
      <c r="AW297" s="15" t="s">
        <v>34</v>
      </c>
      <c r="AX297" s="15" t="s">
        <v>88</v>
      </c>
      <c r="AY297" s="265" t="s">
        <v>139</v>
      </c>
    </row>
    <row r="298" s="2" customFormat="1" ht="24.15" customHeight="1">
      <c r="A298" s="39"/>
      <c r="B298" s="40"/>
      <c r="C298" s="220" t="s">
        <v>7</v>
      </c>
      <c r="D298" s="220" t="s">
        <v>141</v>
      </c>
      <c r="E298" s="221" t="s">
        <v>262</v>
      </c>
      <c r="F298" s="222" t="s">
        <v>263</v>
      </c>
      <c r="G298" s="223" t="s">
        <v>264</v>
      </c>
      <c r="H298" s="224">
        <v>1.5</v>
      </c>
      <c r="I298" s="225"/>
      <c r="J298" s="226">
        <f>ROUND(I298*H298,2)</f>
        <v>0</v>
      </c>
      <c r="K298" s="222" t="s">
        <v>157</v>
      </c>
      <c r="L298" s="45"/>
      <c r="M298" s="227" t="s">
        <v>1</v>
      </c>
      <c r="N298" s="228" t="s">
        <v>45</v>
      </c>
      <c r="O298" s="92"/>
      <c r="P298" s="229">
        <f>O298*H298</f>
        <v>0</v>
      </c>
      <c r="Q298" s="229">
        <v>0</v>
      </c>
      <c r="R298" s="229">
        <f>Q298*H298</f>
        <v>0</v>
      </c>
      <c r="S298" s="229">
        <v>0.035000000000000003</v>
      </c>
      <c r="T298" s="230">
        <f>S298*H298</f>
        <v>0.052500000000000005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1" t="s">
        <v>145</v>
      </c>
      <c r="AT298" s="231" t="s">
        <v>141</v>
      </c>
      <c r="AU298" s="231" t="s">
        <v>90</v>
      </c>
      <c r="AY298" s="18" t="s">
        <v>139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88</v>
      </c>
      <c r="BK298" s="232">
        <f>ROUND(I298*H298,2)</f>
        <v>0</v>
      </c>
      <c r="BL298" s="18" t="s">
        <v>145</v>
      </c>
      <c r="BM298" s="231" t="s">
        <v>265</v>
      </c>
    </row>
    <row r="299" s="13" customFormat="1">
      <c r="A299" s="13"/>
      <c r="B299" s="233"/>
      <c r="C299" s="234"/>
      <c r="D299" s="235" t="s">
        <v>147</v>
      </c>
      <c r="E299" s="236" t="s">
        <v>1</v>
      </c>
      <c r="F299" s="237" t="s">
        <v>148</v>
      </c>
      <c r="G299" s="234"/>
      <c r="H299" s="236" t="s">
        <v>1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147</v>
      </c>
      <c r="AU299" s="243" t="s">
        <v>90</v>
      </c>
      <c r="AV299" s="13" t="s">
        <v>88</v>
      </c>
      <c r="AW299" s="13" t="s">
        <v>34</v>
      </c>
      <c r="AX299" s="13" t="s">
        <v>80</v>
      </c>
      <c r="AY299" s="243" t="s">
        <v>139</v>
      </c>
    </row>
    <row r="300" s="13" customFormat="1">
      <c r="A300" s="13"/>
      <c r="B300" s="233"/>
      <c r="C300" s="234"/>
      <c r="D300" s="235" t="s">
        <v>147</v>
      </c>
      <c r="E300" s="236" t="s">
        <v>1</v>
      </c>
      <c r="F300" s="237" t="s">
        <v>266</v>
      </c>
      <c r="G300" s="234"/>
      <c r="H300" s="236" t="s">
        <v>1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147</v>
      </c>
      <c r="AU300" s="243" t="s">
        <v>90</v>
      </c>
      <c r="AV300" s="13" t="s">
        <v>88</v>
      </c>
      <c r="AW300" s="13" t="s">
        <v>34</v>
      </c>
      <c r="AX300" s="13" t="s">
        <v>80</v>
      </c>
      <c r="AY300" s="243" t="s">
        <v>139</v>
      </c>
    </row>
    <row r="301" s="13" customFormat="1">
      <c r="A301" s="13"/>
      <c r="B301" s="233"/>
      <c r="C301" s="234"/>
      <c r="D301" s="235" t="s">
        <v>147</v>
      </c>
      <c r="E301" s="236" t="s">
        <v>1</v>
      </c>
      <c r="F301" s="237" t="s">
        <v>267</v>
      </c>
      <c r="G301" s="234"/>
      <c r="H301" s="236" t="s">
        <v>1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147</v>
      </c>
      <c r="AU301" s="243" t="s">
        <v>90</v>
      </c>
      <c r="AV301" s="13" t="s">
        <v>88</v>
      </c>
      <c r="AW301" s="13" t="s">
        <v>34</v>
      </c>
      <c r="AX301" s="13" t="s">
        <v>80</v>
      </c>
      <c r="AY301" s="243" t="s">
        <v>139</v>
      </c>
    </row>
    <row r="302" s="13" customFormat="1">
      <c r="A302" s="13"/>
      <c r="B302" s="233"/>
      <c r="C302" s="234"/>
      <c r="D302" s="235" t="s">
        <v>147</v>
      </c>
      <c r="E302" s="236" t="s">
        <v>1</v>
      </c>
      <c r="F302" s="237" t="s">
        <v>268</v>
      </c>
      <c r="G302" s="234"/>
      <c r="H302" s="236" t="s">
        <v>1</v>
      </c>
      <c r="I302" s="238"/>
      <c r="J302" s="234"/>
      <c r="K302" s="234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147</v>
      </c>
      <c r="AU302" s="243" t="s">
        <v>90</v>
      </c>
      <c r="AV302" s="13" t="s">
        <v>88</v>
      </c>
      <c r="AW302" s="13" t="s">
        <v>34</v>
      </c>
      <c r="AX302" s="13" t="s">
        <v>80</v>
      </c>
      <c r="AY302" s="243" t="s">
        <v>139</v>
      </c>
    </row>
    <row r="303" s="14" customFormat="1">
      <c r="A303" s="14"/>
      <c r="B303" s="244"/>
      <c r="C303" s="245"/>
      <c r="D303" s="235" t="s">
        <v>147</v>
      </c>
      <c r="E303" s="246" t="s">
        <v>1</v>
      </c>
      <c r="F303" s="247" t="s">
        <v>269</v>
      </c>
      <c r="G303" s="245"/>
      <c r="H303" s="248">
        <v>1.5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147</v>
      </c>
      <c r="AU303" s="254" t="s">
        <v>90</v>
      </c>
      <c r="AV303" s="14" t="s">
        <v>90</v>
      </c>
      <c r="AW303" s="14" t="s">
        <v>34</v>
      </c>
      <c r="AX303" s="14" t="s">
        <v>80</v>
      </c>
      <c r="AY303" s="254" t="s">
        <v>139</v>
      </c>
    </row>
    <row r="304" s="15" customFormat="1">
      <c r="A304" s="15"/>
      <c r="B304" s="255"/>
      <c r="C304" s="256"/>
      <c r="D304" s="235" t="s">
        <v>147</v>
      </c>
      <c r="E304" s="257" t="s">
        <v>1</v>
      </c>
      <c r="F304" s="258" t="s">
        <v>154</v>
      </c>
      <c r="G304" s="256"/>
      <c r="H304" s="259">
        <v>1.5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5" t="s">
        <v>147</v>
      </c>
      <c r="AU304" s="265" t="s">
        <v>90</v>
      </c>
      <c r="AV304" s="15" t="s">
        <v>145</v>
      </c>
      <c r="AW304" s="15" t="s">
        <v>34</v>
      </c>
      <c r="AX304" s="15" t="s">
        <v>88</v>
      </c>
      <c r="AY304" s="265" t="s">
        <v>139</v>
      </c>
    </row>
    <row r="305" s="2" customFormat="1" ht="24.15" customHeight="1">
      <c r="A305" s="39"/>
      <c r="B305" s="40"/>
      <c r="C305" s="220" t="s">
        <v>270</v>
      </c>
      <c r="D305" s="220" t="s">
        <v>141</v>
      </c>
      <c r="E305" s="221" t="s">
        <v>271</v>
      </c>
      <c r="F305" s="222" t="s">
        <v>272</v>
      </c>
      <c r="G305" s="223" t="s">
        <v>264</v>
      </c>
      <c r="H305" s="224">
        <v>1.02</v>
      </c>
      <c r="I305" s="225"/>
      <c r="J305" s="226">
        <f>ROUND(I305*H305,2)</f>
        <v>0</v>
      </c>
      <c r="K305" s="222" t="s">
        <v>244</v>
      </c>
      <c r="L305" s="45"/>
      <c r="M305" s="227" t="s">
        <v>1</v>
      </c>
      <c r="N305" s="228" t="s">
        <v>45</v>
      </c>
      <c r="O305" s="92"/>
      <c r="P305" s="229">
        <f>O305*H305</f>
        <v>0</v>
      </c>
      <c r="Q305" s="229">
        <v>0.00147</v>
      </c>
      <c r="R305" s="229">
        <f>Q305*H305</f>
        <v>0.0014993999999999999</v>
      </c>
      <c r="S305" s="229">
        <v>0.039</v>
      </c>
      <c r="T305" s="230">
        <f>S305*H305</f>
        <v>0.039780000000000003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1" t="s">
        <v>145</v>
      </c>
      <c r="AT305" s="231" t="s">
        <v>141</v>
      </c>
      <c r="AU305" s="231" t="s">
        <v>90</v>
      </c>
      <c r="AY305" s="18" t="s">
        <v>139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8" t="s">
        <v>88</v>
      </c>
      <c r="BK305" s="232">
        <f>ROUND(I305*H305,2)</f>
        <v>0</v>
      </c>
      <c r="BL305" s="18" t="s">
        <v>145</v>
      </c>
      <c r="BM305" s="231" t="s">
        <v>273</v>
      </c>
    </row>
    <row r="306" s="13" customFormat="1">
      <c r="A306" s="13"/>
      <c r="B306" s="233"/>
      <c r="C306" s="234"/>
      <c r="D306" s="235" t="s">
        <v>147</v>
      </c>
      <c r="E306" s="236" t="s">
        <v>1</v>
      </c>
      <c r="F306" s="237" t="s">
        <v>148</v>
      </c>
      <c r="G306" s="234"/>
      <c r="H306" s="236" t="s">
        <v>1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147</v>
      </c>
      <c r="AU306" s="243" t="s">
        <v>90</v>
      </c>
      <c r="AV306" s="13" t="s">
        <v>88</v>
      </c>
      <c r="AW306" s="13" t="s">
        <v>34</v>
      </c>
      <c r="AX306" s="13" t="s">
        <v>80</v>
      </c>
      <c r="AY306" s="243" t="s">
        <v>139</v>
      </c>
    </row>
    <row r="307" s="13" customFormat="1">
      <c r="A307" s="13"/>
      <c r="B307" s="233"/>
      <c r="C307" s="234"/>
      <c r="D307" s="235" t="s">
        <v>147</v>
      </c>
      <c r="E307" s="236" t="s">
        <v>1</v>
      </c>
      <c r="F307" s="237" t="s">
        <v>266</v>
      </c>
      <c r="G307" s="234"/>
      <c r="H307" s="236" t="s">
        <v>1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147</v>
      </c>
      <c r="AU307" s="243" t="s">
        <v>90</v>
      </c>
      <c r="AV307" s="13" t="s">
        <v>88</v>
      </c>
      <c r="AW307" s="13" t="s">
        <v>34</v>
      </c>
      <c r="AX307" s="13" t="s">
        <v>80</v>
      </c>
      <c r="AY307" s="243" t="s">
        <v>139</v>
      </c>
    </row>
    <row r="308" s="13" customFormat="1">
      <c r="A308" s="13"/>
      <c r="B308" s="233"/>
      <c r="C308" s="234"/>
      <c r="D308" s="235" t="s">
        <v>147</v>
      </c>
      <c r="E308" s="236" t="s">
        <v>1</v>
      </c>
      <c r="F308" s="237" t="s">
        <v>267</v>
      </c>
      <c r="G308" s="234"/>
      <c r="H308" s="236" t="s">
        <v>1</v>
      </c>
      <c r="I308" s="238"/>
      <c r="J308" s="234"/>
      <c r="K308" s="234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147</v>
      </c>
      <c r="AU308" s="243" t="s">
        <v>90</v>
      </c>
      <c r="AV308" s="13" t="s">
        <v>88</v>
      </c>
      <c r="AW308" s="13" t="s">
        <v>34</v>
      </c>
      <c r="AX308" s="13" t="s">
        <v>80</v>
      </c>
      <c r="AY308" s="243" t="s">
        <v>139</v>
      </c>
    </row>
    <row r="309" s="13" customFormat="1">
      <c r="A309" s="13"/>
      <c r="B309" s="233"/>
      <c r="C309" s="234"/>
      <c r="D309" s="235" t="s">
        <v>147</v>
      </c>
      <c r="E309" s="236" t="s">
        <v>1</v>
      </c>
      <c r="F309" s="237" t="s">
        <v>274</v>
      </c>
      <c r="G309" s="234"/>
      <c r="H309" s="236" t="s">
        <v>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147</v>
      </c>
      <c r="AU309" s="243" t="s">
        <v>90</v>
      </c>
      <c r="AV309" s="13" t="s">
        <v>88</v>
      </c>
      <c r="AW309" s="13" t="s">
        <v>34</v>
      </c>
      <c r="AX309" s="13" t="s">
        <v>80</v>
      </c>
      <c r="AY309" s="243" t="s">
        <v>139</v>
      </c>
    </row>
    <row r="310" s="14" customFormat="1">
      <c r="A310" s="14"/>
      <c r="B310" s="244"/>
      <c r="C310" s="245"/>
      <c r="D310" s="235" t="s">
        <v>147</v>
      </c>
      <c r="E310" s="246" t="s">
        <v>1</v>
      </c>
      <c r="F310" s="247" t="s">
        <v>275</v>
      </c>
      <c r="G310" s="245"/>
      <c r="H310" s="248">
        <v>1.02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147</v>
      </c>
      <c r="AU310" s="254" t="s">
        <v>90</v>
      </c>
      <c r="AV310" s="14" t="s">
        <v>90</v>
      </c>
      <c r="AW310" s="14" t="s">
        <v>34</v>
      </c>
      <c r="AX310" s="14" t="s">
        <v>80</v>
      </c>
      <c r="AY310" s="254" t="s">
        <v>139</v>
      </c>
    </row>
    <row r="311" s="15" customFormat="1">
      <c r="A311" s="15"/>
      <c r="B311" s="255"/>
      <c r="C311" s="256"/>
      <c r="D311" s="235" t="s">
        <v>147</v>
      </c>
      <c r="E311" s="257" t="s">
        <v>1</v>
      </c>
      <c r="F311" s="258" t="s">
        <v>154</v>
      </c>
      <c r="G311" s="256"/>
      <c r="H311" s="259">
        <v>1.02</v>
      </c>
      <c r="I311" s="260"/>
      <c r="J311" s="256"/>
      <c r="K311" s="256"/>
      <c r="L311" s="261"/>
      <c r="M311" s="262"/>
      <c r="N311" s="263"/>
      <c r="O311" s="263"/>
      <c r="P311" s="263"/>
      <c r="Q311" s="263"/>
      <c r="R311" s="263"/>
      <c r="S311" s="263"/>
      <c r="T311" s="264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5" t="s">
        <v>147</v>
      </c>
      <c r="AU311" s="265" t="s">
        <v>90</v>
      </c>
      <c r="AV311" s="15" t="s">
        <v>145</v>
      </c>
      <c r="AW311" s="15" t="s">
        <v>34</v>
      </c>
      <c r="AX311" s="15" t="s">
        <v>88</v>
      </c>
      <c r="AY311" s="265" t="s">
        <v>139</v>
      </c>
    </row>
    <row r="312" s="2" customFormat="1" ht="24.15" customHeight="1">
      <c r="A312" s="39"/>
      <c r="B312" s="40"/>
      <c r="C312" s="220" t="s">
        <v>276</v>
      </c>
      <c r="D312" s="220" t="s">
        <v>141</v>
      </c>
      <c r="E312" s="221" t="s">
        <v>277</v>
      </c>
      <c r="F312" s="222" t="s">
        <v>278</v>
      </c>
      <c r="G312" s="223" t="s">
        <v>264</v>
      </c>
      <c r="H312" s="224">
        <v>143.15000000000001</v>
      </c>
      <c r="I312" s="225"/>
      <c r="J312" s="226">
        <f>ROUND(I312*H312,2)</f>
        <v>0</v>
      </c>
      <c r="K312" s="222" t="s">
        <v>244</v>
      </c>
      <c r="L312" s="45"/>
      <c r="M312" s="227" t="s">
        <v>1</v>
      </c>
      <c r="N312" s="228" t="s">
        <v>45</v>
      </c>
      <c r="O312" s="92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1" t="s">
        <v>145</v>
      </c>
      <c r="AT312" s="231" t="s">
        <v>141</v>
      </c>
      <c r="AU312" s="231" t="s">
        <v>90</v>
      </c>
      <c r="AY312" s="18" t="s">
        <v>139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8" t="s">
        <v>88</v>
      </c>
      <c r="BK312" s="232">
        <f>ROUND(I312*H312,2)</f>
        <v>0</v>
      </c>
      <c r="BL312" s="18" t="s">
        <v>145</v>
      </c>
      <c r="BM312" s="231" t="s">
        <v>279</v>
      </c>
    </row>
    <row r="313" s="13" customFormat="1">
      <c r="A313" s="13"/>
      <c r="B313" s="233"/>
      <c r="C313" s="234"/>
      <c r="D313" s="235" t="s">
        <v>147</v>
      </c>
      <c r="E313" s="236" t="s">
        <v>1</v>
      </c>
      <c r="F313" s="237" t="s">
        <v>148</v>
      </c>
      <c r="G313" s="234"/>
      <c r="H313" s="236" t="s">
        <v>1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147</v>
      </c>
      <c r="AU313" s="243" t="s">
        <v>90</v>
      </c>
      <c r="AV313" s="13" t="s">
        <v>88</v>
      </c>
      <c r="AW313" s="13" t="s">
        <v>34</v>
      </c>
      <c r="AX313" s="13" t="s">
        <v>80</v>
      </c>
      <c r="AY313" s="243" t="s">
        <v>139</v>
      </c>
    </row>
    <row r="314" s="13" customFormat="1">
      <c r="A314" s="13"/>
      <c r="B314" s="233"/>
      <c r="C314" s="234"/>
      <c r="D314" s="235" t="s">
        <v>147</v>
      </c>
      <c r="E314" s="236" t="s">
        <v>1</v>
      </c>
      <c r="F314" s="237" t="s">
        <v>280</v>
      </c>
      <c r="G314" s="234"/>
      <c r="H314" s="236" t="s">
        <v>1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147</v>
      </c>
      <c r="AU314" s="243" t="s">
        <v>90</v>
      </c>
      <c r="AV314" s="13" t="s">
        <v>88</v>
      </c>
      <c r="AW314" s="13" t="s">
        <v>34</v>
      </c>
      <c r="AX314" s="13" t="s">
        <v>80</v>
      </c>
      <c r="AY314" s="243" t="s">
        <v>139</v>
      </c>
    </row>
    <row r="315" s="14" customFormat="1">
      <c r="A315" s="14"/>
      <c r="B315" s="244"/>
      <c r="C315" s="245"/>
      <c r="D315" s="235" t="s">
        <v>147</v>
      </c>
      <c r="E315" s="246" t="s">
        <v>1</v>
      </c>
      <c r="F315" s="247" t="s">
        <v>281</v>
      </c>
      <c r="G315" s="245"/>
      <c r="H315" s="248">
        <v>1.3999999999999999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147</v>
      </c>
      <c r="AU315" s="254" t="s">
        <v>90</v>
      </c>
      <c r="AV315" s="14" t="s">
        <v>90</v>
      </c>
      <c r="AW315" s="14" t="s">
        <v>34</v>
      </c>
      <c r="AX315" s="14" t="s">
        <v>80</v>
      </c>
      <c r="AY315" s="254" t="s">
        <v>139</v>
      </c>
    </row>
    <row r="316" s="14" customFormat="1">
      <c r="A316" s="14"/>
      <c r="B316" s="244"/>
      <c r="C316" s="245"/>
      <c r="D316" s="235" t="s">
        <v>147</v>
      </c>
      <c r="E316" s="246" t="s">
        <v>1</v>
      </c>
      <c r="F316" s="247" t="s">
        <v>282</v>
      </c>
      <c r="G316" s="245"/>
      <c r="H316" s="248">
        <v>0.5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147</v>
      </c>
      <c r="AU316" s="254" t="s">
        <v>90</v>
      </c>
      <c r="AV316" s="14" t="s">
        <v>90</v>
      </c>
      <c r="AW316" s="14" t="s">
        <v>34</v>
      </c>
      <c r="AX316" s="14" t="s">
        <v>80</v>
      </c>
      <c r="AY316" s="254" t="s">
        <v>139</v>
      </c>
    </row>
    <row r="317" s="14" customFormat="1">
      <c r="A317" s="14"/>
      <c r="B317" s="244"/>
      <c r="C317" s="245"/>
      <c r="D317" s="235" t="s">
        <v>147</v>
      </c>
      <c r="E317" s="246" t="s">
        <v>1</v>
      </c>
      <c r="F317" s="247" t="s">
        <v>283</v>
      </c>
      <c r="G317" s="245"/>
      <c r="H317" s="248">
        <v>3.5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147</v>
      </c>
      <c r="AU317" s="254" t="s">
        <v>90</v>
      </c>
      <c r="AV317" s="14" t="s">
        <v>90</v>
      </c>
      <c r="AW317" s="14" t="s">
        <v>34</v>
      </c>
      <c r="AX317" s="14" t="s">
        <v>80</v>
      </c>
      <c r="AY317" s="254" t="s">
        <v>139</v>
      </c>
    </row>
    <row r="318" s="14" customFormat="1">
      <c r="A318" s="14"/>
      <c r="B318" s="244"/>
      <c r="C318" s="245"/>
      <c r="D318" s="235" t="s">
        <v>147</v>
      </c>
      <c r="E318" s="246" t="s">
        <v>1</v>
      </c>
      <c r="F318" s="247" t="s">
        <v>284</v>
      </c>
      <c r="G318" s="245"/>
      <c r="H318" s="248">
        <v>0.5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147</v>
      </c>
      <c r="AU318" s="254" t="s">
        <v>90</v>
      </c>
      <c r="AV318" s="14" t="s">
        <v>90</v>
      </c>
      <c r="AW318" s="14" t="s">
        <v>34</v>
      </c>
      <c r="AX318" s="14" t="s">
        <v>80</v>
      </c>
      <c r="AY318" s="254" t="s">
        <v>139</v>
      </c>
    </row>
    <row r="319" s="14" customFormat="1">
      <c r="A319" s="14"/>
      <c r="B319" s="244"/>
      <c r="C319" s="245"/>
      <c r="D319" s="235" t="s">
        <v>147</v>
      </c>
      <c r="E319" s="246" t="s">
        <v>1</v>
      </c>
      <c r="F319" s="247" t="s">
        <v>285</v>
      </c>
      <c r="G319" s="245"/>
      <c r="H319" s="248">
        <v>2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147</v>
      </c>
      <c r="AU319" s="254" t="s">
        <v>90</v>
      </c>
      <c r="AV319" s="14" t="s">
        <v>90</v>
      </c>
      <c r="AW319" s="14" t="s">
        <v>34</v>
      </c>
      <c r="AX319" s="14" t="s">
        <v>80</v>
      </c>
      <c r="AY319" s="254" t="s">
        <v>139</v>
      </c>
    </row>
    <row r="320" s="14" customFormat="1">
      <c r="A320" s="14"/>
      <c r="B320" s="244"/>
      <c r="C320" s="245"/>
      <c r="D320" s="235" t="s">
        <v>147</v>
      </c>
      <c r="E320" s="246" t="s">
        <v>1</v>
      </c>
      <c r="F320" s="247" t="s">
        <v>286</v>
      </c>
      <c r="G320" s="245"/>
      <c r="H320" s="248">
        <v>8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147</v>
      </c>
      <c r="AU320" s="254" t="s">
        <v>90</v>
      </c>
      <c r="AV320" s="14" t="s">
        <v>90</v>
      </c>
      <c r="AW320" s="14" t="s">
        <v>34</v>
      </c>
      <c r="AX320" s="14" t="s">
        <v>80</v>
      </c>
      <c r="AY320" s="254" t="s">
        <v>139</v>
      </c>
    </row>
    <row r="321" s="14" customFormat="1">
      <c r="A321" s="14"/>
      <c r="B321" s="244"/>
      <c r="C321" s="245"/>
      <c r="D321" s="235" t="s">
        <v>147</v>
      </c>
      <c r="E321" s="246" t="s">
        <v>1</v>
      </c>
      <c r="F321" s="247" t="s">
        <v>287</v>
      </c>
      <c r="G321" s="245"/>
      <c r="H321" s="248">
        <v>6.5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147</v>
      </c>
      <c r="AU321" s="254" t="s">
        <v>90</v>
      </c>
      <c r="AV321" s="14" t="s">
        <v>90</v>
      </c>
      <c r="AW321" s="14" t="s">
        <v>34</v>
      </c>
      <c r="AX321" s="14" t="s">
        <v>80</v>
      </c>
      <c r="AY321" s="254" t="s">
        <v>139</v>
      </c>
    </row>
    <row r="322" s="14" customFormat="1">
      <c r="A322" s="14"/>
      <c r="B322" s="244"/>
      <c r="C322" s="245"/>
      <c r="D322" s="235" t="s">
        <v>147</v>
      </c>
      <c r="E322" s="246" t="s">
        <v>1</v>
      </c>
      <c r="F322" s="247" t="s">
        <v>288</v>
      </c>
      <c r="G322" s="245"/>
      <c r="H322" s="248">
        <v>0.5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147</v>
      </c>
      <c r="AU322" s="254" t="s">
        <v>90</v>
      </c>
      <c r="AV322" s="14" t="s">
        <v>90</v>
      </c>
      <c r="AW322" s="14" t="s">
        <v>34</v>
      </c>
      <c r="AX322" s="14" t="s">
        <v>80</v>
      </c>
      <c r="AY322" s="254" t="s">
        <v>139</v>
      </c>
    </row>
    <row r="323" s="14" customFormat="1">
      <c r="A323" s="14"/>
      <c r="B323" s="244"/>
      <c r="C323" s="245"/>
      <c r="D323" s="235" t="s">
        <v>147</v>
      </c>
      <c r="E323" s="246" t="s">
        <v>1</v>
      </c>
      <c r="F323" s="247" t="s">
        <v>289</v>
      </c>
      <c r="G323" s="245"/>
      <c r="H323" s="248">
        <v>6.5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147</v>
      </c>
      <c r="AU323" s="254" t="s">
        <v>90</v>
      </c>
      <c r="AV323" s="14" t="s">
        <v>90</v>
      </c>
      <c r="AW323" s="14" t="s">
        <v>34</v>
      </c>
      <c r="AX323" s="14" t="s">
        <v>80</v>
      </c>
      <c r="AY323" s="254" t="s">
        <v>139</v>
      </c>
    </row>
    <row r="324" s="14" customFormat="1">
      <c r="A324" s="14"/>
      <c r="B324" s="244"/>
      <c r="C324" s="245"/>
      <c r="D324" s="235" t="s">
        <v>147</v>
      </c>
      <c r="E324" s="246" t="s">
        <v>1</v>
      </c>
      <c r="F324" s="247" t="s">
        <v>290</v>
      </c>
      <c r="G324" s="245"/>
      <c r="H324" s="248">
        <v>3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147</v>
      </c>
      <c r="AU324" s="254" t="s">
        <v>90</v>
      </c>
      <c r="AV324" s="14" t="s">
        <v>90</v>
      </c>
      <c r="AW324" s="14" t="s">
        <v>34</v>
      </c>
      <c r="AX324" s="14" t="s">
        <v>80</v>
      </c>
      <c r="AY324" s="254" t="s">
        <v>139</v>
      </c>
    </row>
    <row r="325" s="14" customFormat="1">
      <c r="A325" s="14"/>
      <c r="B325" s="244"/>
      <c r="C325" s="245"/>
      <c r="D325" s="235" t="s">
        <v>147</v>
      </c>
      <c r="E325" s="246" t="s">
        <v>1</v>
      </c>
      <c r="F325" s="247" t="s">
        <v>291</v>
      </c>
      <c r="G325" s="245"/>
      <c r="H325" s="248">
        <v>3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147</v>
      </c>
      <c r="AU325" s="254" t="s">
        <v>90</v>
      </c>
      <c r="AV325" s="14" t="s">
        <v>90</v>
      </c>
      <c r="AW325" s="14" t="s">
        <v>34</v>
      </c>
      <c r="AX325" s="14" t="s">
        <v>80</v>
      </c>
      <c r="AY325" s="254" t="s">
        <v>139</v>
      </c>
    </row>
    <row r="326" s="16" customFormat="1">
      <c r="A326" s="16"/>
      <c r="B326" s="276"/>
      <c r="C326" s="277"/>
      <c r="D326" s="235" t="s">
        <v>147</v>
      </c>
      <c r="E326" s="278" t="s">
        <v>1</v>
      </c>
      <c r="F326" s="279" t="s">
        <v>292</v>
      </c>
      <c r="G326" s="277"/>
      <c r="H326" s="280">
        <v>35.399999999999999</v>
      </c>
      <c r="I326" s="281"/>
      <c r="J326" s="277"/>
      <c r="K326" s="277"/>
      <c r="L326" s="282"/>
      <c r="M326" s="283"/>
      <c r="N326" s="284"/>
      <c r="O326" s="284"/>
      <c r="P326" s="284"/>
      <c r="Q326" s="284"/>
      <c r="R326" s="284"/>
      <c r="S326" s="284"/>
      <c r="T326" s="285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T326" s="286" t="s">
        <v>147</v>
      </c>
      <c r="AU326" s="286" t="s">
        <v>90</v>
      </c>
      <c r="AV326" s="16" t="s">
        <v>161</v>
      </c>
      <c r="AW326" s="16" t="s">
        <v>34</v>
      </c>
      <c r="AX326" s="16" t="s">
        <v>80</v>
      </c>
      <c r="AY326" s="286" t="s">
        <v>139</v>
      </c>
    </row>
    <row r="327" s="13" customFormat="1">
      <c r="A327" s="13"/>
      <c r="B327" s="233"/>
      <c r="C327" s="234"/>
      <c r="D327" s="235" t="s">
        <v>147</v>
      </c>
      <c r="E327" s="236" t="s">
        <v>1</v>
      </c>
      <c r="F327" s="237" t="s">
        <v>293</v>
      </c>
      <c r="G327" s="234"/>
      <c r="H327" s="236" t="s">
        <v>1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147</v>
      </c>
      <c r="AU327" s="243" t="s">
        <v>90</v>
      </c>
      <c r="AV327" s="13" t="s">
        <v>88</v>
      </c>
      <c r="AW327" s="13" t="s">
        <v>34</v>
      </c>
      <c r="AX327" s="13" t="s">
        <v>80</v>
      </c>
      <c r="AY327" s="243" t="s">
        <v>139</v>
      </c>
    </row>
    <row r="328" s="14" customFormat="1">
      <c r="A328" s="14"/>
      <c r="B328" s="244"/>
      <c r="C328" s="245"/>
      <c r="D328" s="235" t="s">
        <v>147</v>
      </c>
      <c r="E328" s="246" t="s">
        <v>1</v>
      </c>
      <c r="F328" s="247" t="s">
        <v>294</v>
      </c>
      <c r="G328" s="245"/>
      <c r="H328" s="248">
        <v>3.5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147</v>
      </c>
      <c r="AU328" s="254" t="s">
        <v>90</v>
      </c>
      <c r="AV328" s="14" t="s">
        <v>90</v>
      </c>
      <c r="AW328" s="14" t="s">
        <v>34</v>
      </c>
      <c r="AX328" s="14" t="s">
        <v>80</v>
      </c>
      <c r="AY328" s="254" t="s">
        <v>139</v>
      </c>
    </row>
    <row r="329" s="14" customFormat="1">
      <c r="A329" s="14"/>
      <c r="B329" s="244"/>
      <c r="C329" s="245"/>
      <c r="D329" s="235" t="s">
        <v>147</v>
      </c>
      <c r="E329" s="246" t="s">
        <v>1</v>
      </c>
      <c r="F329" s="247" t="s">
        <v>295</v>
      </c>
      <c r="G329" s="245"/>
      <c r="H329" s="248">
        <v>2.5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147</v>
      </c>
      <c r="AU329" s="254" t="s">
        <v>90</v>
      </c>
      <c r="AV329" s="14" t="s">
        <v>90</v>
      </c>
      <c r="AW329" s="14" t="s">
        <v>34</v>
      </c>
      <c r="AX329" s="14" t="s">
        <v>80</v>
      </c>
      <c r="AY329" s="254" t="s">
        <v>139</v>
      </c>
    </row>
    <row r="330" s="14" customFormat="1">
      <c r="A330" s="14"/>
      <c r="B330" s="244"/>
      <c r="C330" s="245"/>
      <c r="D330" s="235" t="s">
        <v>147</v>
      </c>
      <c r="E330" s="246" t="s">
        <v>1</v>
      </c>
      <c r="F330" s="247" t="s">
        <v>296</v>
      </c>
      <c r="G330" s="245"/>
      <c r="H330" s="248">
        <v>5.25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147</v>
      </c>
      <c r="AU330" s="254" t="s">
        <v>90</v>
      </c>
      <c r="AV330" s="14" t="s">
        <v>90</v>
      </c>
      <c r="AW330" s="14" t="s">
        <v>34</v>
      </c>
      <c r="AX330" s="14" t="s">
        <v>80</v>
      </c>
      <c r="AY330" s="254" t="s">
        <v>139</v>
      </c>
    </row>
    <row r="331" s="14" customFormat="1">
      <c r="A331" s="14"/>
      <c r="B331" s="244"/>
      <c r="C331" s="245"/>
      <c r="D331" s="235" t="s">
        <v>147</v>
      </c>
      <c r="E331" s="246" t="s">
        <v>1</v>
      </c>
      <c r="F331" s="247" t="s">
        <v>297</v>
      </c>
      <c r="G331" s="245"/>
      <c r="H331" s="248">
        <v>4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147</v>
      </c>
      <c r="AU331" s="254" t="s">
        <v>90</v>
      </c>
      <c r="AV331" s="14" t="s">
        <v>90</v>
      </c>
      <c r="AW331" s="14" t="s">
        <v>34</v>
      </c>
      <c r="AX331" s="14" t="s">
        <v>80</v>
      </c>
      <c r="AY331" s="254" t="s">
        <v>139</v>
      </c>
    </row>
    <row r="332" s="14" customFormat="1">
      <c r="A332" s="14"/>
      <c r="B332" s="244"/>
      <c r="C332" s="245"/>
      <c r="D332" s="235" t="s">
        <v>147</v>
      </c>
      <c r="E332" s="246" t="s">
        <v>1</v>
      </c>
      <c r="F332" s="247" t="s">
        <v>298</v>
      </c>
      <c r="G332" s="245"/>
      <c r="H332" s="248">
        <v>6.5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147</v>
      </c>
      <c r="AU332" s="254" t="s">
        <v>90</v>
      </c>
      <c r="AV332" s="14" t="s">
        <v>90</v>
      </c>
      <c r="AW332" s="14" t="s">
        <v>34</v>
      </c>
      <c r="AX332" s="14" t="s">
        <v>80</v>
      </c>
      <c r="AY332" s="254" t="s">
        <v>139</v>
      </c>
    </row>
    <row r="333" s="14" customFormat="1">
      <c r="A333" s="14"/>
      <c r="B333" s="244"/>
      <c r="C333" s="245"/>
      <c r="D333" s="235" t="s">
        <v>147</v>
      </c>
      <c r="E333" s="246" t="s">
        <v>1</v>
      </c>
      <c r="F333" s="247" t="s">
        <v>299</v>
      </c>
      <c r="G333" s="245"/>
      <c r="H333" s="248">
        <v>9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147</v>
      </c>
      <c r="AU333" s="254" t="s">
        <v>90</v>
      </c>
      <c r="AV333" s="14" t="s">
        <v>90</v>
      </c>
      <c r="AW333" s="14" t="s">
        <v>34</v>
      </c>
      <c r="AX333" s="14" t="s">
        <v>80</v>
      </c>
      <c r="AY333" s="254" t="s">
        <v>139</v>
      </c>
    </row>
    <row r="334" s="14" customFormat="1">
      <c r="A334" s="14"/>
      <c r="B334" s="244"/>
      <c r="C334" s="245"/>
      <c r="D334" s="235" t="s">
        <v>147</v>
      </c>
      <c r="E334" s="246" t="s">
        <v>1</v>
      </c>
      <c r="F334" s="247" t="s">
        <v>300</v>
      </c>
      <c r="G334" s="245"/>
      <c r="H334" s="248">
        <v>6.5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147</v>
      </c>
      <c r="AU334" s="254" t="s">
        <v>90</v>
      </c>
      <c r="AV334" s="14" t="s">
        <v>90</v>
      </c>
      <c r="AW334" s="14" t="s">
        <v>34</v>
      </c>
      <c r="AX334" s="14" t="s">
        <v>80</v>
      </c>
      <c r="AY334" s="254" t="s">
        <v>139</v>
      </c>
    </row>
    <row r="335" s="14" customFormat="1">
      <c r="A335" s="14"/>
      <c r="B335" s="244"/>
      <c r="C335" s="245"/>
      <c r="D335" s="235" t="s">
        <v>147</v>
      </c>
      <c r="E335" s="246" t="s">
        <v>1</v>
      </c>
      <c r="F335" s="247" t="s">
        <v>301</v>
      </c>
      <c r="G335" s="245"/>
      <c r="H335" s="248">
        <v>3.5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147</v>
      </c>
      <c r="AU335" s="254" t="s">
        <v>90</v>
      </c>
      <c r="AV335" s="14" t="s">
        <v>90</v>
      </c>
      <c r="AW335" s="14" t="s">
        <v>34</v>
      </c>
      <c r="AX335" s="14" t="s">
        <v>80</v>
      </c>
      <c r="AY335" s="254" t="s">
        <v>139</v>
      </c>
    </row>
    <row r="336" s="14" customFormat="1">
      <c r="A336" s="14"/>
      <c r="B336" s="244"/>
      <c r="C336" s="245"/>
      <c r="D336" s="235" t="s">
        <v>147</v>
      </c>
      <c r="E336" s="246" t="s">
        <v>1</v>
      </c>
      <c r="F336" s="247" t="s">
        <v>302</v>
      </c>
      <c r="G336" s="245"/>
      <c r="H336" s="248">
        <v>18.5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147</v>
      </c>
      <c r="AU336" s="254" t="s">
        <v>90</v>
      </c>
      <c r="AV336" s="14" t="s">
        <v>90</v>
      </c>
      <c r="AW336" s="14" t="s">
        <v>34</v>
      </c>
      <c r="AX336" s="14" t="s">
        <v>80</v>
      </c>
      <c r="AY336" s="254" t="s">
        <v>139</v>
      </c>
    </row>
    <row r="337" s="14" customFormat="1">
      <c r="A337" s="14"/>
      <c r="B337" s="244"/>
      <c r="C337" s="245"/>
      <c r="D337" s="235" t="s">
        <v>147</v>
      </c>
      <c r="E337" s="246" t="s">
        <v>1</v>
      </c>
      <c r="F337" s="247" t="s">
        <v>303</v>
      </c>
      <c r="G337" s="245"/>
      <c r="H337" s="248">
        <v>8.5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147</v>
      </c>
      <c r="AU337" s="254" t="s">
        <v>90</v>
      </c>
      <c r="AV337" s="14" t="s">
        <v>90</v>
      </c>
      <c r="AW337" s="14" t="s">
        <v>34</v>
      </c>
      <c r="AX337" s="14" t="s">
        <v>80</v>
      </c>
      <c r="AY337" s="254" t="s">
        <v>139</v>
      </c>
    </row>
    <row r="338" s="14" customFormat="1">
      <c r="A338" s="14"/>
      <c r="B338" s="244"/>
      <c r="C338" s="245"/>
      <c r="D338" s="235" t="s">
        <v>147</v>
      </c>
      <c r="E338" s="246" t="s">
        <v>1</v>
      </c>
      <c r="F338" s="247" t="s">
        <v>304</v>
      </c>
      <c r="G338" s="245"/>
      <c r="H338" s="248">
        <v>16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147</v>
      </c>
      <c r="AU338" s="254" t="s">
        <v>90</v>
      </c>
      <c r="AV338" s="14" t="s">
        <v>90</v>
      </c>
      <c r="AW338" s="14" t="s">
        <v>34</v>
      </c>
      <c r="AX338" s="14" t="s">
        <v>80</v>
      </c>
      <c r="AY338" s="254" t="s">
        <v>139</v>
      </c>
    </row>
    <row r="339" s="14" customFormat="1">
      <c r="A339" s="14"/>
      <c r="B339" s="244"/>
      <c r="C339" s="245"/>
      <c r="D339" s="235" t="s">
        <v>147</v>
      </c>
      <c r="E339" s="246" t="s">
        <v>1</v>
      </c>
      <c r="F339" s="247" t="s">
        <v>305</v>
      </c>
      <c r="G339" s="245"/>
      <c r="H339" s="248">
        <v>4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147</v>
      </c>
      <c r="AU339" s="254" t="s">
        <v>90</v>
      </c>
      <c r="AV339" s="14" t="s">
        <v>90</v>
      </c>
      <c r="AW339" s="14" t="s">
        <v>34</v>
      </c>
      <c r="AX339" s="14" t="s">
        <v>80</v>
      </c>
      <c r="AY339" s="254" t="s">
        <v>139</v>
      </c>
    </row>
    <row r="340" s="14" customFormat="1">
      <c r="A340" s="14"/>
      <c r="B340" s="244"/>
      <c r="C340" s="245"/>
      <c r="D340" s="235" t="s">
        <v>147</v>
      </c>
      <c r="E340" s="246" t="s">
        <v>1</v>
      </c>
      <c r="F340" s="247" t="s">
        <v>306</v>
      </c>
      <c r="G340" s="245"/>
      <c r="H340" s="248">
        <v>5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4" t="s">
        <v>147</v>
      </c>
      <c r="AU340" s="254" t="s">
        <v>90</v>
      </c>
      <c r="AV340" s="14" t="s">
        <v>90</v>
      </c>
      <c r="AW340" s="14" t="s">
        <v>34</v>
      </c>
      <c r="AX340" s="14" t="s">
        <v>80</v>
      </c>
      <c r="AY340" s="254" t="s">
        <v>139</v>
      </c>
    </row>
    <row r="341" s="14" customFormat="1">
      <c r="A341" s="14"/>
      <c r="B341" s="244"/>
      <c r="C341" s="245"/>
      <c r="D341" s="235" t="s">
        <v>147</v>
      </c>
      <c r="E341" s="246" t="s">
        <v>1</v>
      </c>
      <c r="F341" s="247" t="s">
        <v>307</v>
      </c>
      <c r="G341" s="245"/>
      <c r="H341" s="248">
        <v>12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147</v>
      </c>
      <c r="AU341" s="254" t="s">
        <v>90</v>
      </c>
      <c r="AV341" s="14" t="s">
        <v>90</v>
      </c>
      <c r="AW341" s="14" t="s">
        <v>34</v>
      </c>
      <c r="AX341" s="14" t="s">
        <v>80</v>
      </c>
      <c r="AY341" s="254" t="s">
        <v>139</v>
      </c>
    </row>
    <row r="342" s="14" customFormat="1">
      <c r="A342" s="14"/>
      <c r="B342" s="244"/>
      <c r="C342" s="245"/>
      <c r="D342" s="235" t="s">
        <v>147</v>
      </c>
      <c r="E342" s="246" t="s">
        <v>1</v>
      </c>
      <c r="F342" s="247" t="s">
        <v>308</v>
      </c>
      <c r="G342" s="245"/>
      <c r="H342" s="248">
        <v>3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147</v>
      </c>
      <c r="AU342" s="254" t="s">
        <v>90</v>
      </c>
      <c r="AV342" s="14" t="s">
        <v>90</v>
      </c>
      <c r="AW342" s="14" t="s">
        <v>34</v>
      </c>
      <c r="AX342" s="14" t="s">
        <v>80</v>
      </c>
      <c r="AY342" s="254" t="s">
        <v>139</v>
      </c>
    </row>
    <row r="343" s="16" customFormat="1">
      <c r="A343" s="16"/>
      <c r="B343" s="276"/>
      <c r="C343" s="277"/>
      <c r="D343" s="235" t="s">
        <v>147</v>
      </c>
      <c r="E343" s="278" t="s">
        <v>1</v>
      </c>
      <c r="F343" s="279" t="s">
        <v>292</v>
      </c>
      <c r="G343" s="277"/>
      <c r="H343" s="280">
        <v>107.75</v>
      </c>
      <c r="I343" s="281"/>
      <c r="J343" s="277"/>
      <c r="K343" s="277"/>
      <c r="L343" s="282"/>
      <c r="M343" s="283"/>
      <c r="N343" s="284"/>
      <c r="O343" s="284"/>
      <c r="P343" s="284"/>
      <c r="Q343" s="284"/>
      <c r="R343" s="284"/>
      <c r="S343" s="284"/>
      <c r="T343" s="285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T343" s="286" t="s">
        <v>147</v>
      </c>
      <c r="AU343" s="286" t="s">
        <v>90</v>
      </c>
      <c r="AV343" s="16" t="s">
        <v>161</v>
      </c>
      <c r="AW343" s="16" t="s">
        <v>34</v>
      </c>
      <c r="AX343" s="16" t="s">
        <v>80</v>
      </c>
      <c r="AY343" s="286" t="s">
        <v>139</v>
      </c>
    </row>
    <row r="344" s="15" customFormat="1">
      <c r="A344" s="15"/>
      <c r="B344" s="255"/>
      <c r="C344" s="256"/>
      <c r="D344" s="235" t="s">
        <v>147</v>
      </c>
      <c r="E344" s="257" t="s">
        <v>1</v>
      </c>
      <c r="F344" s="258" t="s">
        <v>154</v>
      </c>
      <c r="G344" s="256"/>
      <c r="H344" s="259">
        <v>143.15000000000001</v>
      </c>
      <c r="I344" s="260"/>
      <c r="J344" s="256"/>
      <c r="K344" s="256"/>
      <c r="L344" s="261"/>
      <c r="M344" s="262"/>
      <c r="N344" s="263"/>
      <c r="O344" s="263"/>
      <c r="P344" s="263"/>
      <c r="Q344" s="263"/>
      <c r="R344" s="263"/>
      <c r="S344" s="263"/>
      <c r="T344" s="264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5" t="s">
        <v>147</v>
      </c>
      <c r="AU344" s="265" t="s">
        <v>90</v>
      </c>
      <c r="AV344" s="15" t="s">
        <v>145</v>
      </c>
      <c r="AW344" s="15" t="s">
        <v>34</v>
      </c>
      <c r="AX344" s="15" t="s">
        <v>88</v>
      </c>
      <c r="AY344" s="265" t="s">
        <v>139</v>
      </c>
    </row>
    <row r="345" s="2" customFormat="1" ht="24.15" customHeight="1">
      <c r="A345" s="39"/>
      <c r="B345" s="40"/>
      <c r="C345" s="220" t="s">
        <v>309</v>
      </c>
      <c r="D345" s="220" t="s">
        <v>141</v>
      </c>
      <c r="E345" s="221" t="s">
        <v>310</v>
      </c>
      <c r="F345" s="222" t="s">
        <v>311</v>
      </c>
      <c r="G345" s="223" t="s">
        <v>312</v>
      </c>
      <c r="H345" s="224">
        <v>107.75</v>
      </c>
      <c r="I345" s="225"/>
      <c r="J345" s="226">
        <f>ROUND(I345*H345,2)</f>
        <v>0</v>
      </c>
      <c r="K345" s="222" t="s">
        <v>1</v>
      </c>
      <c r="L345" s="45"/>
      <c r="M345" s="227" t="s">
        <v>1</v>
      </c>
      <c r="N345" s="228" t="s">
        <v>45</v>
      </c>
      <c r="O345" s="92"/>
      <c r="P345" s="229">
        <f>O345*H345</f>
        <v>0</v>
      </c>
      <c r="Q345" s="229">
        <v>0.01162</v>
      </c>
      <c r="R345" s="229">
        <f>Q345*H345</f>
        <v>1.2520549999999999</v>
      </c>
      <c r="S345" s="229">
        <v>0</v>
      </c>
      <c r="T345" s="230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1" t="s">
        <v>145</v>
      </c>
      <c r="AT345" s="231" t="s">
        <v>141</v>
      </c>
      <c r="AU345" s="231" t="s">
        <v>90</v>
      </c>
      <c r="AY345" s="18" t="s">
        <v>139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8" t="s">
        <v>88</v>
      </c>
      <c r="BK345" s="232">
        <f>ROUND(I345*H345,2)</f>
        <v>0</v>
      </c>
      <c r="BL345" s="18" t="s">
        <v>145</v>
      </c>
      <c r="BM345" s="231" t="s">
        <v>313</v>
      </c>
    </row>
    <row r="346" s="13" customFormat="1">
      <c r="A346" s="13"/>
      <c r="B346" s="233"/>
      <c r="C346" s="234"/>
      <c r="D346" s="235" t="s">
        <v>147</v>
      </c>
      <c r="E346" s="236" t="s">
        <v>1</v>
      </c>
      <c r="F346" s="237" t="s">
        <v>148</v>
      </c>
      <c r="G346" s="234"/>
      <c r="H346" s="236" t="s">
        <v>1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147</v>
      </c>
      <c r="AU346" s="243" t="s">
        <v>90</v>
      </c>
      <c r="AV346" s="13" t="s">
        <v>88</v>
      </c>
      <c r="AW346" s="13" t="s">
        <v>34</v>
      </c>
      <c r="AX346" s="13" t="s">
        <v>80</v>
      </c>
      <c r="AY346" s="243" t="s">
        <v>139</v>
      </c>
    </row>
    <row r="347" s="13" customFormat="1">
      <c r="A347" s="13"/>
      <c r="B347" s="233"/>
      <c r="C347" s="234"/>
      <c r="D347" s="235" t="s">
        <v>147</v>
      </c>
      <c r="E347" s="236" t="s">
        <v>1</v>
      </c>
      <c r="F347" s="237" t="s">
        <v>293</v>
      </c>
      <c r="G347" s="234"/>
      <c r="H347" s="236" t="s">
        <v>1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147</v>
      </c>
      <c r="AU347" s="243" t="s">
        <v>90</v>
      </c>
      <c r="AV347" s="13" t="s">
        <v>88</v>
      </c>
      <c r="AW347" s="13" t="s">
        <v>34</v>
      </c>
      <c r="AX347" s="13" t="s">
        <v>80</v>
      </c>
      <c r="AY347" s="243" t="s">
        <v>139</v>
      </c>
    </row>
    <row r="348" s="14" customFormat="1">
      <c r="A348" s="14"/>
      <c r="B348" s="244"/>
      <c r="C348" s="245"/>
      <c r="D348" s="235" t="s">
        <v>147</v>
      </c>
      <c r="E348" s="246" t="s">
        <v>1</v>
      </c>
      <c r="F348" s="247" t="s">
        <v>294</v>
      </c>
      <c r="G348" s="245"/>
      <c r="H348" s="248">
        <v>3.5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147</v>
      </c>
      <c r="AU348" s="254" t="s">
        <v>90</v>
      </c>
      <c r="AV348" s="14" t="s">
        <v>90</v>
      </c>
      <c r="AW348" s="14" t="s">
        <v>34</v>
      </c>
      <c r="AX348" s="14" t="s">
        <v>80</v>
      </c>
      <c r="AY348" s="254" t="s">
        <v>139</v>
      </c>
    </row>
    <row r="349" s="14" customFormat="1">
      <c r="A349" s="14"/>
      <c r="B349" s="244"/>
      <c r="C349" s="245"/>
      <c r="D349" s="235" t="s">
        <v>147</v>
      </c>
      <c r="E349" s="246" t="s">
        <v>1</v>
      </c>
      <c r="F349" s="247" t="s">
        <v>295</v>
      </c>
      <c r="G349" s="245"/>
      <c r="H349" s="248">
        <v>2.5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147</v>
      </c>
      <c r="AU349" s="254" t="s">
        <v>90</v>
      </c>
      <c r="AV349" s="14" t="s">
        <v>90</v>
      </c>
      <c r="AW349" s="14" t="s">
        <v>34</v>
      </c>
      <c r="AX349" s="14" t="s">
        <v>80</v>
      </c>
      <c r="AY349" s="254" t="s">
        <v>139</v>
      </c>
    </row>
    <row r="350" s="14" customFormat="1">
      <c r="A350" s="14"/>
      <c r="B350" s="244"/>
      <c r="C350" s="245"/>
      <c r="D350" s="235" t="s">
        <v>147</v>
      </c>
      <c r="E350" s="246" t="s">
        <v>1</v>
      </c>
      <c r="F350" s="247" t="s">
        <v>296</v>
      </c>
      <c r="G350" s="245"/>
      <c r="H350" s="248">
        <v>5.25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147</v>
      </c>
      <c r="AU350" s="254" t="s">
        <v>90</v>
      </c>
      <c r="AV350" s="14" t="s">
        <v>90</v>
      </c>
      <c r="AW350" s="14" t="s">
        <v>34</v>
      </c>
      <c r="AX350" s="14" t="s">
        <v>80</v>
      </c>
      <c r="AY350" s="254" t="s">
        <v>139</v>
      </c>
    </row>
    <row r="351" s="14" customFormat="1">
      <c r="A351" s="14"/>
      <c r="B351" s="244"/>
      <c r="C351" s="245"/>
      <c r="D351" s="235" t="s">
        <v>147</v>
      </c>
      <c r="E351" s="246" t="s">
        <v>1</v>
      </c>
      <c r="F351" s="247" t="s">
        <v>297</v>
      </c>
      <c r="G351" s="245"/>
      <c r="H351" s="248">
        <v>4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4" t="s">
        <v>147</v>
      </c>
      <c r="AU351" s="254" t="s">
        <v>90</v>
      </c>
      <c r="AV351" s="14" t="s">
        <v>90</v>
      </c>
      <c r="AW351" s="14" t="s">
        <v>34</v>
      </c>
      <c r="AX351" s="14" t="s">
        <v>80</v>
      </c>
      <c r="AY351" s="254" t="s">
        <v>139</v>
      </c>
    </row>
    <row r="352" s="14" customFormat="1">
      <c r="A352" s="14"/>
      <c r="B352" s="244"/>
      <c r="C352" s="245"/>
      <c r="D352" s="235" t="s">
        <v>147</v>
      </c>
      <c r="E352" s="246" t="s">
        <v>1</v>
      </c>
      <c r="F352" s="247" t="s">
        <v>298</v>
      </c>
      <c r="G352" s="245"/>
      <c r="H352" s="248">
        <v>6.5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147</v>
      </c>
      <c r="AU352" s="254" t="s">
        <v>90</v>
      </c>
      <c r="AV352" s="14" t="s">
        <v>90</v>
      </c>
      <c r="AW352" s="14" t="s">
        <v>34</v>
      </c>
      <c r="AX352" s="14" t="s">
        <v>80</v>
      </c>
      <c r="AY352" s="254" t="s">
        <v>139</v>
      </c>
    </row>
    <row r="353" s="14" customFormat="1">
      <c r="A353" s="14"/>
      <c r="B353" s="244"/>
      <c r="C353" s="245"/>
      <c r="D353" s="235" t="s">
        <v>147</v>
      </c>
      <c r="E353" s="246" t="s">
        <v>1</v>
      </c>
      <c r="F353" s="247" t="s">
        <v>299</v>
      </c>
      <c r="G353" s="245"/>
      <c r="H353" s="248">
        <v>9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147</v>
      </c>
      <c r="AU353" s="254" t="s">
        <v>90</v>
      </c>
      <c r="AV353" s="14" t="s">
        <v>90</v>
      </c>
      <c r="AW353" s="14" t="s">
        <v>34</v>
      </c>
      <c r="AX353" s="14" t="s">
        <v>80</v>
      </c>
      <c r="AY353" s="254" t="s">
        <v>139</v>
      </c>
    </row>
    <row r="354" s="14" customFormat="1">
      <c r="A354" s="14"/>
      <c r="B354" s="244"/>
      <c r="C354" s="245"/>
      <c r="D354" s="235" t="s">
        <v>147</v>
      </c>
      <c r="E354" s="246" t="s">
        <v>1</v>
      </c>
      <c r="F354" s="247" t="s">
        <v>300</v>
      </c>
      <c r="G354" s="245"/>
      <c r="H354" s="248">
        <v>6.5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4" t="s">
        <v>147</v>
      </c>
      <c r="AU354" s="254" t="s">
        <v>90</v>
      </c>
      <c r="AV354" s="14" t="s">
        <v>90</v>
      </c>
      <c r="AW354" s="14" t="s">
        <v>34</v>
      </c>
      <c r="AX354" s="14" t="s">
        <v>80</v>
      </c>
      <c r="AY354" s="254" t="s">
        <v>139</v>
      </c>
    </row>
    <row r="355" s="14" customFormat="1">
      <c r="A355" s="14"/>
      <c r="B355" s="244"/>
      <c r="C355" s="245"/>
      <c r="D355" s="235" t="s">
        <v>147</v>
      </c>
      <c r="E355" s="246" t="s">
        <v>1</v>
      </c>
      <c r="F355" s="247" t="s">
        <v>301</v>
      </c>
      <c r="G355" s="245"/>
      <c r="H355" s="248">
        <v>3.5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4" t="s">
        <v>147</v>
      </c>
      <c r="AU355" s="254" t="s">
        <v>90</v>
      </c>
      <c r="AV355" s="14" t="s">
        <v>90</v>
      </c>
      <c r="AW355" s="14" t="s">
        <v>34</v>
      </c>
      <c r="AX355" s="14" t="s">
        <v>80</v>
      </c>
      <c r="AY355" s="254" t="s">
        <v>139</v>
      </c>
    </row>
    <row r="356" s="14" customFormat="1">
      <c r="A356" s="14"/>
      <c r="B356" s="244"/>
      <c r="C356" s="245"/>
      <c r="D356" s="235" t="s">
        <v>147</v>
      </c>
      <c r="E356" s="246" t="s">
        <v>1</v>
      </c>
      <c r="F356" s="247" t="s">
        <v>302</v>
      </c>
      <c r="G356" s="245"/>
      <c r="H356" s="248">
        <v>18.5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147</v>
      </c>
      <c r="AU356" s="254" t="s">
        <v>90</v>
      </c>
      <c r="AV356" s="14" t="s">
        <v>90</v>
      </c>
      <c r="AW356" s="14" t="s">
        <v>34</v>
      </c>
      <c r="AX356" s="14" t="s">
        <v>80</v>
      </c>
      <c r="AY356" s="254" t="s">
        <v>139</v>
      </c>
    </row>
    <row r="357" s="14" customFormat="1">
      <c r="A357" s="14"/>
      <c r="B357" s="244"/>
      <c r="C357" s="245"/>
      <c r="D357" s="235" t="s">
        <v>147</v>
      </c>
      <c r="E357" s="246" t="s">
        <v>1</v>
      </c>
      <c r="F357" s="247" t="s">
        <v>303</v>
      </c>
      <c r="G357" s="245"/>
      <c r="H357" s="248">
        <v>8.5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147</v>
      </c>
      <c r="AU357" s="254" t="s">
        <v>90</v>
      </c>
      <c r="AV357" s="14" t="s">
        <v>90</v>
      </c>
      <c r="AW357" s="14" t="s">
        <v>34</v>
      </c>
      <c r="AX357" s="14" t="s">
        <v>80</v>
      </c>
      <c r="AY357" s="254" t="s">
        <v>139</v>
      </c>
    </row>
    <row r="358" s="14" customFormat="1">
      <c r="A358" s="14"/>
      <c r="B358" s="244"/>
      <c r="C358" s="245"/>
      <c r="D358" s="235" t="s">
        <v>147</v>
      </c>
      <c r="E358" s="246" t="s">
        <v>1</v>
      </c>
      <c r="F358" s="247" t="s">
        <v>304</v>
      </c>
      <c r="G358" s="245"/>
      <c r="H358" s="248">
        <v>16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147</v>
      </c>
      <c r="AU358" s="254" t="s">
        <v>90</v>
      </c>
      <c r="AV358" s="14" t="s">
        <v>90</v>
      </c>
      <c r="AW358" s="14" t="s">
        <v>34</v>
      </c>
      <c r="AX358" s="14" t="s">
        <v>80</v>
      </c>
      <c r="AY358" s="254" t="s">
        <v>139</v>
      </c>
    </row>
    <row r="359" s="14" customFormat="1">
      <c r="A359" s="14"/>
      <c r="B359" s="244"/>
      <c r="C359" s="245"/>
      <c r="D359" s="235" t="s">
        <v>147</v>
      </c>
      <c r="E359" s="246" t="s">
        <v>1</v>
      </c>
      <c r="F359" s="247" t="s">
        <v>305</v>
      </c>
      <c r="G359" s="245"/>
      <c r="H359" s="248">
        <v>4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147</v>
      </c>
      <c r="AU359" s="254" t="s">
        <v>90</v>
      </c>
      <c r="AV359" s="14" t="s">
        <v>90</v>
      </c>
      <c r="AW359" s="14" t="s">
        <v>34</v>
      </c>
      <c r="AX359" s="14" t="s">
        <v>80</v>
      </c>
      <c r="AY359" s="254" t="s">
        <v>139</v>
      </c>
    </row>
    <row r="360" s="14" customFormat="1">
      <c r="A360" s="14"/>
      <c r="B360" s="244"/>
      <c r="C360" s="245"/>
      <c r="D360" s="235" t="s">
        <v>147</v>
      </c>
      <c r="E360" s="246" t="s">
        <v>1</v>
      </c>
      <c r="F360" s="247" t="s">
        <v>306</v>
      </c>
      <c r="G360" s="245"/>
      <c r="H360" s="248">
        <v>5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147</v>
      </c>
      <c r="AU360" s="254" t="s">
        <v>90</v>
      </c>
      <c r="AV360" s="14" t="s">
        <v>90</v>
      </c>
      <c r="AW360" s="14" t="s">
        <v>34</v>
      </c>
      <c r="AX360" s="14" t="s">
        <v>80</v>
      </c>
      <c r="AY360" s="254" t="s">
        <v>139</v>
      </c>
    </row>
    <row r="361" s="14" customFormat="1">
      <c r="A361" s="14"/>
      <c r="B361" s="244"/>
      <c r="C361" s="245"/>
      <c r="D361" s="235" t="s">
        <v>147</v>
      </c>
      <c r="E361" s="246" t="s">
        <v>1</v>
      </c>
      <c r="F361" s="247" t="s">
        <v>307</v>
      </c>
      <c r="G361" s="245"/>
      <c r="H361" s="248">
        <v>12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147</v>
      </c>
      <c r="AU361" s="254" t="s">
        <v>90</v>
      </c>
      <c r="AV361" s="14" t="s">
        <v>90</v>
      </c>
      <c r="AW361" s="14" t="s">
        <v>34</v>
      </c>
      <c r="AX361" s="14" t="s">
        <v>80</v>
      </c>
      <c r="AY361" s="254" t="s">
        <v>139</v>
      </c>
    </row>
    <row r="362" s="14" customFormat="1">
      <c r="A362" s="14"/>
      <c r="B362" s="244"/>
      <c r="C362" s="245"/>
      <c r="D362" s="235" t="s">
        <v>147</v>
      </c>
      <c r="E362" s="246" t="s">
        <v>1</v>
      </c>
      <c r="F362" s="247" t="s">
        <v>308</v>
      </c>
      <c r="G362" s="245"/>
      <c r="H362" s="248">
        <v>3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147</v>
      </c>
      <c r="AU362" s="254" t="s">
        <v>90</v>
      </c>
      <c r="AV362" s="14" t="s">
        <v>90</v>
      </c>
      <c r="AW362" s="14" t="s">
        <v>34</v>
      </c>
      <c r="AX362" s="14" t="s">
        <v>80</v>
      </c>
      <c r="AY362" s="254" t="s">
        <v>139</v>
      </c>
    </row>
    <row r="363" s="15" customFormat="1">
      <c r="A363" s="15"/>
      <c r="B363" s="255"/>
      <c r="C363" s="256"/>
      <c r="D363" s="235" t="s">
        <v>147</v>
      </c>
      <c r="E363" s="257" t="s">
        <v>1</v>
      </c>
      <c r="F363" s="258" t="s">
        <v>154</v>
      </c>
      <c r="G363" s="256"/>
      <c r="H363" s="259">
        <v>107.75</v>
      </c>
      <c r="I363" s="260"/>
      <c r="J363" s="256"/>
      <c r="K363" s="256"/>
      <c r="L363" s="261"/>
      <c r="M363" s="262"/>
      <c r="N363" s="263"/>
      <c r="O363" s="263"/>
      <c r="P363" s="263"/>
      <c r="Q363" s="263"/>
      <c r="R363" s="263"/>
      <c r="S363" s="263"/>
      <c r="T363" s="264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5" t="s">
        <v>147</v>
      </c>
      <c r="AU363" s="265" t="s">
        <v>90</v>
      </c>
      <c r="AV363" s="15" t="s">
        <v>145</v>
      </c>
      <c r="AW363" s="15" t="s">
        <v>34</v>
      </c>
      <c r="AX363" s="15" t="s">
        <v>88</v>
      </c>
      <c r="AY363" s="265" t="s">
        <v>139</v>
      </c>
    </row>
    <row r="364" s="2" customFormat="1" ht="24.15" customHeight="1">
      <c r="A364" s="39"/>
      <c r="B364" s="40"/>
      <c r="C364" s="220" t="s">
        <v>314</v>
      </c>
      <c r="D364" s="220" t="s">
        <v>141</v>
      </c>
      <c r="E364" s="221" t="s">
        <v>315</v>
      </c>
      <c r="F364" s="222" t="s">
        <v>316</v>
      </c>
      <c r="G364" s="223" t="s">
        <v>312</v>
      </c>
      <c r="H364" s="224">
        <v>35.399999999999999</v>
      </c>
      <c r="I364" s="225"/>
      <c r="J364" s="226">
        <f>ROUND(I364*H364,2)</f>
        <v>0</v>
      </c>
      <c r="K364" s="222" t="s">
        <v>1</v>
      </c>
      <c r="L364" s="45"/>
      <c r="M364" s="227" t="s">
        <v>1</v>
      </c>
      <c r="N364" s="228" t="s">
        <v>45</v>
      </c>
      <c r="O364" s="92"/>
      <c r="P364" s="229">
        <f>O364*H364</f>
        <v>0</v>
      </c>
      <c r="Q364" s="229">
        <v>0.01162</v>
      </c>
      <c r="R364" s="229">
        <f>Q364*H364</f>
        <v>0.41134799999999999</v>
      </c>
      <c r="S364" s="229">
        <v>0</v>
      </c>
      <c r="T364" s="230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1" t="s">
        <v>145</v>
      </c>
      <c r="AT364" s="231" t="s">
        <v>141</v>
      </c>
      <c r="AU364" s="231" t="s">
        <v>90</v>
      </c>
      <c r="AY364" s="18" t="s">
        <v>139</v>
      </c>
      <c r="BE364" s="232">
        <f>IF(N364="základní",J364,0)</f>
        <v>0</v>
      </c>
      <c r="BF364" s="232">
        <f>IF(N364="snížená",J364,0)</f>
        <v>0</v>
      </c>
      <c r="BG364" s="232">
        <f>IF(N364="zákl. přenesená",J364,0)</f>
        <v>0</v>
      </c>
      <c r="BH364" s="232">
        <f>IF(N364="sníž. přenesená",J364,0)</f>
        <v>0</v>
      </c>
      <c r="BI364" s="232">
        <f>IF(N364="nulová",J364,0)</f>
        <v>0</v>
      </c>
      <c r="BJ364" s="18" t="s">
        <v>88</v>
      </c>
      <c r="BK364" s="232">
        <f>ROUND(I364*H364,2)</f>
        <v>0</v>
      </c>
      <c r="BL364" s="18" t="s">
        <v>145</v>
      </c>
      <c r="BM364" s="231" t="s">
        <v>317</v>
      </c>
    </row>
    <row r="365" s="13" customFormat="1">
      <c r="A365" s="13"/>
      <c r="B365" s="233"/>
      <c r="C365" s="234"/>
      <c r="D365" s="235" t="s">
        <v>147</v>
      </c>
      <c r="E365" s="236" t="s">
        <v>1</v>
      </c>
      <c r="F365" s="237" t="s">
        <v>148</v>
      </c>
      <c r="G365" s="234"/>
      <c r="H365" s="236" t="s">
        <v>1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147</v>
      </c>
      <c r="AU365" s="243" t="s">
        <v>90</v>
      </c>
      <c r="AV365" s="13" t="s">
        <v>88</v>
      </c>
      <c r="AW365" s="13" t="s">
        <v>34</v>
      </c>
      <c r="AX365" s="13" t="s">
        <v>80</v>
      </c>
      <c r="AY365" s="243" t="s">
        <v>139</v>
      </c>
    </row>
    <row r="366" s="13" customFormat="1">
      <c r="A366" s="13"/>
      <c r="B366" s="233"/>
      <c r="C366" s="234"/>
      <c r="D366" s="235" t="s">
        <v>147</v>
      </c>
      <c r="E366" s="236" t="s">
        <v>1</v>
      </c>
      <c r="F366" s="237" t="s">
        <v>280</v>
      </c>
      <c r="G366" s="234"/>
      <c r="H366" s="236" t="s">
        <v>1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147</v>
      </c>
      <c r="AU366" s="243" t="s">
        <v>90</v>
      </c>
      <c r="AV366" s="13" t="s">
        <v>88</v>
      </c>
      <c r="AW366" s="13" t="s">
        <v>34</v>
      </c>
      <c r="AX366" s="13" t="s">
        <v>80</v>
      </c>
      <c r="AY366" s="243" t="s">
        <v>139</v>
      </c>
    </row>
    <row r="367" s="14" customFormat="1">
      <c r="A367" s="14"/>
      <c r="B367" s="244"/>
      <c r="C367" s="245"/>
      <c r="D367" s="235" t="s">
        <v>147</v>
      </c>
      <c r="E367" s="246" t="s">
        <v>1</v>
      </c>
      <c r="F367" s="247" t="s">
        <v>281</v>
      </c>
      <c r="G367" s="245"/>
      <c r="H367" s="248">
        <v>1.3999999999999999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147</v>
      </c>
      <c r="AU367" s="254" t="s">
        <v>90</v>
      </c>
      <c r="AV367" s="14" t="s">
        <v>90</v>
      </c>
      <c r="AW367" s="14" t="s">
        <v>34</v>
      </c>
      <c r="AX367" s="14" t="s">
        <v>80</v>
      </c>
      <c r="AY367" s="254" t="s">
        <v>139</v>
      </c>
    </row>
    <row r="368" s="14" customFormat="1">
      <c r="A368" s="14"/>
      <c r="B368" s="244"/>
      <c r="C368" s="245"/>
      <c r="D368" s="235" t="s">
        <v>147</v>
      </c>
      <c r="E368" s="246" t="s">
        <v>1</v>
      </c>
      <c r="F368" s="247" t="s">
        <v>282</v>
      </c>
      <c r="G368" s="245"/>
      <c r="H368" s="248">
        <v>0.5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147</v>
      </c>
      <c r="AU368" s="254" t="s">
        <v>90</v>
      </c>
      <c r="AV368" s="14" t="s">
        <v>90</v>
      </c>
      <c r="AW368" s="14" t="s">
        <v>34</v>
      </c>
      <c r="AX368" s="14" t="s">
        <v>80</v>
      </c>
      <c r="AY368" s="254" t="s">
        <v>139</v>
      </c>
    </row>
    <row r="369" s="14" customFormat="1">
      <c r="A369" s="14"/>
      <c r="B369" s="244"/>
      <c r="C369" s="245"/>
      <c r="D369" s="235" t="s">
        <v>147</v>
      </c>
      <c r="E369" s="246" t="s">
        <v>1</v>
      </c>
      <c r="F369" s="247" t="s">
        <v>283</v>
      </c>
      <c r="G369" s="245"/>
      <c r="H369" s="248">
        <v>3.5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4" t="s">
        <v>147</v>
      </c>
      <c r="AU369" s="254" t="s">
        <v>90</v>
      </c>
      <c r="AV369" s="14" t="s">
        <v>90</v>
      </c>
      <c r="AW369" s="14" t="s">
        <v>34</v>
      </c>
      <c r="AX369" s="14" t="s">
        <v>80</v>
      </c>
      <c r="AY369" s="254" t="s">
        <v>139</v>
      </c>
    </row>
    <row r="370" s="14" customFormat="1">
      <c r="A370" s="14"/>
      <c r="B370" s="244"/>
      <c r="C370" s="245"/>
      <c r="D370" s="235" t="s">
        <v>147</v>
      </c>
      <c r="E370" s="246" t="s">
        <v>1</v>
      </c>
      <c r="F370" s="247" t="s">
        <v>284</v>
      </c>
      <c r="G370" s="245"/>
      <c r="H370" s="248">
        <v>0.5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147</v>
      </c>
      <c r="AU370" s="254" t="s">
        <v>90</v>
      </c>
      <c r="AV370" s="14" t="s">
        <v>90</v>
      </c>
      <c r="AW370" s="14" t="s">
        <v>34</v>
      </c>
      <c r="AX370" s="14" t="s">
        <v>80</v>
      </c>
      <c r="AY370" s="254" t="s">
        <v>139</v>
      </c>
    </row>
    <row r="371" s="14" customFormat="1">
      <c r="A371" s="14"/>
      <c r="B371" s="244"/>
      <c r="C371" s="245"/>
      <c r="D371" s="235" t="s">
        <v>147</v>
      </c>
      <c r="E371" s="246" t="s">
        <v>1</v>
      </c>
      <c r="F371" s="247" t="s">
        <v>285</v>
      </c>
      <c r="G371" s="245"/>
      <c r="H371" s="248">
        <v>2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147</v>
      </c>
      <c r="AU371" s="254" t="s">
        <v>90</v>
      </c>
      <c r="AV371" s="14" t="s">
        <v>90</v>
      </c>
      <c r="AW371" s="14" t="s">
        <v>34</v>
      </c>
      <c r="AX371" s="14" t="s">
        <v>80</v>
      </c>
      <c r="AY371" s="254" t="s">
        <v>139</v>
      </c>
    </row>
    <row r="372" s="14" customFormat="1">
      <c r="A372" s="14"/>
      <c r="B372" s="244"/>
      <c r="C372" s="245"/>
      <c r="D372" s="235" t="s">
        <v>147</v>
      </c>
      <c r="E372" s="246" t="s">
        <v>1</v>
      </c>
      <c r="F372" s="247" t="s">
        <v>286</v>
      </c>
      <c r="G372" s="245"/>
      <c r="H372" s="248">
        <v>8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147</v>
      </c>
      <c r="AU372" s="254" t="s">
        <v>90</v>
      </c>
      <c r="AV372" s="14" t="s">
        <v>90</v>
      </c>
      <c r="AW372" s="14" t="s">
        <v>34</v>
      </c>
      <c r="AX372" s="14" t="s">
        <v>80</v>
      </c>
      <c r="AY372" s="254" t="s">
        <v>139</v>
      </c>
    </row>
    <row r="373" s="14" customFormat="1">
      <c r="A373" s="14"/>
      <c r="B373" s="244"/>
      <c r="C373" s="245"/>
      <c r="D373" s="235" t="s">
        <v>147</v>
      </c>
      <c r="E373" s="246" t="s">
        <v>1</v>
      </c>
      <c r="F373" s="247" t="s">
        <v>287</v>
      </c>
      <c r="G373" s="245"/>
      <c r="H373" s="248">
        <v>6.5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4" t="s">
        <v>147</v>
      </c>
      <c r="AU373" s="254" t="s">
        <v>90</v>
      </c>
      <c r="AV373" s="14" t="s">
        <v>90</v>
      </c>
      <c r="AW373" s="14" t="s">
        <v>34</v>
      </c>
      <c r="AX373" s="14" t="s">
        <v>80</v>
      </c>
      <c r="AY373" s="254" t="s">
        <v>139</v>
      </c>
    </row>
    <row r="374" s="14" customFormat="1">
      <c r="A374" s="14"/>
      <c r="B374" s="244"/>
      <c r="C374" s="245"/>
      <c r="D374" s="235" t="s">
        <v>147</v>
      </c>
      <c r="E374" s="246" t="s">
        <v>1</v>
      </c>
      <c r="F374" s="247" t="s">
        <v>288</v>
      </c>
      <c r="G374" s="245"/>
      <c r="H374" s="248">
        <v>0.5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4" t="s">
        <v>147</v>
      </c>
      <c r="AU374" s="254" t="s">
        <v>90</v>
      </c>
      <c r="AV374" s="14" t="s">
        <v>90</v>
      </c>
      <c r="AW374" s="14" t="s">
        <v>34</v>
      </c>
      <c r="AX374" s="14" t="s">
        <v>80</v>
      </c>
      <c r="AY374" s="254" t="s">
        <v>139</v>
      </c>
    </row>
    <row r="375" s="14" customFormat="1">
      <c r="A375" s="14"/>
      <c r="B375" s="244"/>
      <c r="C375" s="245"/>
      <c r="D375" s="235" t="s">
        <v>147</v>
      </c>
      <c r="E375" s="246" t="s">
        <v>1</v>
      </c>
      <c r="F375" s="247" t="s">
        <v>289</v>
      </c>
      <c r="G375" s="245"/>
      <c r="H375" s="248">
        <v>6.5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147</v>
      </c>
      <c r="AU375" s="254" t="s">
        <v>90</v>
      </c>
      <c r="AV375" s="14" t="s">
        <v>90</v>
      </c>
      <c r="AW375" s="14" t="s">
        <v>34</v>
      </c>
      <c r="AX375" s="14" t="s">
        <v>80</v>
      </c>
      <c r="AY375" s="254" t="s">
        <v>139</v>
      </c>
    </row>
    <row r="376" s="14" customFormat="1">
      <c r="A376" s="14"/>
      <c r="B376" s="244"/>
      <c r="C376" s="245"/>
      <c r="D376" s="235" t="s">
        <v>147</v>
      </c>
      <c r="E376" s="246" t="s">
        <v>1</v>
      </c>
      <c r="F376" s="247" t="s">
        <v>290</v>
      </c>
      <c r="G376" s="245"/>
      <c r="H376" s="248">
        <v>3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4" t="s">
        <v>147</v>
      </c>
      <c r="AU376" s="254" t="s">
        <v>90</v>
      </c>
      <c r="AV376" s="14" t="s">
        <v>90</v>
      </c>
      <c r="AW376" s="14" t="s">
        <v>34</v>
      </c>
      <c r="AX376" s="14" t="s">
        <v>80</v>
      </c>
      <c r="AY376" s="254" t="s">
        <v>139</v>
      </c>
    </row>
    <row r="377" s="14" customFormat="1">
      <c r="A377" s="14"/>
      <c r="B377" s="244"/>
      <c r="C377" s="245"/>
      <c r="D377" s="235" t="s">
        <v>147</v>
      </c>
      <c r="E377" s="246" t="s">
        <v>1</v>
      </c>
      <c r="F377" s="247" t="s">
        <v>291</v>
      </c>
      <c r="G377" s="245"/>
      <c r="H377" s="248">
        <v>3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4" t="s">
        <v>147</v>
      </c>
      <c r="AU377" s="254" t="s">
        <v>90</v>
      </c>
      <c r="AV377" s="14" t="s">
        <v>90</v>
      </c>
      <c r="AW377" s="14" t="s">
        <v>34</v>
      </c>
      <c r="AX377" s="14" t="s">
        <v>80</v>
      </c>
      <c r="AY377" s="254" t="s">
        <v>139</v>
      </c>
    </row>
    <row r="378" s="15" customFormat="1">
      <c r="A378" s="15"/>
      <c r="B378" s="255"/>
      <c r="C378" s="256"/>
      <c r="D378" s="235" t="s">
        <v>147</v>
      </c>
      <c r="E378" s="257" t="s">
        <v>1</v>
      </c>
      <c r="F378" s="258" t="s">
        <v>154</v>
      </c>
      <c r="G378" s="256"/>
      <c r="H378" s="259">
        <v>35.399999999999999</v>
      </c>
      <c r="I378" s="260"/>
      <c r="J378" s="256"/>
      <c r="K378" s="256"/>
      <c r="L378" s="261"/>
      <c r="M378" s="262"/>
      <c r="N378" s="263"/>
      <c r="O378" s="263"/>
      <c r="P378" s="263"/>
      <c r="Q378" s="263"/>
      <c r="R378" s="263"/>
      <c r="S378" s="263"/>
      <c r="T378" s="264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5" t="s">
        <v>147</v>
      </c>
      <c r="AU378" s="265" t="s">
        <v>90</v>
      </c>
      <c r="AV378" s="15" t="s">
        <v>145</v>
      </c>
      <c r="AW378" s="15" t="s">
        <v>34</v>
      </c>
      <c r="AX378" s="15" t="s">
        <v>88</v>
      </c>
      <c r="AY378" s="265" t="s">
        <v>139</v>
      </c>
    </row>
    <row r="379" s="2" customFormat="1" ht="24.15" customHeight="1">
      <c r="A379" s="39"/>
      <c r="B379" s="40"/>
      <c r="C379" s="220" t="s">
        <v>318</v>
      </c>
      <c r="D379" s="220" t="s">
        <v>141</v>
      </c>
      <c r="E379" s="221" t="s">
        <v>319</v>
      </c>
      <c r="F379" s="222" t="s">
        <v>320</v>
      </c>
      <c r="G379" s="223" t="s">
        <v>264</v>
      </c>
      <c r="H379" s="224">
        <v>22.399999999999999</v>
      </c>
      <c r="I379" s="225"/>
      <c r="J379" s="226">
        <f>ROUND(I379*H379,2)</f>
        <v>0</v>
      </c>
      <c r="K379" s="222" t="s">
        <v>1</v>
      </c>
      <c r="L379" s="45"/>
      <c r="M379" s="227" t="s">
        <v>1</v>
      </c>
      <c r="N379" s="228" t="s">
        <v>45</v>
      </c>
      <c r="O379" s="92"/>
      <c r="P379" s="229">
        <f>O379*H379</f>
        <v>0</v>
      </c>
      <c r="Q379" s="229">
        <v>0.0030300000000000001</v>
      </c>
      <c r="R379" s="229">
        <f>Q379*H379</f>
        <v>0.067872000000000002</v>
      </c>
      <c r="S379" s="229">
        <v>0</v>
      </c>
      <c r="T379" s="23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1" t="s">
        <v>145</v>
      </c>
      <c r="AT379" s="231" t="s">
        <v>141</v>
      </c>
      <c r="AU379" s="231" t="s">
        <v>90</v>
      </c>
      <c r="AY379" s="18" t="s">
        <v>139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8" t="s">
        <v>88</v>
      </c>
      <c r="BK379" s="232">
        <f>ROUND(I379*H379,2)</f>
        <v>0</v>
      </c>
      <c r="BL379" s="18" t="s">
        <v>145</v>
      </c>
      <c r="BM379" s="231" t="s">
        <v>321</v>
      </c>
    </row>
    <row r="380" s="13" customFormat="1">
      <c r="A380" s="13"/>
      <c r="B380" s="233"/>
      <c r="C380" s="234"/>
      <c r="D380" s="235" t="s">
        <v>147</v>
      </c>
      <c r="E380" s="236" t="s">
        <v>1</v>
      </c>
      <c r="F380" s="237" t="s">
        <v>148</v>
      </c>
      <c r="G380" s="234"/>
      <c r="H380" s="236" t="s">
        <v>1</v>
      </c>
      <c r="I380" s="238"/>
      <c r="J380" s="234"/>
      <c r="K380" s="234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147</v>
      </c>
      <c r="AU380" s="243" t="s">
        <v>90</v>
      </c>
      <c r="AV380" s="13" t="s">
        <v>88</v>
      </c>
      <c r="AW380" s="13" t="s">
        <v>34</v>
      </c>
      <c r="AX380" s="13" t="s">
        <v>80</v>
      </c>
      <c r="AY380" s="243" t="s">
        <v>139</v>
      </c>
    </row>
    <row r="381" s="13" customFormat="1">
      <c r="A381" s="13"/>
      <c r="B381" s="233"/>
      <c r="C381" s="234"/>
      <c r="D381" s="235" t="s">
        <v>147</v>
      </c>
      <c r="E381" s="236" t="s">
        <v>1</v>
      </c>
      <c r="F381" s="237" t="s">
        <v>280</v>
      </c>
      <c r="G381" s="234"/>
      <c r="H381" s="236" t="s">
        <v>1</v>
      </c>
      <c r="I381" s="238"/>
      <c r="J381" s="234"/>
      <c r="K381" s="234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147</v>
      </c>
      <c r="AU381" s="243" t="s">
        <v>90</v>
      </c>
      <c r="AV381" s="13" t="s">
        <v>88</v>
      </c>
      <c r="AW381" s="13" t="s">
        <v>34</v>
      </c>
      <c r="AX381" s="13" t="s">
        <v>80</v>
      </c>
      <c r="AY381" s="243" t="s">
        <v>139</v>
      </c>
    </row>
    <row r="382" s="14" customFormat="1">
      <c r="A382" s="14"/>
      <c r="B382" s="244"/>
      <c r="C382" s="245"/>
      <c r="D382" s="235" t="s">
        <v>147</v>
      </c>
      <c r="E382" s="246" t="s">
        <v>1</v>
      </c>
      <c r="F382" s="247" t="s">
        <v>281</v>
      </c>
      <c r="G382" s="245"/>
      <c r="H382" s="248">
        <v>1.3999999999999999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4" t="s">
        <v>147</v>
      </c>
      <c r="AU382" s="254" t="s">
        <v>90</v>
      </c>
      <c r="AV382" s="14" t="s">
        <v>90</v>
      </c>
      <c r="AW382" s="14" t="s">
        <v>34</v>
      </c>
      <c r="AX382" s="14" t="s">
        <v>80</v>
      </c>
      <c r="AY382" s="254" t="s">
        <v>139</v>
      </c>
    </row>
    <row r="383" s="14" customFormat="1">
      <c r="A383" s="14"/>
      <c r="B383" s="244"/>
      <c r="C383" s="245"/>
      <c r="D383" s="235" t="s">
        <v>147</v>
      </c>
      <c r="E383" s="246" t="s">
        <v>1</v>
      </c>
      <c r="F383" s="247" t="s">
        <v>282</v>
      </c>
      <c r="G383" s="245"/>
      <c r="H383" s="248">
        <v>0.5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4" t="s">
        <v>147</v>
      </c>
      <c r="AU383" s="254" t="s">
        <v>90</v>
      </c>
      <c r="AV383" s="14" t="s">
        <v>90</v>
      </c>
      <c r="AW383" s="14" t="s">
        <v>34</v>
      </c>
      <c r="AX383" s="14" t="s">
        <v>80</v>
      </c>
      <c r="AY383" s="254" t="s">
        <v>139</v>
      </c>
    </row>
    <row r="384" s="14" customFormat="1">
      <c r="A384" s="14"/>
      <c r="B384" s="244"/>
      <c r="C384" s="245"/>
      <c r="D384" s="235" t="s">
        <v>147</v>
      </c>
      <c r="E384" s="246" t="s">
        <v>1</v>
      </c>
      <c r="F384" s="247" t="s">
        <v>283</v>
      </c>
      <c r="G384" s="245"/>
      <c r="H384" s="248">
        <v>3.5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147</v>
      </c>
      <c r="AU384" s="254" t="s">
        <v>90</v>
      </c>
      <c r="AV384" s="14" t="s">
        <v>90</v>
      </c>
      <c r="AW384" s="14" t="s">
        <v>34</v>
      </c>
      <c r="AX384" s="14" t="s">
        <v>80</v>
      </c>
      <c r="AY384" s="254" t="s">
        <v>139</v>
      </c>
    </row>
    <row r="385" s="14" customFormat="1">
      <c r="A385" s="14"/>
      <c r="B385" s="244"/>
      <c r="C385" s="245"/>
      <c r="D385" s="235" t="s">
        <v>147</v>
      </c>
      <c r="E385" s="246" t="s">
        <v>1</v>
      </c>
      <c r="F385" s="247" t="s">
        <v>284</v>
      </c>
      <c r="G385" s="245"/>
      <c r="H385" s="248">
        <v>0.5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147</v>
      </c>
      <c r="AU385" s="254" t="s">
        <v>90</v>
      </c>
      <c r="AV385" s="14" t="s">
        <v>90</v>
      </c>
      <c r="AW385" s="14" t="s">
        <v>34</v>
      </c>
      <c r="AX385" s="14" t="s">
        <v>80</v>
      </c>
      <c r="AY385" s="254" t="s">
        <v>139</v>
      </c>
    </row>
    <row r="386" s="14" customFormat="1">
      <c r="A386" s="14"/>
      <c r="B386" s="244"/>
      <c r="C386" s="245"/>
      <c r="D386" s="235" t="s">
        <v>147</v>
      </c>
      <c r="E386" s="246" t="s">
        <v>1</v>
      </c>
      <c r="F386" s="247" t="s">
        <v>285</v>
      </c>
      <c r="G386" s="245"/>
      <c r="H386" s="248">
        <v>2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147</v>
      </c>
      <c r="AU386" s="254" t="s">
        <v>90</v>
      </c>
      <c r="AV386" s="14" t="s">
        <v>90</v>
      </c>
      <c r="AW386" s="14" t="s">
        <v>34</v>
      </c>
      <c r="AX386" s="14" t="s">
        <v>80</v>
      </c>
      <c r="AY386" s="254" t="s">
        <v>139</v>
      </c>
    </row>
    <row r="387" s="14" customFormat="1">
      <c r="A387" s="14"/>
      <c r="B387" s="244"/>
      <c r="C387" s="245"/>
      <c r="D387" s="235" t="s">
        <v>147</v>
      </c>
      <c r="E387" s="246" t="s">
        <v>1</v>
      </c>
      <c r="F387" s="247" t="s">
        <v>286</v>
      </c>
      <c r="G387" s="245"/>
      <c r="H387" s="248">
        <v>8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147</v>
      </c>
      <c r="AU387" s="254" t="s">
        <v>90</v>
      </c>
      <c r="AV387" s="14" t="s">
        <v>90</v>
      </c>
      <c r="AW387" s="14" t="s">
        <v>34</v>
      </c>
      <c r="AX387" s="14" t="s">
        <v>80</v>
      </c>
      <c r="AY387" s="254" t="s">
        <v>139</v>
      </c>
    </row>
    <row r="388" s="14" customFormat="1">
      <c r="A388" s="14"/>
      <c r="B388" s="244"/>
      <c r="C388" s="245"/>
      <c r="D388" s="235" t="s">
        <v>147</v>
      </c>
      <c r="E388" s="246" t="s">
        <v>1</v>
      </c>
      <c r="F388" s="247" t="s">
        <v>287</v>
      </c>
      <c r="G388" s="245"/>
      <c r="H388" s="248">
        <v>6.5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147</v>
      </c>
      <c r="AU388" s="254" t="s">
        <v>90</v>
      </c>
      <c r="AV388" s="14" t="s">
        <v>90</v>
      </c>
      <c r="AW388" s="14" t="s">
        <v>34</v>
      </c>
      <c r="AX388" s="14" t="s">
        <v>80</v>
      </c>
      <c r="AY388" s="254" t="s">
        <v>139</v>
      </c>
    </row>
    <row r="389" s="15" customFormat="1">
      <c r="A389" s="15"/>
      <c r="B389" s="255"/>
      <c r="C389" s="256"/>
      <c r="D389" s="235" t="s">
        <v>147</v>
      </c>
      <c r="E389" s="257" t="s">
        <v>1</v>
      </c>
      <c r="F389" s="258" t="s">
        <v>154</v>
      </c>
      <c r="G389" s="256"/>
      <c r="H389" s="259">
        <v>22.399999999999999</v>
      </c>
      <c r="I389" s="260"/>
      <c r="J389" s="256"/>
      <c r="K389" s="256"/>
      <c r="L389" s="261"/>
      <c r="M389" s="262"/>
      <c r="N389" s="263"/>
      <c r="O389" s="263"/>
      <c r="P389" s="263"/>
      <c r="Q389" s="263"/>
      <c r="R389" s="263"/>
      <c r="S389" s="263"/>
      <c r="T389" s="264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5" t="s">
        <v>147</v>
      </c>
      <c r="AU389" s="265" t="s">
        <v>90</v>
      </c>
      <c r="AV389" s="15" t="s">
        <v>145</v>
      </c>
      <c r="AW389" s="15" t="s">
        <v>34</v>
      </c>
      <c r="AX389" s="15" t="s">
        <v>88</v>
      </c>
      <c r="AY389" s="265" t="s">
        <v>139</v>
      </c>
    </row>
    <row r="390" s="2" customFormat="1" ht="24.15" customHeight="1">
      <c r="A390" s="39"/>
      <c r="B390" s="40"/>
      <c r="C390" s="220" t="s">
        <v>322</v>
      </c>
      <c r="D390" s="220" t="s">
        <v>141</v>
      </c>
      <c r="E390" s="221" t="s">
        <v>323</v>
      </c>
      <c r="F390" s="222" t="s">
        <v>324</v>
      </c>
      <c r="G390" s="223" t="s">
        <v>264</v>
      </c>
      <c r="H390" s="224">
        <v>40.75</v>
      </c>
      <c r="I390" s="225"/>
      <c r="J390" s="226">
        <f>ROUND(I390*H390,2)</f>
        <v>0</v>
      </c>
      <c r="K390" s="222" t="s">
        <v>1</v>
      </c>
      <c r="L390" s="45"/>
      <c r="M390" s="227" t="s">
        <v>1</v>
      </c>
      <c r="N390" s="228" t="s">
        <v>45</v>
      </c>
      <c r="O390" s="92"/>
      <c r="P390" s="229">
        <f>O390*H390</f>
        <v>0</v>
      </c>
      <c r="Q390" s="229">
        <v>0.0044600000000000004</v>
      </c>
      <c r="R390" s="229">
        <f>Q390*H390</f>
        <v>0.18174500000000002</v>
      </c>
      <c r="S390" s="229">
        <v>0</v>
      </c>
      <c r="T390" s="230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1" t="s">
        <v>145</v>
      </c>
      <c r="AT390" s="231" t="s">
        <v>141</v>
      </c>
      <c r="AU390" s="231" t="s">
        <v>90</v>
      </c>
      <c r="AY390" s="18" t="s">
        <v>139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8" t="s">
        <v>88</v>
      </c>
      <c r="BK390" s="232">
        <f>ROUND(I390*H390,2)</f>
        <v>0</v>
      </c>
      <c r="BL390" s="18" t="s">
        <v>145</v>
      </c>
      <c r="BM390" s="231" t="s">
        <v>325</v>
      </c>
    </row>
    <row r="391" s="13" customFormat="1">
      <c r="A391" s="13"/>
      <c r="B391" s="233"/>
      <c r="C391" s="234"/>
      <c r="D391" s="235" t="s">
        <v>147</v>
      </c>
      <c r="E391" s="236" t="s">
        <v>1</v>
      </c>
      <c r="F391" s="237" t="s">
        <v>148</v>
      </c>
      <c r="G391" s="234"/>
      <c r="H391" s="236" t="s">
        <v>1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147</v>
      </c>
      <c r="AU391" s="243" t="s">
        <v>90</v>
      </c>
      <c r="AV391" s="13" t="s">
        <v>88</v>
      </c>
      <c r="AW391" s="13" t="s">
        <v>34</v>
      </c>
      <c r="AX391" s="13" t="s">
        <v>80</v>
      </c>
      <c r="AY391" s="243" t="s">
        <v>139</v>
      </c>
    </row>
    <row r="392" s="13" customFormat="1">
      <c r="A392" s="13"/>
      <c r="B392" s="233"/>
      <c r="C392" s="234"/>
      <c r="D392" s="235" t="s">
        <v>147</v>
      </c>
      <c r="E392" s="236" t="s">
        <v>1</v>
      </c>
      <c r="F392" s="237" t="s">
        <v>293</v>
      </c>
      <c r="G392" s="234"/>
      <c r="H392" s="236" t="s">
        <v>1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147</v>
      </c>
      <c r="AU392" s="243" t="s">
        <v>90</v>
      </c>
      <c r="AV392" s="13" t="s">
        <v>88</v>
      </c>
      <c r="AW392" s="13" t="s">
        <v>34</v>
      </c>
      <c r="AX392" s="13" t="s">
        <v>80</v>
      </c>
      <c r="AY392" s="243" t="s">
        <v>139</v>
      </c>
    </row>
    <row r="393" s="14" customFormat="1">
      <c r="A393" s="14"/>
      <c r="B393" s="244"/>
      <c r="C393" s="245"/>
      <c r="D393" s="235" t="s">
        <v>147</v>
      </c>
      <c r="E393" s="246" t="s">
        <v>1</v>
      </c>
      <c r="F393" s="247" t="s">
        <v>294</v>
      </c>
      <c r="G393" s="245"/>
      <c r="H393" s="248">
        <v>3.5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4" t="s">
        <v>147</v>
      </c>
      <c r="AU393" s="254" t="s">
        <v>90</v>
      </c>
      <c r="AV393" s="14" t="s">
        <v>90</v>
      </c>
      <c r="AW393" s="14" t="s">
        <v>34</v>
      </c>
      <c r="AX393" s="14" t="s">
        <v>80</v>
      </c>
      <c r="AY393" s="254" t="s">
        <v>139</v>
      </c>
    </row>
    <row r="394" s="14" customFormat="1">
      <c r="A394" s="14"/>
      <c r="B394" s="244"/>
      <c r="C394" s="245"/>
      <c r="D394" s="235" t="s">
        <v>147</v>
      </c>
      <c r="E394" s="246" t="s">
        <v>1</v>
      </c>
      <c r="F394" s="247" t="s">
        <v>295</v>
      </c>
      <c r="G394" s="245"/>
      <c r="H394" s="248">
        <v>2.5</v>
      </c>
      <c r="I394" s="249"/>
      <c r="J394" s="245"/>
      <c r="K394" s="245"/>
      <c r="L394" s="250"/>
      <c r="M394" s="251"/>
      <c r="N394" s="252"/>
      <c r="O394" s="252"/>
      <c r="P394" s="252"/>
      <c r="Q394" s="252"/>
      <c r="R394" s="252"/>
      <c r="S394" s="252"/>
      <c r="T394" s="253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4" t="s">
        <v>147</v>
      </c>
      <c r="AU394" s="254" t="s">
        <v>90</v>
      </c>
      <c r="AV394" s="14" t="s">
        <v>90</v>
      </c>
      <c r="AW394" s="14" t="s">
        <v>34</v>
      </c>
      <c r="AX394" s="14" t="s">
        <v>80</v>
      </c>
      <c r="AY394" s="254" t="s">
        <v>139</v>
      </c>
    </row>
    <row r="395" s="14" customFormat="1">
      <c r="A395" s="14"/>
      <c r="B395" s="244"/>
      <c r="C395" s="245"/>
      <c r="D395" s="235" t="s">
        <v>147</v>
      </c>
      <c r="E395" s="246" t="s">
        <v>1</v>
      </c>
      <c r="F395" s="247" t="s">
        <v>296</v>
      </c>
      <c r="G395" s="245"/>
      <c r="H395" s="248">
        <v>5.25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4" t="s">
        <v>147</v>
      </c>
      <c r="AU395" s="254" t="s">
        <v>90</v>
      </c>
      <c r="AV395" s="14" t="s">
        <v>90</v>
      </c>
      <c r="AW395" s="14" t="s">
        <v>34</v>
      </c>
      <c r="AX395" s="14" t="s">
        <v>80</v>
      </c>
      <c r="AY395" s="254" t="s">
        <v>139</v>
      </c>
    </row>
    <row r="396" s="14" customFormat="1">
      <c r="A396" s="14"/>
      <c r="B396" s="244"/>
      <c r="C396" s="245"/>
      <c r="D396" s="235" t="s">
        <v>147</v>
      </c>
      <c r="E396" s="246" t="s">
        <v>1</v>
      </c>
      <c r="F396" s="247" t="s">
        <v>297</v>
      </c>
      <c r="G396" s="245"/>
      <c r="H396" s="248">
        <v>4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4" t="s">
        <v>147</v>
      </c>
      <c r="AU396" s="254" t="s">
        <v>90</v>
      </c>
      <c r="AV396" s="14" t="s">
        <v>90</v>
      </c>
      <c r="AW396" s="14" t="s">
        <v>34</v>
      </c>
      <c r="AX396" s="14" t="s">
        <v>80</v>
      </c>
      <c r="AY396" s="254" t="s">
        <v>139</v>
      </c>
    </row>
    <row r="397" s="14" customFormat="1">
      <c r="A397" s="14"/>
      <c r="B397" s="244"/>
      <c r="C397" s="245"/>
      <c r="D397" s="235" t="s">
        <v>147</v>
      </c>
      <c r="E397" s="246" t="s">
        <v>1</v>
      </c>
      <c r="F397" s="247" t="s">
        <v>298</v>
      </c>
      <c r="G397" s="245"/>
      <c r="H397" s="248">
        <v>6.5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147</v>
      </c>
      <c r="AU397" s="254" t="s">
        <v>90</v>
      </c>
      <c r="AV397" s="14" t="s">
        <v>90</v>
      </c>
      <c r="AW397" s="14" t="s">
        <v>34</v>
      </c>
      <c r="AX397" s="14" t="s">
        <v>80</v>
      </c>
      <c r="AY397" s="254" t="s">
        <v>139</v>
      </c>
    </row>
    <row r="398" s="14" customFormat="1">
      <c r="A398" s="14"/>
      <c r="B398" s="244"/>
      <c r="C398" s="245"/>
      <c r="D398" s="235" t="s">
        <v>147</v>
      </c>
      <c r="E398" s="246" t="s">
        <v>1</v>
      </c>
      <c r="F398" s="247" t="s">
        <v>299</v>
      </c>
      <c r="G398" s="245"/>
      <c r="H398" s="248">
        <v>9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4" t="s">
        <v>147</v>
      </c>
      <c r="AU398" s="254" t="s">
        <v>90</v>
      </c>
      <c r="AV398" s="14" t="s">
        <v>90</v>
      </c>
      <c r="AW398" s="14" t="s">
        <v>34</v>
      </c>
      <c r="AX398" s="14" t="s">
        <v>80</v>
      </c>
      <c r="AY398" s="254" t="s">
        <v>139</v>
      </c>
    </row>
    <row r="399" s="14" customFormat="1">
      <c r="A399" s="14"/>
      <c r="B399" s="244"/>
      <c r="C399" s="245"/>
      <c r="D399" s="235" t="s">
        <v>147</v>
      </c>
      <c r="E399" s="246" t="s">
        <v>1</v>
      </c>
      <c r="F399" s="247" t="s">
        <v>300</v>
      </c>
      <c r="G399" s="245"/>
      <c r="H399" s="248">
        <v>6.5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4" t="s">
        <v>147</v>
      </c>
      <c r="AU399" s="254" t="s">
        <v>90</v>
      </c>
      <c r="AV399" s="14" t="s">
        <v>90</v>
      </c>
      <c r="AW399" s="14" t="s">
        <v>34</v>
      </c>
      <c r="AX399" s="14" t="s">
        <v>80</v>
      </c>
      <c r="AY399" s="254" t="s">
        <v>139</v>
      </c>
    </row>
    <row r="400" s="14" customFormat="1">
      <c r="A400" s="14"/>
      <c r="B400" s="244"/>
      <c r="C400" s="245"/>
      <c r="D400" s="235" t="s">
        <v>147</v>
      </c>
      <c r="E400" s="246" t="s">
        <v>1</v>
      </c>
      <c r="F400" s="247" t="s">
        <v>301</v>
      </c>
      <c r="G400" s="245"/>
      <c r="H400" s="248">
        <v>3.5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147</v>
      </c>
      <c r="AU400" s="254" t="s">
        <v>90</v>
      </c>
      <c r="AV400" s="14" t="s">
        <v>90</v>
      </c>
      <c r="AW400" s="14" t="s">
        <v>34</v>
      </c>
      <c r="AX400" s="14" t="s">
        <v>80</v>
      </c>
      <c r="AY400" s="254" t="s">
        <v>139</v>
      </c>
    </row>
    <row r="401" s="15" customFormat="1">
      <c r="A401" s="15"/>
      <c r="B401" s="255"/>
      <c r="C401" s="256"/>
      <c r="D401" s="235" t="s">
        <v>147</v>
      </c>
      <c r="E401" s="257" t="s">
        <v>1</v>
      </c>
      <c r="F401" s="258" t="s">
        <v>154</v>
      </c>
      <c r="G401" s="256"/>
      <c r="H401" s="259">
        <v>40.75</v>
      </c>
      <c r="I401" s="260"/>
      <c r="J401" s="256"/>
      <c r="K401" s="256"/>
      <c r="L401" s="261"/>
      <c r="M401" s="262"/>
      <c r="N401" s="263"/>
      <c r="O401" s="263"/>
      <c r="P401" s="263"/>
      <c r="Q401" s="263"/>
      <c r="R401" s="263"/>
      <c r="S401" s="263"/>
      <c r="T401" s="264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5" t="s">
        <v>147</v>
      </c>
      <c r="AU401" s="265" t="s">
        <v>90</v>
      </c>
      <c r="AV401" s="15" t="s">
        <v>145</v>
      </c>
      <c r="AW401" s="15" t="s">
        <v>34</v>
      </c>
      <c r="AX401" s="15" t="s">
        <v>88</v>
      </c>
      <c r="AY401" s="265" t="s">
        <v>139</v>
      </c>
    </row>
    <row r="402" s="2" customFormat="1" ht="24.15" customHeight="1">
      <c r="A402" s="39"/>
      <c r="B402" s="40"/>
      <c r="C402" s="220" t="s">
        <v>326</v>
      </c>
      <c r="D402" s="220" t="s">
        <v>141</v>
      </c>
      <c r="E402" s="221" t="s">
        <v>327</v>
      </c>
      <c r="F402" s="222" t="s">
        <v>328</v>
      </c>
      <c r="G402" s="223" t="s">
        <v>264</v>
      </c>
      <c r="H402" s="224">
        <v>13</v>
      </c>
      <c r="I402" s="225"/>
      <c r="J402" s="226">
        <f>ROUND(I402*H402,2)</f>
        <v>0</v>
      </c>
      <c r="K402" s="222" t="s">
        <v>1</v>
      </c>
      <c r="L402" s="45"/>
      <c r="M402" s="227" t="s">
        <v>1</v>
      </c>
      <c r="N402" s="228" t="s">
        <v>45</v>
      </c>
      <c r="O402" s="92"/>
      <c r="P402" s="229">
        <f>O402*H402</f>
        <v>0</v>
      </c>
      <c r="Q402" s="229">
        <v>0.0063899999999999998</v>
      </c>
      <c r="R402" s="229">
        <f>Q402*H402</f>
        <v>0.083070000000000005</v>
      </c>
      <c r="S402" s="229">
        <v>0</v>
      </c>
      <c r="T402" s="230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1" t="s">
        <v>145</v>
      </c>
      <c r="AT402" s="231" t="s">
        <v>141</v>
      </c>
      <c r="AU402" s="231" t="s">
        <v>90</v>
      </c>
      <c r="AY402" s="18" t="s">
        <v>139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18" t="s">
        <v>88</v>
      </c>
      <c r="BK402" s="232">
        <f>ROUND(I402*H402,2)</f>
        <v>0</v>
      </c>
      <c r="BL402" s="18" t="s">
        <v>145</v>
      </c>
      <c r="BM402" s="231" t="s">
        <v>329</v>
      </c>
    </row>
    <row r="403" s="13" customFormat="1">
      <c r="A403" s="13"/>
      <c r="B403" s="233"/>
      <c r="C403" s="234"/>
      <c r="D403" s="235" t="s">
        <v>147</v>
      </c>
      <c r="E403" s="236" t="s">
        <v>1</v>
      </c>
      <c r="F403" s="237" t="s">
        <v>148</v>
      </c>
      <c r="G403" s="234"/>
      <c r="H403" s="236" t="s">
        <v>1</v>
      </c>
      <c r="I403" s="238"/>
      <c r="J403" s="234"/>
      <c r="K403" s="234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147</v>
      </c>
      <c r="AU403" s="243" t="s">
        <v>90</v>
      </c>
      <c r="AV403" s="13" t="s">
        <v>88</v>
      </c>
      <c r="AW403" s="13" t="s">
        <v>34</v>
      </c>
      <c r="AX403" s="13" t="s">
        <v>80</v>
      </c>
      <c r="AY403" s="243" t="s">
        <v>139</v>
      </c>
    </row>
    <row r="404" s="13" customFormat="1">
      <c r="A404" s="13"/>
      <c r="B404" s="233"/>
      <c r="C404" s="234"/>
      <c r="D404" s="235" t="s">
        <v>147</v>
      </c>
      <c r="E404" s="236" t="s">
        <v>1</v>
      </c>
      <c r="F404" s="237" t="s">
        <v>280</v>
      </c>
      <c r="G404" s="234"/>
      <c r="H404" s="236" t="s">
        <v>1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147</v>
      </c>
      <c r="AU404" s="243" t="s">
        <v>90</v>
      </c>
      <c r="AV404" s="13" t="s">
        <v>88</v>
      </c>
      <c r="AW404" s="13" t="s">
        <v>34</v>
      </c>
      <c r="AX404" s="13" t="s">
        <v>80</v>
      </c>
      <c r="AY404" s="243" t="s">
        <v>139</v>
      </c>
    </row>
    <row r="405" s="14" customFormat="1">
      <c r="A405" s="14"/>
      <c r="B405" s="244"/>
      <c r="C405" s="245"/>
      <c r="D405" s="235" t="s">
        <v>147</v>
      </c>
      <c r="E405" s="246" t="s">
        <v>1</v>
      </c>
      <c r="F405" s="247" t="s">
        <v>288</v>
      </c>
      <c r="G405" s="245"/>
      <c r="H405" s="248">
        <v>0.5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4" t="s">
        <v>147</v>
      </c>
      <c r="AU405" s="254" t="s">
        <v>90</v>
      </c>
      <c r="AV405" s="14" t="s">
        <v>90</v>
      </c>
      <c r="AW405" s="14" t="s">
        <v>34</v>
      </c>
      <c r="AX405" s="14" t="s">
        <v>80</v>
      </c>
      <c r="AY405" s="254" t="s">
        <v>139</v>
      </c>
    </row>
    <row r="406" s="14" customFormat="1">
      <c r="A406" s="14"/>
      <c r="B406" s="244"/>
      <c r="C406" s="245"/>
      <c r="D406" s="235" t="s">
        <v>147</v>
      </c>
      <c r="E406" s="246" t="s">
        <v>1</v>
      </c>
      <c r="F406" s="247" t="s">
        <v>289</v>
      </c>
      <c r="G406" s="245"/>
      <c r="H406" s="248">
        <v>6.5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4" t="s">
        <v>147</v>
      </c>
      <c r="AU406" s="254" t="s">
        <v>90</v>
      </c>
      <c r="AV406" s="14" t="s">
        <v>90</v>
      </c>
      <c r="AW406" s="14" t="s">
        <v>34</v>
      </c>
      <c r="AX406" s="14" t="s">
        <v>80</v>
      </c>
      <c r="AY406" s="254" t="s">
        <v>139</v>
      </c>
    </row>
    <row r="407" s="14" customFormat="1">
      <c r="A407" s="14"/>
      <c r="B407" s="244"/>
      <c r="C407" s="245"/>
      <c r="D407" s="235" t="s">
        <v>147</v>
      </c>
      <c r="E407" s="246" t="s">
        <v>1</v>
      </c>
      <c r="F407" s="247" t="s">
        <v>290</v>
      </c>
      <c r="G407" s="245"/>
      <c r="H407" s="248">
        <v>3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147</v>
      </c>
      <c r="AU407" s="254" t="s">
        <v>90</v>
      </c>
      <c r="AV407" s="14" t="s">
        <v>90</v>
      </c>
      <c r="AW407" s="14" t="s">
        <v>34</v>
      </c>
      <c r="AX407" s="14" t="s">
        <v>80</v>
      </c>
      <c r="AY407" s="254" t="s">
        <v>139</v>
      </c>
    </row>
    <row r="408" s="14" customFormat="1">
      <c r="A408" s="14"/>
      <c r="B408" s="244"/>
      <c r="C408" s="245"/>
      <c r="D408" s="235" t="s">
        <v>147</v>
      </c>
      <c r="E408" s="246" t="s">
        <v>1</v>
      </c>
      <c r="F408" s="247" t="s">
        <v>291</v>
      </c>
      <c r="G408" s="245"/>
      <c r="H408" s="248">
        <v>3</v>
      </c>
      <c r="I408" s="249"/>
      <c r="J408" s="245"/>
      <c r="K408" s="245"/>
      <c r="L408" s="250"/>
      <c r="M408" s="251"/>
      <c r="N408" s="252"/>
      <c r="O408" s="252"/>
      <c r="P408" s="252"/>
      <c r="Q408" s="252"/>
      <c r="R408" s="252"/>
      <c r="S408" s="252"/>
      <c r="T408" s="25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4" t="s">
        <v>147</v>
      </c>
      <c r="AU408" s="254" t="s">
        <v>90</v>
      </c>
      <c r="AV408" s="14" t="s">
        <v>90</v>
      </c>
      <c r="AW408" s="14" t="s">
        <v>34</v>
      </c>
      <c r="AX408" s="14" t="s">
        <v>80</v>
      </c>
      <c r="AY408" s="254" t="s">
        <v>139</v>
      </c>
    </row>
    <row r="409" s="15" customFormat="1">
      <c r="A409" s="15"/>
      <c r="B409" s="255"/>
      <c r="C409" s="256"/>
      <c r="D409" s="235" t="s">
        <v>147</v>
      </c>
      <c r="E409" s="257" t="s">
        <v>1</v>
      </c>
      <c r="F409" s="258" t="s">
        <v>154</v>
      </c>
      <c r="G409" s="256"/>
      <c r="H409" s="259">
        <v>13</v>
      </c>
      <c r="I409" s="260"/>
      <c r="J409" s="256"/>
      <c r="K409" s="256"/>
      <c r="L409" s="261"/>
      <c r="M409" s="262"/>
      <c r="N409" s="263"/>
      <c r="O409" s="263"/>
      <c r="P409" s="263"/>
      <c r="Q409" s="263"/>
      <c r="R409" s="263"/>
      <c r="S409" s="263"/>
      <c r="T409" s="264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5" t="s">
        <v>147</v>
      </c>
      <c r="AU409" s="265" t="s">
        <v>90</v>
      </c>
      <c r="AV409" s="15" t="s">
        <v>145</v>
      </c>
      <c r="AW409" s="15" t="s">
        <v>34</v>
      </c>
      <c r="AX409" s="15" t="s">
        <v>88</v>
      </c>
      <c r="AY409" s="265" t="s">
        <v>139</v>
      </c>
    </row>
    <row r="410" s="2" customFormat="1" ht="24.15" customHeight="1">
      <c r="A410" s="39"/>
      <c r="B410" s="40"/>
      <c r="C410" s="220" t="s">
        <v>330</v>
      </c>
      <c r="D410" s="220" t="s">
        <v>141</v>
      </c>
      <c r="E410" s="221" t="s">
        <v>331</v>
      </c>
      <c r="F410" s="222" t="s">
        <v>332</v>
      </c>
      <c r="G410" s="223" t="s">
        <v>264</v>
      </c>
      <c r="H410" s="224">
        <v>27</v>
      </c>
      <c r="I410" s="225"/>
      <c r="J410" s="226">
        <f>ROUND(I410*H410,2)</f>
        <v>0</v>
      </c>
      <c r="K410" s="222" t="s">
        <v>1</v>
      </c>
      <c r="L410" s="45"/>
      <c r="M410" s="227" t="s">
        <v>1</v>
      </c>
      <c r="N410" s="228" t="s">
        <v>45</v>
      </c>
      <c r="O410" s="92"/>
      <c r="P410" s="229">
        <f>O410*H410</f>
        <v>0</v>
      </c>
      <c r="Q410" s="229">
        <v>0.0093799999999999994</v>
      </c>
      <c r="R410" s="229">
        <f>Q410*H410</f>
        <v>0.25325999999999999</v>
      </c>
      <c r="S410" s="229">
        <v>0</v>
      </c>
      <c r="T410" s="230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1" t="s">
        <v>145</v>
      </c>
      <c r="AT410" s="231" t="s">
        <v>141</v>
      </c>
      <c r="AU410" s="231" t="s">
        <v>90</v>
      </c>
      <c r="AY410" s="18" t="s">
        <v>139</v>
      </c>
      <c r="BE410" s="232">
        <f>IF(N410="základní",J410,0)</f>
        <v>0</v>
      </c>
      <c r="BF410" s="232">
        <f>IF(N410="snížená",J410,0)</f>
        <v>0</v>
      </c>
      <c r="BG410" s="232">
        <f>IF(N410="zákl. přenesená",J410,0)</f>
        <v>0</v>
      </c>
      <c r="BH410" s="232">
        <f>IF(N410="sníž. přenesená",J410,0)</f>
        <v>0</v>
      </c>
      <c r="BI410" s="232">
        <f>IF(N410="nulová",J410,0)</f>
        <v>0</v>
      </c>
      <c r="BJ410" s="18" t="s">
        <v>88</v>
      </c>
      <c r="BK410" s="232">
        <f>ROUND(I410*H410,2)</f>
        <v>0</v>
      </c>
      <c r="BL410" s="18" t="s">
        <v>145</v>
      </c>
      <c r="BM410" s="231" t="s">
        <v>333</v>
      </c>
    </row>
    <row r="411" s="13" customFormat="1">
      <c r="A411" s="13"/>
      <c r="B411" s="233"/>
      <c r="C411" s="234"/>
      <c r="D411" s="235" t="s">
        <v>147</v>
      </c>
      <c r="E411" s="236" t="s">
        <v>1</v>
      </c>
      <c r="F411" s="237" t="s">
        <v>148</v>
      </c>
      <c r="G411" s="234"/>
      <c r="H411" s="236" t="s">
        <v>1</v>
      </c>
      <c r="I411" s="238"/>
      <c r="J411" s="234"/>
      <c r="K411" s="234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147</v>
      </c>
      <c r="AU411" s="243" t="s">
        <v>90</v>
      </c>
      <c r="AV411" s="13" t="s">
        <v>88</v>
      </c>
      <c r="AW411" s="13" t="s">
        <v>34</v>
      </c>
      <c r="AX411" s="13" t="s">
        <v>80</v>
      </c>
      <c r="AY411" s="243" t="s">
        <v>139</v>
      </c>
    </row>
    <row r="412" s="13" customFormat="1">
      <c r="A412" s="13"/>
      <c r="B412" s="233"/>
      <c r="C412" s="234"/>
      <c r="D412" s="235" t="s">
        <v>147</v>
      </c>
      <c r="E412" s="236" t="s">
        <v>1</v>
      </c>
      <c r="F412" s="237" t="s">
        <v>293</v>
      </c>
      <c r="G412" s="234"/>
      <c r="H412" s="236" t="s">
        <v>1</v>
      </c>
      <c r="I412" s="238"/>
      <c r="J412" s="234"/>
      <c r="K412" s="234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147</v>
      </c>
      <c r="AU412" s="243" t="s">
        <v>90</v>
      </c>
      <c r="AV412" s="13" t="s">
        <v>88</v>
      </c>
      <c r="AW412" s="13" t="s">
        <v>34</v>
      </c>
      <c r="AX412" s="13" t="s">
        <v>80</v>
      </c>
      <c r="AY412" s="243" t="s">
        <v>139</v>
      </c>
    </row>
    <row r="413" s="14" customFormat="1">
      <c r="A413" s="14"/>
      <c r="B413" s="244"/>
      <c r="C413" s="245"/>
      <c r="D413" s="235" t="s">
        <v>147</v>
      </c>
      <c r="E413" s="246" t="s">
        <v>1</v>
      </c>
      <c r="F413" s="247" t="s">
        <v>302</v>
      </c>
      <c r="G413" s="245"/>
      <c r="H413" s="248">
        <v>18.5</v>
      </c>
      <c r="I413" s="249"/>
      <c r="J413" s="245"/>
      <c r="K413" s="245"/>
      <c r="L413" s="250"/>
      <c r="M413" s="251"/>
      <c r="N413" s="252"/>
      <c r="O413" s="252"/>
      <c r="P413" s="252"/>
      <c r="Q413" s="252"/>
      <c r="R413" s="252"/>
      <c r="S413" s="252"/>
      <c r="T413" s="253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4" t="s">
        <v>147</v>
      </c>
      <c r="AU413" s="254" t="s">
        <v>90</v>
      </c>
      <c r="AV413" s="14" t="s">
        <v>90</v>
      </c>
      <c r="AW413" s="14" t="s">
        <v>34</v>
      </c>
      <c r="AX413" s="14" t="s">
        <v>80</v>
      </c>
      <c r="AY413" s="254" t="s">
        <v>139</v>
      </c>
    </row>
    <row r="414" s="14" customFormat="1">
      <c r="A414" s="14"/>
      <c r="B414" s="244"/>
      <c r="C414" s="245"/>
      <c r="D414" s="235" t="s">
        <v>147</v>
      </c>
      <c r="E414" s="246" t="s">
        <v>1</v>
      </c>
      <c r="F414" s="247" t="s">
        <v>303</v>
      </c>
      <c r="G414" s="245"/>
      <c r="H414" s="248">
        <v>8.5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4" t="s">
        <v>147</v>
      </c>
      <c r="AU414" s="254" t="s">
        <v>90</v>
      </c>
      <c r="AV414" s="14" t="s">
        <v>90</v>
      </c>
      <c r="AW414" s="14" t="s">
        <v>34</v>
      </c>
      <c r="AX414" s="14" t="s">
        <v>80</v>
      </c>
      <c r="AY414" s="254" t="s">
        <v>139</v>
      </c>
    </row>
    <row r="415" s="15" customFormat="1">
      <c r="A415" s="15"/>
      <c r="B415" s="255"/>
      <c r="C415" s="256"/>
      <c r="D415" s="235" t="s">
        <v>147</v>
      </c>
      <c r="E415" s="257" t="s">
        <v>1</v>
      </c>
      <c r="F415" s="258" t="s">
        <v>154</v>
      </c>
      <c r="G415" s="256"/>
      <c r="H415" s="259">
        <v>27</v>
      </c>
      <c r="I415" s="260"/>
      <c r="J415" s="256"/>
      <c r="K415" s="256"/>
      <c r="L415" s="261"/>
      <c r="M415" s="262"/>
      <c r="N415" s="263"/>
      <c r="O415" s="263"/>
      <c r="P415" s="263"/>
      <c r="Q415" s="263"/>
      <c r="R415" s="263"/>
      <c r="S415" s="263"/>
      <c r="T415" s="264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5" t="s">
        <v>147</v>
      </c>
      <c r="AU415" s="265" t="s">
        <v>90</v>
      </c>
      <c r="AV415" s="15" t="s">
        <v>145</v>
      </c>
      <c r="AW415" s="15" t="s">
        <v>34</v>
      </c>
      <c r="AX415" s="15" t="s">
        <v>88</v>
      </c>
      <c r="AY415" s="265" t="s">
        <v>139</v>
      </c>
    </row>
    <row r="416" s="2" customFormat="1" ht="24.15" customHeight="1">
      <c r="A416" s="39"/>
      <c r="B416" s="40"/>
      <c r="C416" s="220" t="s">
        <v>334</v>
      </c>
      <c r="D416" s="220" t="s">
        <v>141</v>
      </c>
      <c r="E416" s="221" t="s">
        <v>335</v>
      </c>
      <c r="F416" s="222" t="s">
        <v>336</v>
      </c>
      <c r="G416" s="223" t="s">
        <v>264</v>
      </c>
      <c r="H416" s="224">
        <v>25</v>
      </c>
      <c r="I416" s="225"/>
      <c r="J416" s="226">
        <f>ROUND(I416*H416,2)</f>
        <v>0</v>
      </c>
      <c r="K416" s="222" t="s">
        <v>1</v>
      </c>
      <c r="L416" s="45"/>
      <c r="M416" s="227" t="s">
        <v>1</v>
      </c>
      <c r="N416" s="228" t="s">
        <v>45</v>
      </c>
      <c r="O416" s="92"/>
      <c r="P416" s="229">
        <f>O416*H416</f>
        <v>0</v>
      </c>
      <c r="Q416" s="229">
        <v>0.015140000000000001</v>
      </c>
      <c r="R416" s="229">
        <f>Q416*H416</f>
        <v>0.3785</v>
      </c>
      <c r="S416" s="229">
        <v>0</v>
      </c>
      <c r="T416" s="230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1" t="s">
        <v>145</v>
      </c>
      <c r="AT416" s="231" t="s">
        <v>141</v>
      </c>
      <c r="AU416" s="231" t="s">
        <v>90</v>
      </c>
      <c r="AY416" s="18" t="s">
        <v>139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18" t="s">
        <v>88</v>
      </c>
      <c r="BK416" s="232">
        <f>ROUND(I416*H416,2)</f>
        <v>0</v>
      </c>
      <c r="BL416" s="18" t="s">
        <v>145</v>
      </c>
      <c r="BM416" s="231" t="s">
        <v>337</v>
      </c>
    </row>
    <row r="417" s="13" customFormat="1">
      <c r="A417" s="13"/>
      <c r="B417" s="233"/>
      <c r="C417" s="234"/>
      <c r="D417" s="235" t="s">
        <v>147</v>
      </c>
      <c r="E417" s="236" t="s">
        <v>1</v>
      </c>
      <c r="F417" s="237" t="s">
        <v>148</v>
      </c>
      <c r="G417" s="234"/>
      <c r="H417" s="236" t="s">
        <v>1</v>
      </c>
      <c r="I417" s="238"/>
      <c r="J417" s="234"/>
      <c r="K417" s="234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147</v>
      </c>
      <c r="AU417" s="243" t="s">
        <v>90</v>
      </c>
      <c r="AV417" s="13" t="s">
        <v>88</v>
      </c>
      <c r="AW417" s="13" t="s">
        <v>34</v>
      </c>
      <c r="AX417" s="13" t="s">
        <v>80</v>
      </c>
      <c r="AY417" s="243" t="s">
        <v>139</v>
      </c>
    </row>
    <row r="418" s="13" customFormat="1">
      <c r="A418" s="13"/>
      <c r="B418" s="233"/>
      <c r="C418" s="234"/>
      <c r="D418" s="235" t="s">
        <v>147</v>
      </c>
      <c r="E418" s="236" t="s">
        <v>1</v>
      </c>
      <c r="F418" s="237" t="s">
        <v>293</v>
      </c>
      <c r="G418" s="234"/>
      <c r="H418" s="236" t="s">
        <v>1</v>
      </c>
      <c r="I418" s="238"/>
      <c r="J418" s="234"/>
      <c r="K418" s="234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147</v>
      </c>
      <c r="AU418" s="243" t="s">
        <v>90</v>
      </c>
      <c r="AV418" s="13" t="s">
        <v>88</v>
      </c>
      <c r="AW418" s="13" t="s">
        <v>34</v>
      </c>
      <c r="AX418" s="13" t="s">
        <v>80</v>
      </c>
      <c r="AY418" s="243" t="s">
        <v>139</v>
      </c>
    </row>
    <row r="419" s="14" customFormat="1">
      <c r="A419" s="14"/>
      <c r="B419" s="244"/>
      <c r="C419" s="245"/>
      <c r="D419" s="235" t="s">
        <v>147</v>
      </c>
      <c r="E419" s="246" t="s">
        <v>1</v>
      </c>
      <c r="F419" s="247" t="s">
        <v>304</v>
      </c>
      <c r="G419" s="245"/>
      <c r="H419" s="248">
        <v>16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4" t="s">
        <v>147</v>
      </c>
      <c r="AU419" s="254" t="s">
        <v>90</v>
      </c>
      <c r="AV419" s="14" t="s">
        <v>90</v>
      </c>
      <c r="AW419" s="14" t="s">
        <v>34</v>
      </c>
      <c r="AX419" s="14" t="s">
        <v>80</v>
      </c>
      <c r="AY419" s="254" t="s">
        <v>139</v>
      </c>
    </row>
    <row r="420" s="14" customFormat="1">
      <c r="A420" s="14"/>
      <c r="B420" s="244"/>
      <c r="C420" s="245"/>
      <c r="D420" s="235" t="s">
        <v>147</v>
      </c>
      <c r="E420" s="246" t="s">
        <v>1</v>
      </c>
      <c r="F420" s="247" t="s">
        <v>305</v>
      </c>
      <c r="G420" s="245"/>
      <c r="H420" s="248">
        <v>4</v>
      </c>
      <c r="I420" s="249"/>
      <c r="J420" s="245"/>
      <c r="K420" s="245"/>
      <c r="L420" s="250"/>
      <c r="M420" s="251"/>
      <c r="N420" s="252"/>
      <c r="O420" s="252"/>
      <c r="P420" s="252"/>
      <c r="Q420" s="252"/>
      <c r="R420" s="252"/>
      <c r="S420" s="252"/>
      <c r="T420" s="25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4" t="s">
        <v>147</v>
      </c>
      <c r="AU420" s="254" t="s">
        <v>90</v>
      </c>
      <c r="AV420" s="14" t="s">
        <v>90</v>
      </c>
      <c r="AW420" s="14" t="s">
        <v>34</v>
      </c>
      <c r="AX420" s="14" t="s">
        <v>80</v>
      </c>
      <c r="AY420" s="254" t="s">
        <v>139</v>
      </c>
    </row>
    <row r="421" s="14" customFormat="1">
      <c r="A421" s="14"/>
      <c r="B421" s="244"/>
      <c r="C421" s="245"/>
      <c r="D421" s="235" t="s">
        <v>147</v>
      </c>
      <c r="E421" s="246" t="s">
        <v>1</v>
      </c>
      <c r="F421" s="247" t="s">
        <v>306</v>
      </c>
      <c r="G421" s="245"/>
      <c r="H421" s="248">
        <v>5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147</v>
      </c>
      <c r="AU421" s="254" t="s">
        <v>90</v>
      </c>
      <c r="AV421" s="14" t="s">
        <v>90</v>
      </c>
      <c r="AW421" s="14" t="s">
        <v>34</v>
      </c>
      <c r="AX421" s="14" t="s">
        <v>80</v>
      </c>
      <c r="AY421" s="254" t="s">
        <v>139</v>
      </c>
    </row>
    <row r="422" s="15" customFormat="1">
      <c r="A422" s="15"/>
      <c r="B422" s="255"/>
      <c r="C422" s="256"/>
      <c r="D422" s="235" t="s">
        <v>147</v>
      </c>
      <c r="E422" s="257" t="s">
        <v>1</v>
      </c>
      <c r="F422" s="258" t="s">
        <v>154</v>
      </c>
      <c r="G422" s="256"/>
      <c r="H422" s="259">
        <v>25</v>
      </c>
      <c r="I422" s="260"/>
      <c r="J422" s="256"/>
      <c r="K422" s="256"/>
      <c r="L422" s="261"/>
      <c r="M422" s="262"/>
      <c r="N422" s="263"/>
      <c r="O422" s="263"/>
      <c r="P422" s="263"/>
      <c r="Q422" s="263"/>
      <c r="R422" s="263"/>
      <c r="S422" s="263"/>
      <c r="T422" s="264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5" t="s">
        <v>147</v>
      </c>
      <c r="AU422" s="265" t="s">
        <v>90</v>
      </c>
      <c r="AV422" s="15" t="s">
        <v>145</v>
      </c>
      <c r="AW422" s="15" t="s">
        <v>34</v>
      </c>
      <c r="AX422" s="15" t="s">
        <v>88</v>
      </c>
      <c r="AY422" s="265" t="s">
        <v>139</v>
      </c>
    </row>
    <row r="423" s="2" customFormat="1" ht="24.15" customHeight="1">
      <c r="A423" s="39"/>
      <c r="B423" s="40"/>
      <c r="C423" s="220" t="s">
        <v>338</v>
      </c>
      <c r="D423" s="220" t="s">
        <v>141</v>
      </c>
      <c r="E423" s="221" t="s">
        <v>339</v>
      </c>
      <c r="F423" s="222" t="s">
        <v>340</v>
      </c>
      <c r="G423" s="223" t="s">
        <v>264</v>
      </c>
      <c r="H423" s="224">
        <v>12</v>
      </c>
      <c r="I423" s="225"/>
      <c r="J423" s="226">
        <f>ROUND(I423*H423,2)</f>
        <v>0</v>
      </c>
      <c r="K423" s="222" t="s">
        <v>1</v>
      </c>
      <c r="L423" s="45"/>
      <c r="M423" s="227" t="s">
        <v>1</v>
      </c>
      <c r="N423" s="228" t="s">
        <v>45</v>
      </c>
      <c r="O423" s="92"/>
      <c r="P423" s="229">
        <f>O423*H423</f>
        <v>0</v>
      </c>
      <c r="Q423" s="229">
        <v>0.016969999999999999</v>
      </c>
      <c r="R423" s="229">
        <f>Q423*H423</f>
        <v>0.20363999999999999</v>
      </c>
      <c r="S423" s="229">
        <v>0</v>
      </c>
      <c r="T423" s="230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1" t="s">
        <v>145</v>
      </c>
      <c r="AT423" s="231" t="s">
        <v>141</v>
      </c>
      <c r="AU423" s="231" t="s">
        <v>90</v>
      </c>
      <c r="AY423" s="18" t="s">
        <v>139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18" t="s">
        <v>88</v>
      </c>
      <c r="BK423" s="232">
        <f>ROUND(I423*H423,2)</f>
        <v>0</v>
      </c>
      <c r="BL423" s="18" t="s">
        <v>145</v>
      </c>
      <c r="BM423" s="231" t="s">
        <v>341</v>
      </c>
    </row>
    <row r="424" s="13" customFormat="1">
      <c r="A424" s="13"/>
      <c r="B424" s="233"/>
      <c r="C424" s="234"/>
      <c r="D424" s="235" t="s">
        <v>147</v>
      </c>
      <c r="E424" s="236" t="s">
        <v>1</v>
      </c>
      <c r="F424" s="237" t="s">
        <v>148</v>
      </c>
      <c r="G424" s="234"/>
      <c r="H424" s="236" t="s">
        <v>1</v>
      </c>
      <c r="I424" s="238"/>
      <c r="J424" s="234"/>
      <c r="K424" s="234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147</v>
      </c>
      <c r="AU424" s="243" t="s">
        <v>90</v>
      </c>
      <c r="AV424" s="13" t="s">
        <v>88</v>
      </c>
      <c r="AW424" s="13" t="s">
        <v>34</v>
      </c>
      <c r="AX424" s="13" t="s">
        <v>80</v>
      </c>
      <c r="AY424" s="243" t="s">
        <v>139</v>
      </c>
    </row>
    <row r="425" s="13" customFormat="1">
      <c r="A425" s="13"/>
      <c r="B425" s="233"/>
      <c r="C425" s="234"/>
      <c r="D425" s="235" t="s">
        <v>147</v>
      </c>
      <c r="E425" s="236" t="s">
        <v>1</v>
      </c>
      <c r="F425" s="237" t="s">
        <v>293</v>
      </c>
      <c r="G425" s="234"/>
      <c r="H425" s="236" t="s">
        <v>1</v>
      </c>
      <c r="I425" s="238"/>
      <c r="J425" s="234"/>
      <c r="K425" s="234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147</v>
      </c>
      <c r="AU425" s="243" t="s">
        <v>90</v>
      </c>
      <c r="AV425" s="13" t="s">
        <v>88</v>
      </c>
      <c r="AW425" s="13" t="s">
        <v>34</v>
      </c>
      <c r="AX425" s="13" t="s">
        <v>80</v>
      </c>
      <c r="AY425" s="243" t="s">
        <v>139</v>
      </c>
    </row>
    <row r="426" s="14" customFormat="1">
      <c r="A426" s="14"/>
      <c r="B426" s="244"/>
      <c r="C426" s="245"/>
      <c r="D426" s="235" t="s">
        <v>147</v>
      </c>
      <c r="E426" s="246" t="s">
        <v>1</v>
      </c>
      <c r="F426" s="247" t="s">
        <v>307</v>
      </c>
      <c r="G426" s="245"/>
      <c r="H426" s="248">
        <v>12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4" t="s">
        <v>147</v>
      </c>
      <c r="AU426" s="254" t="s">
        <v>90</v>
      </c>
      <c r="AV426" s="14" t="s">
        <v>90</v>
      </c>
      <c r="AW426" s="14" t="s">
        <v>34</v>
      </c>
      <c r="AX426" s="14" t="s">
        <v>80</v>
      </c>
      <c r="AY426" s="254" t="s">
        <v>139</v>
      </c>
    </row>
    <row r="427" s="15" customFormat="1">
      <c r="A427" s="15"/>
      <c r="B427" s="255"/>
      <c r="C427" s="256"/>
      <c r="D427" s="235" t="s">
        <v>147</v>
      </c>
      <c r="E427" s="257" t="s">
        <v>1</v>
      </c>
      <c r="F427" s="258" t="s">
        <v>154</v>
      </c>
      <c r="G427" s="256"/>
      <c r="H427" s="259">
        <v>12</v>
      </c>
      <c r="I427" s="260"/>
      <c r="J427" s="256"/>
      <c r="K427" s="256"/>
      <c r="L427" s="261"/>
      <c r="M427" s="262"/>
      <c r="N427" s="263"/>
      <c r="O427" s="263"/>
      <c r="P427" s="263"/>
      <c r="Q427" s="263"/>
      <c r="R427" s="263"/>
      <c r="S427" s="263"/>
      <c r="T427" s="264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5" t="s">
        <v>147</v>
      </c>
      <c r="AU427" s="265" t="s">
        <v>90</v>
      </c>
      <c r="AV427" s="15" t="s">
        <v>145</v>
      </c>
      <c r="AW427" s="15" t="s">
        <v>34</v>
      </c>
      <c r="AX427" s="15" t="s">
        <v>88</v>
      </c>
      <c r="AY427" s="265" t="s">
        <v>139</v>
      </c>
    </row>
    <row r="428" s="2" customFormat="1" ht="24.15" customHeight="1">
      <c r="A428" s="39"/>
      <c r="B428" s="40"/>
      <c r="C428" s="220" t="s">
        <v>342</v>
      </c>
      <c r="D428" s="220" t="s">
        <v>141</v>
      </c>
      <c r="E428" s="221" t="s">
        <v>343</v>
      </c>
      <c r="F428" s="222" t="s">
        <v>344</v>
      </c>
      <c r="G428" s="223" t="s">
        <v>264</v>
      </c>
      <c r="H428" s="224">
        <v>3</v>
      </c>
      <c r="I428" s="225"/>
      <c r="J428" s="226">
        <f>ROUND(I428*H428,2)</f>
        <v>0</v>
      </c>
      <c r="K428" s="222" t="s">
        <v>1</v>
      </c>
      <c r="L428" s="45"/>
      <c r="M428" s="227" t="s">
        <v>1</v>
      </c>
      <c r="N428" s="228" t="s">
        <v>45</v>
      </c>
      <c r="O428" s="92"/>
      <c r="P428" s="229">
        <f>O428*H428</f>
        <v>0</v>
      </c>
      <c r="Q428" s="229">
        <v>0.01609</v>
      </c>
      <c r="R428" s="229">
        <f>Q428*H428</f>
        <v>0.04827</v>
      </c>
      <c r="S428" s="229">
        <v>0</v>
      </c>
      <c r="T428" s="230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1" t="s">
        <v>145</v>
      </c>
      <c r="AT428" s="231" t="s">
        <v>141</v>
      </c>
      <c r="AU428" s="231" t="s">
        <v>90</v>
      </c>
      <c r="AY428" s="18" t="s">
        <v>139</v>
      </c>
      <c r="BE428" s="232">
        <f>IF(N428="základní",J428,0)</f>
        <v>0</v>
      </c>
      <c r="BF428" s="232">
        <f>IF(N428="snížená",J428,0)</f>
        <v>0</v>
      </c>
      <c r="BG428" s="232">
        <f>IF(N428="zákl. přenesená",J428,0)</f>
        <v>0</v>
      </c>
      <c r="BH428" s="232">
        <f>IF(N428="sníž. přenesená",J428,0)</f>
        <v>0</v>
      </c>
      <c r="BI428" s="232">
        <f>IF(N428="nulová",J428,0)</f>
        <v>0</v>
      </c>
      <c r="BJ428" s="18" t="s">
        <v>88</v>
      </c>
      <c r="BK428" s="232">
        <f>ROUND(I428*H428,2)</f>
        <v>0</v>
      </c>
      <c r="BL428" s="18" t="s">
        <v>145</v>
      </c>
      <c r="BM428" s="231" t="s">
        <v>345</v>
      </c>
    </row>
    <row r="429" s="13" customFormat="1">
      <c r="A429" s="13"/>
      <c r="B429" s="233"/>
      <c r="C429" s="234"/>
      <c r="D429" s="235" t="s">
        <v>147</v>
      </c>
      <c r="E429" s="236" t="s">
        <v>1</v>
      </c>
      <c r="F429" s="237" t="s">
        <v>148</v>
      </c>
      <c r="G429" s="234"/>
      <c r="H429" s="236" t="s">
        <v>1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147</v>
      </c>
      <c r="AU429" s="243" t="s">
        <v>90</v>
      </c>
      <c r="AV429" s="13" t="s">
        <v>88</v>
      </c>
      <c r="AW429" s="13" t="s">
        <v>34</v>
      </c>
      <c r="AX429" s="13" t="s">
        <v>80</v>
      </c>
      <c r="AY429" s="243" t="s">
        <v>139</v>
      </c>
    </row>
    <row r="430" s="13" customFormat="1">
      <c r="A430" s="13"/>
      <c r="B430" s="233"/>
      <c r="C430" s="234"/>
      <c r="D430" s="235" t="s">
        <v>147</v>
      </c>
      <c r="E430" s="236" t="s">
        <v>1</v>
      </c>
      <c r="F430" s="237" t="s">
        <v>293</v>
      </c>
      <c r="G430" s="234"/>
      <c r="H430" s="236" t="s">
        <v>1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147</v>
      </c>
      <c r="AU430" s="243" t="s">
        <v>90</v>
      </c>
      <c r="AV430" s="13" t="s">
        <v>88</v>
      </c>
      <c r="AW430" s="13" t="s">
        <v>34</v>
      </c>
      <c r="AX430" s="13" t="s">
        <v>80</v>
      </c>
      <c r="AY430" s="243" t="s">
        <v>139</v>
      </c>
    </row>
    <row r="431" s="14" customFormat="1">
      <c r="A431" s="14"/>
      <c r="B431" s="244"/>
      <c r="C431" s="245"/>
      <c r="D431" s="235" t="s">
        <v>147</v>
      </c>
      <c r="E431" s="246" t="s">
        <v>1</v>
      </c>
      <c r="F431" s="247" t="s">
        <v>308</v>
      </c>
      <c r="G431" s="245"/>
      <c r="H431" s="248">
        <v>3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147</v>
      </c>
      <c r="AU431" s="254" t="s">
        <v>90</v>
      </c>
      <c r="AV431" s="14" t="s">
        <v>90</v>
      </c>
      <c r="AW431" s="14" t="s">
        <v>34</v>
      </c>
      <c r="AX431" s="14" t="s">
        <v>80</v>
      </c>
      <c r="AY431" s="254" t="s">
        <v>139</v>
      </c>
    </row>
    <row r="432" s="15" customFormat="1">
      <c r="A432" s="15"/>
      <c r="B432" s="255"/>
      <c r="C432" s="256"/>
      <c r="D432" s="235" t="s">
        <v>147</v>
      </c>
      <c r="E432" s="257" t="s">
        <v>1</v>
      </c>
      <c r="F432" s="258" t="s">
        <v>154</v>
      </c>
      <c r="G432" s="256"/>
      <c r="H432" s="259">
        <v>3</v>
      </c>
      <c r="I432" s="260"/>
      <c r="J432" s="256"/>
      <c r="K432" s="256"/>
      <c r="L432" s="261"/>
      <c r="M432" s="262"/>
      <c r="N432" s="263"/>
      <c r="O432" s="263"/>
      <c r="P432" s="263"/>
      <c r="Q432" s="263"/>
      <c r="R432" s="263"/>
      <c r="S432" s="263"/>
      <c r="T432" s="264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5" t="s">
        <v>147</v>
      </c>
      <c r="AU432" s="265" t="s">
        <v>90</v>
      </c>
      <c r="AV432" s="15" t="s">
        <v>145</v>
      </c>
      <c r="AW432" s="15" t="s">
        <v>34</v>
      </c>
      <c r="AX432" s="15" t="s">
        <v>88</v>
      </c>
      <c r="AY432" s="265" t="s">
        <v>139</v>
      </c>
    </row>
    <row r="433" s="12" customFormat="1" ht="22.8" customHeight="1">
      <c r="A433" s="12"/>
      <c r="B433" s="204"/>
      <c r="C433" s="205"/>
      <c r="D433" s="206" t="s">
        <v>79</v>
      </c>
      <c r="E433" s="218" t="s">
        <v>346</v>
      </c>
      <c r="F433" s="218" t="s">
        <v>347</v>
      </c>
      <c r="G433" s="205"/>
      <c r="H433" s="205"/>
      <c r="I433" s="208"/>
      <c r="J433" s="219">
        <f>BK433</f>
        <v>0</v>
      </c>
      <c r="K433" s="205"/>
      <c r="L433" s="210"/>
      <c r="M433" s="211"/>
      <c r="N433" s="212"/>
      <c r="O433" s="212"/>
      <c r="P433" s="213">
        <f>SUM(P434:P442)</f>
        <v>0</v>
      </c>
      <c r="Q433" s="212"/>
      <c r="R433" s="213">
        <f>SUM(R434:R442)</f>
        <v>0</v>
      </c>
      <c r="S433" s="212"/>
      <c r="T433" s="214">
        <f>SUM(T434:T442)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15" t="s">
        <v>88</v>
      </c>
      <c r="AT433" s="216" t="s">
        <v>79</v>
      </c>
      <c r="AU433" s="216" t="s">
        <v>88</v>
      </c>
      <c r="AY433" s="215" t="s">
        <v>139</v>
      </c>
      <c r="BK433" s="217">
        <f>SUM(BK434:BK442)</f>
        <v>0</v>
      </c>
    </row>
    <row r="434" s="2" customFormat="1" ht="33" customHeight="1">
      <c r="A434" s="39"/>
      <c r="B434" s="40"/>
      <c r="C434" s="220" t="s">
        <v>348</v>
      </c>
      <c r="D434" s="220" t="s">
        <v>141</v>
      </c>
      <c r="E434" s="221" t="s">
        <v>349</v>
      </c>
      <c r="F434" s="222" t="s">
        <v>350</v>
      </c>
      <c r="G434" s="223" t="s">
        <v>165</v>
      </c>
      <c r="H434" s="224">
        <v>10.743</v>
      </c>
      <c r="I434" s="225"/>
      <c r="J434" s="226">
        <f>ROUND(I434*H434,2)</f>
        <v>0</v>
      </c>
      <c r="K434" s="222" t="s">
        <v>244</v>
      </c>
      <c r="L434" s="45"/>
      <c r="M434" s="227" t="s">
        <v>1</v>
      </c>
      <c r="N434" s="228" t="s">
        <v>45</v>
      </c>
      <c r="O434" s="92"/>
      <c r="P434" s="229">
        <f>O434*H434</f>
        <v>0</v>
      </c>
      <c r="Q434" s="229">
        <v>0</v>
      </c>
      <c r="R434" s="229">
        <f>Q434*H434</f>
        <v>0</v>
      </c>
      <c r="S434" s="229">
        <v>0</v>
      </c>
      <c r="T434" s="230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1" t="s">
        <v>145</v>
      </c>
      <c r="AT434" s="231" t="s">
        <v>141</v>
      </c>
      <c r="AU434" s="231" t="s">
        <v>90</v>
      </c>
      <c r="AY434" s="18" t="s">
        <v>139</v>
      </c>
      <c r="BE434" s="232">
        <f>IF(N434="základní",J434,0)</f>
        <v>0</v>
      </c>
      <c r="BF434" s="232">
        <f>IF(N434="snížená",J434,0)</f>
        <v>0</v>
      </c>
      <c r="BG434" s="232">
        <f>IF(N434="zákl. přenesená",J434,0)</f>
        <v>0</v>
      </c>
      <c r="BH434" s="232">
        <f>IF(N434="sníž. přenesená",J434,0)</f>
        <v>0</v>
      </c>
      <c r="BI434" s="232">
        <f>IF(N434="nulová",J434,0)</f>
        <v>0</v>
      </c>
      <c r="BJ434" s="18" t="s">
        <v>88</v>
      </c>
      <c r="BK434" s="232">
        <f>ROUND(I434*H434,2)</f>
        <v>0</v>
      </c>
      <c r="BL434" s="18" t="s">
        <v>145</v>
      </c>
      <c r="BM434" s="231" t="s">
        <v>351</v>
      </c>
    </row>
    <row r="435" s="2" customFormat="1" ht="21.75" customHeight="1">
      <c r="A435" s="39"/>
      <c r="B435" s="40"/>
      <c r="C435" s="220" t="s">
        <v>352</v>
      </c>
      <c r="D435" s="220" t="s">
        <v>141</v>
      </c>
      <c r="E435" s="221" t="s">
        <v>353</v>
      </c>
      <c r="F435" s="222" t="s">
        <v>354</v>
      </c>
      <c r="G435" s="223" t="s">
        <v>165</v>
      </c>
      <c r="H435" s="224">
        <v>128.916</v>
      </c>
      <c r="I435" s="225"/>
      <c r="J435" s="226">
        <f>ROUND(I435*H435,2)</f>
        <v>0</v>
      </c>
      <c r="K435" s="222" t="s">
        <v>244</v>
      </c>
      <c r="L435" s="45"/>
      <c r="M435" s="227" t="s">
        <v>1</v>
      </c>
      <c r="N435" s="228" t="s">
        <v>45</v>
      </c>
      <c r="O435" s="92"/>
      <c r="P435" s="229">
        <f>O435*H435</f>
        <v>0</v>
      </c>
      <c r="Q435" s="229">
        <v>0</v>
      </c>
      <c r="R435" s="229">
        <f>Q435*H435</f>
        <v>0</v>
      </c>
      <c r="S435" s="229">
        <v>0</v>
      </c>
      <c r="T435" s="230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1" t="s">
        <v>145</v>
      </c>
      <c r="AT435" s="231" t="s">
        <v>141</v>
      </c>
      <c r="AU435" s="231" t="s">
        <v>90</v>
      </c>
      <c r="AY435" s="18" t="s">
        <v>139</v>
      </c>
      <c r="BE435" s="232">
        <f>IF(N435="základní",J435,0)</f>
        <v>0</v>
      </c>
      <c r="BF435" s="232">
        <f>IF(N435="snížená",J435,0)</f>
        <v>0</v>
      </c>
      <c r="BG435" s="232">
        <f>IF(N435="zákl. přenesená",J435,0)</f>
        <v>0</v>
      </c>
      <c r="BH435" s="232">
        <f>IF(N435="sníž. přenesená",J435,0)</f>
        <v>0</v>
      </c>
      <c r="BI435" s="232">
        <f>IF(N435="nulová",J435,0)</f>
        <v>0</v>
      </c>
      <c r="BJ435" s="18" t="s">
        <v>88</v>
      </c>
      <c r="BK435" s="232">
        <f>ROUND(I435*H435,2)</f>
        <v>0</v>
      </c>
      <c r="BL435" s="18" t="s">
        <v>145</v>
      </c>
      <c r="BM435" s="231" t="s">
        <v>355</v>
      </c>
    </row>
    <row r="436" s="14" customFormat="1">
      <c r="A436" s="14"/>
      <c r="B436" s="244"/>
      <c r="C436" s="245"/>
      <c r="D436" s="235" t="s">
        <v>147</v>
      </c>
      <c r="E436" s="245"/>
      <c r="F436" s="247" t="s">
        <v>356</v>
      </c>
      <c r="G436" s="245"/>
      <c r="H436" s="248">
        <v>128.916</v>
      </c>
      <c r="I436" s="249"/>
      <c r="J436" s="245"/>
      <c r="K436" s="245"/>
      <c r="L436" s="250"/>
      <c r="M436" s="251"/>
      <c r="N436" s="252"/>
      <c r="O436" s="252"/>
      <c r="P436" s="252"/>
      <c r="Q436" s="252"/>
      <c r="R436" s="252"/>
      <c r="S436" s="252"/>
      <c r="T436" s="25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4" t="s">
        <v>147</v>
      </c>
      <c r="AU436" s="254" t="s">
        <v>90</v>
      </c>
      <c r="AV436" s="14" t="s">
        <v>90</v>
      </c>
      <c r="AW436" s="14" t="s">
        <v>4</v>
      </c>
      <c r="AX436" s="14" t="s">
        <v>88</v>
      </c>
      <c r="AY436" s="254" t="s">
        <v>139</v>
      </c>
    </row>
    <row r="437" s="2" customFormat="1" ht="16.5" customHeight="1">
      <c r="A437" s="39"/>
      <c r="B437" s="40"/>
      <c r="C437" s="220" t="s">
        <v>357</v>
      </c>
      <c r="D437" s="220" t="s">
        <v>141</v>
      </c>
      <c r="E437" s="221" t="s">
        <v>358</v>
      </c>
      <c r="F437" s="222" t="s">
        <v>359</v>
      </c>
      <c r="G437" s="223" t="s">
        <v>165</v>
      </c>
      <c r="H437" s="224">
        <v>10.743</v>
      </c>
      <c r="I437" s="225"/>
      <c r="J437" s="226">
        <f>ROUND(I437*H437,2)</f>
        <v>0</v>
      </c>
      <c r="K437" s="222" t="s">
        <v>244</v>
      </c>
      <c r="L437" s="45"/>
      <c r="M437" s="227" t="s">
        <v>1</v>
      </c>
      <c r="N437" s="228" t="s">
        <v>45</v>
      </c>
      <c r="O437" s="92"/>
      <c r="P437" s="229">
        <f>O437*H437</f>
        <v>0</v>
      </c>
      <c r="Q437" s="229">
        <v>0</v>
      </c>
      <c r="R437" s="229">
        <f>Q437*H437</f>
        <v>0</v>
      </c>
      <c r="S437" s="229">
        <v>0</v>
      </c>
      <c r="T437" s="230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1" t="s">
        <v>145</v>
      </c>
      <c r="AT437" s="231" t="s">
        <v>141</v>
      </c>
      <c r="AU437" s="231" t="s">
        <v>90</v>
      </c>
      <c r="AY437" s="18" t="s">
        <v>139</v>
      </c>
      <c r="BE437" s="232">
        <f>IF(N437="základní",J437,0)</f>
        <v>0</v>
      </c>
      <c r="BF437" s="232">
        <f>IF(N437="snížená",J437,0)</f>
        <v>0</v>
      </c>
      <c r="BG437" s="232">
        <f>IF(N437="zákl. přenesená",J437,0)</f>
        <v>0</v>
      </c>
      <c r="BH437" s="232">
        <f>IF(N437="sníž. přenesená",J437,0)</f>
        <v>0</v>
      </c>
      <c r="BI437" s="232">
        <f>IF(N437="nulová",J437,0)</f>
        <v>0</v>
      </c>
      <c r="BJ437" s="18" t="s">
        <v>88</v>
      </c>
      <c r="BK437" s="232">
        <f>ROUND(I437*H437,2)</f>
        <v>0</v>
      </c>
      <c r="BL437" s="18" t="s">
        <v>145</v>
      </c>
      <c r="BM437" s="231" t="s">
        <v>360</v>
      </c>
    </row>
    <row r="438" s="2" customFormat="1" ht="24.15" customHeight="1">
      <c r="A438" s="39"/>
      <c r="B438" s="40"/>
      <c r="C438" s="220" t="s">
        <v>361</v>
      </c>
      <c r="D438" s="220" t="s">
        <v>141</v>
      </c>
      <c r="E438" s="221" t="s">
        <v>362</v>
      </c>
      <c r="F438" s="222" t="s">
        <v>363</v>
      </c>
      <c r="G438" s="223" t="s">
        <v>165</v>
      </c>
      <c r="H438" s="224">
        <v>10.743</v>
      </c>
      <c r="I438" s="225"/>
      <c r="J438" s="226">
        <f>ROUND(I438*H438,2)</f>
        <v>0</v>
      </c>
      <c r="K438" s="222" t="s">
        <v>157</v>
      </c>
      <c r="L438" s="45"/>
      <c r="M438" s="227" t="s">
        <v>1</v>
      </c>
      <c r="N438" s="228" t="s">
        <v>45</v>
      </c>
      <c r="O438" s="92"/>
      <c r="P438" s="229">
        <f>O438*H438</f>
        <v>0</v>
      </c>
      <c r="Q438" s="229">
        <v>0</v>
      </c>
      <c r="R438" s="229">
        <f>Q438*H438</f>
        <v>0</v>
      </c>
      <c r="S438" s="229">
        <v>0</v>
      </c>
      <c r="T438" s="230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1" t="s">
        <v>145</v>
      </c>
      <c r="AT438" s="231" t="s">
        <v>141</v>
      </c>
      <c r="AU438" s="231" t="s">
        <v>90</v>
      </c>
      <c r="AY438" s="18" t="s">
        <v>139</v>
      </c>
      <c r="BE438" s="232">
        <f>IF(N438="základní",J438,0)</f>
        <v>0</v>
      </c>
      <c r="BF438" s="232">
        <f>IF(N438="snížená",J438,0)</f>
        <v>0</v>
      </c>
      <c r="BG438" s="232">
        <f>IF(N438="zákl. přenesená",J438,0)</f>
        <v>0</v>
      </c>
      <c r="BH438" s="232">
        <f>IF(N438="sníž. přenesená",J438,0)</f>
        <v>0</v>
      </c>
      <c r="BI438" s="232">
        <f>IF(N438="nulová",J438,0)</f>
        <v>0</v>
      </c>
      <c r="BJ438" s="18" t="s">
        <v>88</v>
      </c>
      <c r="BK438" s="232">
        <f>ROUND(I438*H438,2)</f>
        <v>0</v>
      </c>
      <c r="BL438" s="18" t="s">
        <v>145</v>
      </c>
      <c r="BM438" s="231" t="s">
        <v>364</v>
      </c>
    </row>
    <row r="439" s="2" customFormat="1" ht="33" customHeight="1">
      <c r="A439" s="39"/>
      <c r="B439" s="40"/>
      <c r="C439" s="220" t="s">
        <v>365</v>
      </c>
      <c r="D439" s="220" t="s">
        <v>141</v>
      </c>
      <c r="E439" s="221" t="s">
        <v>366</v>
      </c>
      <c r="F439" s="222" t="s">
        <v>367</v>
      </c>
      <c r="G439" s="223" t="s">
        <v>165</v>
      </c>
      <c r="H439" s="224">
        <v>10.743</v>
      </c>
      <c r="I439" s="225"/>
      <c r="J439" s="226">
        <f>ROUND(I439*H439,2)</f>
        <v>0</v>
      </c>
      <c r="K439" s="222" t="s">
        <v>244</v>
      </c>
      <c r="L439" s="45"/>
      <c r="M439" s="227" t="s">
        <v>1</v>
      </c>
      <c r="N439" s="228" t="s">
        <v>45</v>
      </c>
      <c r="O439" s="92"/>
      <c r="P439" s="229">
        <f>O439*H439</f>
        <v>0</v>
      </c>
      <c r="Q439" s="229">
        <v>0</v>
      </c>
      <c r="R439" s="229">
        <f>Q439*H439</f>
        <v>0</v>
      </c>
      <c r="S439" s="229">
        <v>0</v>
      </c>
      <c r="T439" s="230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1" t="s">
        <v>145</v>
      </c>
      <c r="AT439" s="231" t="s">
        <v>141</v>
      </c>
      <c r="AU439" s="231" t="s">
        <v>90</v>
      </c>
      <c r="AY439" s="18" t="s">
        <v>139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18" t="s">
        <v>88</v>
      </c>
      <c r="BK439" s="232">
        <f>ROUND(I439*H439,2)</f>
        <v>0</v>
      </c>
      <c r="BL439" s="18" t="s">
        <v>145</v>
      </c>
      <c r="BM439" s="231" t="s">
        <v>368</v>
      </c>
    </row>
    <row r="440" s="2" customFormat="1" ht="24.15" customHeight="1">
      <c r="A440" s="39"/>
      <c r="B440" s="40"/>
      <c r="C440" s="220" t="s">
        <v>369</v>
      </c>
      <c r="D440" s="220" t="s">
        <v>141</v>
      </c>
      <c r="E440" s="221" t="s">
        <v>370</v>
      </c>
      <c r="F440" s="222" t="s">
        <v>371</v>
      </c>
      <c r="G440" s="223" t="s">
        <v>165</v>
      </c>
      <c r="H440" s="224">
        <v>10.743</v>
      </c>
      <c r="I440" s="225"/>
      <c r="J440" s="226">
        <f>ROUND(I440*H440,2)</f>
        <v>0</v>
      </c>
      <c r="K440" s="222" t="s">
        <v>244</v>
      </c>
      <c r="L440" s="45"/>
      <c r="M440" s="227" t="s">
        <v>1</v>
      </c>
      <c r="N440" s="228" t="s">
        <v>45</v>
      </c>
      <c r="O440" s="92"/>
      <c r="P440" s="229">
        <f>O440*H440</f>
        <v>0</v>
      </c>
      <c r="Q440" s="229">
        <v>0</v>
      </c>
      <c r="R440" s="229">
        <f>Q440*H440</f>
        <v>0</v>
      </c>
      <c r="S440" s="229">
        <v>0</v>
      </c>
      <c r="T440" s="230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1" t="s">
        <v>145</v>
      </c>
      <c r="AT440" s="231" t="s">
        <v>141</v>
      </c>
      <c r="AU440" s="231" t="s">
        <v>90</v>
      </c>
      <c r="AY440" s="18" t="s">
        <v>139</v>
      </c>
      <c r="BE440" s="232">
        <f>IF(N440="základní",J440,0)</f>
        <v>0</v>
      </c>
      <c r="BF440" s="232">
        <f>IF(N440="snížená",J440,0)</f>
        <v>0</v>
      </c>
      <c r="BG440" s="232">
        <f>IF(N440="zákl. přenesená",J440,0)</f>
        <v>0</v>
      </c>
      <c r="BH440" s="232">
        <f>IF(N440="sníž. přenesená",J440,0)</f>
        <v>0</v>
      </c>
      <c r="BI440" s="232">
        <f>IF(N440="nulová",J440,0)</f>
        <v>0</v>
      </c>
      <c r="BJ440" s="18" t="s">
        <v>88</v>
      </c>
      <c r="BK440" s="232">
        <f>ROUND(I440*H440,2)</f>
        <v>0</v>
      </c>
      <c r="BL440" s="18" t="s">
        <v>145</v>
      </c>
      <c r="BM440" s="231" t="s">
        <v>372</v>
      </c>
    </row>
    <row r="441" s="2" customFormat="1" ht="24.15" customHeight="1">
      <c r="A441" s="39"/>
      <c r="B441" s="40"/>
      <c r="C441" s="220" t="s">
        <v>373</v>
      </c>
      <c r="D441" s="220" t="s">
        <v>141</v>
      </c>
      <c r="E441" s="221" t="s">
        <v>374</v>
      </c>
      <c r="F441" s="222" t="s">
        <v>375</v>
      </c>
      <c r="G441" s="223" t="s">
        <v>165</v>
      </c>
      <c r="H441" s="224">
        <v>107.43000000000001</v>
      </c>
      <c r="I441" s="225"/>
      <c r="J441" s="226">
        <f>ROUND(I441*H441,2)</f>
        <v>0</v>
      </c>
      <c r="K441" s="222" t="s">
        <v>244</v>
      </c>
      <c r="L441" s="45"/>
      <c r="M441" s="227" t="s">
        <v>1</v>
      </c>
      <c r="N441" s="228" t="s">
        <v>45</v>
      </c>
      <c r="O441" s="92"/>
      <c r="P441" s="229">
        <f>O441*H441</f>
        <v>0</v>
      </c>
      <c r="Q441" s="229">
        <v>0</v>
      </c>
      <c r="R441" s="229">
        <f>Q441*H441</f>
        <v>0</v>
      </c>
      <c r="S441" s="229">
        <v>0</v>
      </c>
      <c r="T441" s="230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1" t="s">
        <v>145</v>
      </c>
      <c r="AT441" s="231" t="s">
        <v>141</v>
      </c>
      <c r="AU441" s="231" t="s">
        <v>90</v>
      </c>
      <c r="AY441" s="18" t="s">
        <v>139</v>
      </c>
      <c r="BE441" s="232">
        <f>IF(N441="základní",J441,0)</f>
        <v>0</v>
      </c>
      <c r="BF441" s="232">
        <f>IF(N441="snížená",J441,0)</f>
        <v>0</v>
      </c>
      <c r="BG441" s="232">
        <f>IF(N441="zákl. přenesená",J441,0)</f>
        <v>0</v>
      </c>
      <c r="BH441" s="232">
        <f>IF(N441="sníž. přenesená",J441,0)</f>
        <v>0</v>
      </c>
      <c r="BI441" s="232">
        <f>IF(N441="nulová",J441,0)</f>
        <v>0</v>
      </c>
      <c r="BJ441" s="18" t="s">
        <v>88</v>
      </c>
      <c r="BK441" s="232">
        <f>ROUND(I441*H441,2)</f>
        <v>0</v>
      </c>
      <c r="BL441" s="18" t="s">
        <v>145</v>
      </c>
      <c r="BM441" s="231" t="s">
        <v>376</v>
      </c>
    </row>
    <row r="442" s="14" customFormat="1">
      <c r="A442" s="14"/>
      <c r="B442" s="244"/>
      <c r="C442" s="245"/>
      <c r="D442" s="235" t="s">
        <v>147</v>
      </c>
      <c r="E442" s="245"/>
      <c r="F442" s="247" t="s">
        <v>377</v>
      </c>
      <c r="G442" s="245"/>
      <c r="H442" s="248">
        <v>107.43000000000001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4" t="s">
        <v>147</v>
      </c>
      <c r="AU442" s="254" t="s">
        <v>90</v>
      </c>
      <c r="AV442" s="14" t="s">
        <v>90</v>
      </c>
      <c r="AW442" s="14" t="s">
        <v>4</v>
      </c>
      <c r="AX442" s="14" t="s">
        <v>88</v>
      </c>
      <c r="AY442" s="254" t="s">
        <v>139</v>
      </c>
    </row>
    <row r="443" s="12" customFormat="1" ht="22.8" customHeight="1">
      <c r="A443" s="12"/>
      <c r="B443" s="204"/>
      <c r="C443" s="205"/>
      <c r="D443" s="206" t="s">
        <v>79</v>
      </c>
      <c r="E443" s="218" t="s">
        <v>378</v>
      </c>
      <c r="F443" s="218" t="s">
        <v>379</v>
      </c>
      <c r="G443" s="205"/>
      <c r="H443" s="205"/>
      <c r="I443" s="208"/>
      <c r="J443" s="219">
        <f>BK443</f>
        <v>0</v>
      </c>
      <c r="K443" s="205"/>
      <c r="L443" s="210"/>
      <c r="M443" s="211"/>
      <c r="N443" s="212"/>
      <c r="O443" s="212"/>
      <c r="P443" s="213">
        <f>P444</f>
        <v>0</v>
      </c>
      <c r="Q443" s="212"/>
      <c r="R443" s="213">
        <f>R444</f>
        <v>0</v>
      </c>
      <c r="S443" s="212"/>
      <c r="T443" s="214">
        <f>T444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15" t="s">
        <v>88</v>
      </c>
      <c r="AT443" s="216" t="s">
        <v>79</v>
      </c>
      <c r="AU443" s="216" t="s">
        <v>88</v>
      </c>
      <c r="AY443" s="215" t="s">
        <v>139</v>
      </c>
      <c r="BK443" s="217">
        <f>BK444</f>
        <v>0</v>
      </c>
    </row>
    <row r="444" s="2" customFormat="1" ht="16.5" customHeight="1">
      <c r="A444" s="39"/>
      <c r="B444" s="40"/>
      <c r="C444" s="220" t="s">
        <v>380</v>
      </c>
      <c r="D444" s="220" t="s">
        <v>141</v>
      </c>
      <c r="E444" s="221" t="s">
        <v>381</v>
      </c>
      <c r="F444" s="222" t="s">
        <v>382</v>
      </c>
      <c r="G444" s="223" t="s">
        <v>165</v>
      </c>
      <c r="H444" s="224">
        <v>26.933</v>
      </c>
      <c r="I444" s="225"/>
      <c r="J444" s="226">
        <f>ROUND(I444*H444,2)</f>
        <v>0</v>
      </c>
      <c r="K444" s="222" t="s">
        <v>244</v>
      </c>
      <c r="L444" s="45"/>
      <c r="M444" s="227" t="s">
        <v>1</v>
      </c>
      <c r="N444" s="228" t="s">
        <v>45</v>
      </c>
      <c r="O444" s="92"/>
      <c r="P444" s="229">
        <f>O444*H444</f>
        <v>0</v>
      </c>
      <c r="Q444" s="229">
        <v>0</v>
      </c>
      <c r="R444" s="229">
        <f>Q444*H444</f>
        <v>0</v>
      </c>
      <c r="S444" s="229">
        <v>0</v>
      </c>
      <c r="T444" s="230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1" t="s">
        <v>145</v>
      </c>
      <c r="AT444" s="231" t="s">
        <v>141</v>
      </c>
      <c r="AU444" s="231" t="s">
        <v>90</v>
      </c>
      <c r="AY444" s="18" t="s">
        <v>139</v>
      </c>
      <c r="BE444" s="232">
        <f>IF(N444="základní",J444,0)</f>
        <v>0</v>
      </c>
      <c r="BF444" s="232">
        <f>IF(N444="snížená",J444,0)</f>
        <v>0</v>
      </c>
      <c r="BG444" s="232">
        <f>IF(N444="zákl. přenesená",J444,0)</f>
        <v>0</v>
      </c>
      <c r="BH444" s="232">
        <f>IF(N444="sníž. přenesená",J444,0)</f>
        <v>0</v>
      </c>
      <c r="BI444" s="232">
        <f>IF(N444="nulová",J444,0)</f>
        <v>0</v>
      </c>
      <c r="BJ444" s="18" t="s">
        <v>88</v>
      </c>
      <c r="BK444" s="232">
        <f>ROUND(I444*H444,2)</f>
        <v>0</v>
      </c>
      <c r="BL444" s="18" t="s">
        <v>145</v>
      </c>
      <c r="BM444" s="231" t="s">
        <v>383</v>
      </c>
    </row>
    <row r="445" s="12" customFormat="1" ht="25.92" customHeight="1">
      <c r="A445" s="12"/>
      <c r="B445" s="204"/>
      <c r="C445" s="205"/>
      <c r="D445" s="206" t="s">
        <v>79</v>
      </c>
      <c r="E445" s="207" t="s">
        <v>384</v>
      </c>
      <c r="F445" s="207" t="s">
        <v>385</v>
      </c>
      <c r="G445" s="205"/>
      <c r="H445" s="205"/>
      <c r="I445" s="208"/>
      <c r="J445" s="209">
        <f>BK445</f>
        <v>0</v>
      </c>
      <c r="K445" s="205"/>
      <c r="L445" s="210"/>
      <c r="M445" s="211"/>
      <c r="N445" s="212"/>
      <c r="O445" s="212"/>
      <c r="P445" s="213">
        <f>P446+P471+P481</f>
        <v>0</v>
      </c>
      <c r="Q445" s="212"/>
      <c r="R445" s="213">
        <f>R446+R471+R481</f>
        <v>2.3525423999999999</v>
      </c>
      <c r="S445" s="212"/>
      <c r="T445" s="214">
        <f>T446+T471+T481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15" t="s">
        <v>90</v>
      </c>
      <c r="AT445" s="216" t="s">
        <v>79</v>
      </c>
      <c r="AU445" s="216" t="s">
        <v>80</v>
      </c>
      <c r="AY445" s="215" t="s">
        <v>139</v>
      </c>
      <c r="BK445" s="217">
        <f>BK446+BK471+BK481</f>
        <v>0</v>
      </c>
    </row>
    <row r="446" s="12" customFormat="1" ht="22.8" customHeight="1">
      <c r="A446" s="12"/>
      <c r="B446" s="204"/>
      <c r="C446" s="205"/>
      <c r="D446" s="206" t="s">
        <v>79</v>
      </c>
      <c r="E446" s="218" t="s">
        <v>386</v>
      </c>
      <c r="F446" s="218" t="s">
        <v>387</v>
      </c>
      <c r="G446" s="205"/>
      <c r="H446" s="205"/>
      <c r="I446" s="208"/>
      <c r="J446" s="219">
        <f>BK446</f>
        <v>0</v>
      </c>
      <c r="K446" s="205"/>
      <c r="L446" s="210"/>
      <c r="M446" s="211"/>
      <c r="N446" s="212"/>
      <c r="O446" s="212"/>
      <c r="P446" s="213">
        <f>SUM(P447:P470)</f>
        <v>0</v>
      </c>
      <c r="Q446" s="212"/>
      <c r="R446" s="213">
        <f>SUM(R447:R470)</f>
        <v>1.1961264</v>
      </c>
      <c r="S446" s="212"/>
      <c r="T446" s="214">
        <f>SUM(T447:T470)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15" t="s">
        <v>90</v>
      </c>
      <c r="AT446" s="216" t="s">
        <v>79</v>
      </c>
      <c r="AU446" s="216" t="s">
        <v>88</v>
      </c>
      <c r="AY446" s="215" t="s">
        <v>139</v>
      </c>
      <c r="BK446" s="217">
        <f>SUM(BK447:BK470)</f>
        <v>0</v>
      </c>
    </row>
    <row r="447" s="2" customFormat="1" ht="33" customHeight="1">
      <c r="A447" s="39"/>
      <c r="B447" s="40"/>
      <c r="C447" s="220" t="s">
        <v>388</v>
      </c>
      <c r="D447" s="220" t="s">
        <v>141</v>
      </c>
      <c r="E447" s="221" t="s">
        <v>389</v>
      </c>
      <c r="F447" s="222" t="s">
        <v>390</v>
      </c>
      <c r="G447" s="223" t="s">
        <v>144</v>
      </c>
      <c r="H447" s="224">
        <v>25.359999999999999</v>
      </c>
      <c r="I447" s="225"/>
      <c r="J447" s="226">
        <f>ROUND(I447*H447,2)</f>
        <v>0</v>
      </c>
      <c r="K447" s="222" t="s">
        <v>1</v>
      </c>
      <c r="L447" s="45"/>
      <c r="M447" s="227" t="s">
        <v>1</v>
      </c>
      <c r="N447" s="228" t="s">
        <v>45</v>
      </c>
      <c r="O447" s="92"/>
      <c r="P447" s="229">
        <f>O447*H447</f>
        <v>0</v>
      </c>
      <c r="Q447" s="229">
        <v>0.040739999999999998</v>
      </c>
      <c r="R447" s="229">
        <f>Q447*H447</f>
        <v>1.0331664</v>
      </c>
      <c r="S447" s="229">
        <v>0</v>
      </c>
      <c r="T447" s="230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1" t="s">
        <v>236</v>
      </c>
      <c r="AT447" s="231" t="s">
        <v>141</v>
      </c>
      <c r="AU447" s="231" t="s">
        <v>90</v>
      </c>
      <c r="AY447" s="18" t="s">
        <v>139</v>
      </c>
      <c r="BE447" s="232">
        <f>IF(N447="základní",J447,0)</f>
        <v>0</v>
      </c>
      <c r="BF447" s="232">
        <f>IF(N447="snížená",J447,0)</f>
        <v>0</v>
      </c>
      <c r="BG447" s="232">
        <f>IF(N447="zákl. přenesená",J447,0)</f>
        <v>0</v>
      </c>
      <c r="BH447" s="232">
        <f>IF(N447="sníž. přenesená",J447,0)</f>
        <v>0</v>
      </c>
      <c r="BI447" s="232">
        <f>IF(N447="nulová",J447,0)</f>
        <v>0</v>
      </c>
      <c r="BJ447" s="18" t="s">
        <v>88</v>
      </c>
      <c r="BK447" s="232">
        <f>ROUND(I447*H447,2)</f>
        <v>0</v>
      </c>
      <c r="BL447" s="18" t="s">
        <v>236</v>
      </c>
      <c r="BM447" s="231" t="s">
        <v>391</v>
      </c>
    </row>
    <row r="448" s="13" customFormat="1">
      <c r="A448" s="13"/>
      <c r="B448" s="233"/>
      <c r="C448" s="234"/>
      <c r="D448" s="235" t="s">
        <v>147</v>
      </c>
      <c r="E448" s="236" t="s">
        <v>1</v>
      </c>
      <c r="F448" s="237" t="s">
        <v>148</v>
      </c>
      <c r="G448" s="234"/>
      <c r="H448" s="236" t="s">
        <v>1</v>
      </c>
      <c r="I448" s="238"/>
      <c r="J448" s="234"/>
      <c r="K448" s="234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147</v>
      </c>
      <c r="AU448" s="243" t="s">
        <v>90</v>
      </c>
      <c r="AV448" s="13" t="s">
        <v>88</v>
      </c>
      <c r="AW448" s="13" t="s">
        <v>34</v>
      </c>
      <c r="AX448" s="13" t="s">
        <v>80</v>
      </c>
      <c r="AY448" s="243" t="s">
        <v>139</v>
      </c>
    </row>
    <row r="449" s="13" customFormat="1">
      <c r="A449" s="13"/>
      <c r="B449" s="233"/>
      <c r="C449" s="234"/>
      <c r="D449" s="235" t="s">
        <v>147</v>
      </c>
      <c r="E449" s="236" t="s">
        <v>1</v>
      </c>
      <c r="F449" s="237" t="s">
        <v>149</v>
      </c>
      <c r="G449" s="234"/>
      <c r="H449" s="236" t="s">
        <v>1</v>
      </c>
      <c r="I449" s="238"/>
      <c r="J449" s="234"/>
      <c r="K449" s="234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147</v>
      </c>
      <c r="AU449" s="243" t="s">
        <v>90</v>
      </c>
      <c r="AV449" s="13" t="s">
        <v>88</v>
      </c>
      <c r="AW449" s="13" t="s">
        <v>34</v>
      </c>
      <c r="AX449" s="13" t="s">
        <v>80</v>
      </c>
      <c r="AY449" s="243" t="s">
        <v>139</v>
      </c>
    </row>
    <row r="450" s="13" customFormat="1">
      <c r="A450" s="13"/>
      <c r="B450" s="233"/>
      <c r="C450" s="234"/>
      <c r="D450" s="235" t="s">
        <v>147</v>
      </c>
      <c r="E450" s="236" t="s">
        <v>1</v>
      </c>
      <c r="F450" s="237" t="s">
        <v>150</v>
      </c>
      <c r="G450" s="234"/>
      <c r="H450" s="236" t="s">
        <v>1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147</v>
      </c>
      <c r="AU450" s="243" t="s">
        <v>90</v>
      </c>
      <c r="AV450" s="13" t="s">
        <v>88</v>
      </c>
      <c r="AW450" s="13" t="s">
        <v>34</v>
      </c>
      <c r="AX450" s="13" t="s">
        <v>80</v>
      </c>
      <c r="AY450" s="243" t="s">
        <v>139</v>
      </c>
    </row>
    <row r="451" s="13" customFormat="1">
      <c r="A451" s="13"/>
      <c r="B451" s="233"/>
      <c r="C451" s="234"/>
      <c r="D451" s="235" t="s">
        <v>147</v>
      </c>
      <c r="E451" s="236" t="s">
        <v>1</v>
      </c>
      <c r="F451" s="237" t="s">
        <v>151</v>
      </c>
      <c r="G451" s="234"/>
      <c r="H451" s="236" t="s">
        <v>1</v>
      </c>
      <c r="I451" s="238"/>
      <c r="J451" s="234"/>
      <c r="K451" s="234"/>
      <c r="L451" s="239"/>
      <c r="M451" s="240"/>
      <c r="N451" s="241"/>
      <c r="O451" s="241"/>
      <c r="P451" s="241"/>
      <c r="Q451" s="241"/>
      <c r="R451" s="241"/>
      <c r="S451" s="241"/>
      <c r="T451" s="24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3" t="s">
        <v>147</v>
      </c>
      <c r="AU451" s="243" t="s">
        <v>90</v>
      </c>
      <c r="AV451" s="13" t="s">
        <v>88</v>
      </c>
      <c r="AW451" s="13" t="s">
        <v>34</v>
      </c>
      <c r="AX451" s="13" t="s">
        <v>80</v>
      </c>
      <c r="AY451" s="243" t="s">
        <v>139</v>
      </c>
    </row>
    <row r="452" s="13" customFormat="1">
      <c r="A452" s="13"/>
      <c r="B452" s="233"/>
      <c r="C452" s="234"/>
      <c r="D452" s="235" t="s">
        <v>147</v>
      </c>
      <c r="E452" s="236" t="s">
        <v>1</v>
      </c>
      <c r="F452" s="237" t="s">
        <v>152</v>
      </c>
      <c r="G452" s="234"/>
      <c r="H452" s="236" t="s">
        <v>1</v>
      </c>
      <c r="I452" s="238"/>
      <c r="J452" s="234"/>
      <c r="K452" s="234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147</v>
      </c>
      <c r="AU452" s="243" t="s">
        <v>90</v>
      </c>
      <c r="AV452" s="13" t="s">
        <v>88</v>
      </c>
      <c r="AW452" s="13" t="s">
        <v>34</v>
      </c>
      <c r="AX452" s="13" t="s">
        <v>80</v>
      </c>
      <c r="AY452" s="243" t="s">
        <v>139</v>
      </c>
    </row>
    <row r="453" s="14" customFormat="1">
      <c r="A453" s="14"/>
      <c r="B453" s="244"/>
      <c r="C453" s="245"/>
      <c r="D453" s="235" t="s">
        <v>147</v>
      </c>
      <c r="E453" s="246" t="s">
        <v>1</v>
      </c>
      <c r="F453" s="247" t="s">
        <v>153</v>
      </c>
      <c r="G453" s="245"/>
      <c r="H453" s="248">
        <v>25.359999999999999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4" t="s">
        <v>147</v>
      </c>
      <c r="AU453" s="254" t="s">
        <v>90</v>
      </c>
      <c r="AV453" s="14" t="s">
        <v>90</v>
      </c>
      <c r="AW453" s="14" t="s">
        <v>34</v>
      </c>
      <c r="AX453" s="14" t="s">
        <v>80</v>
      </c>
      <c r="AY453" s="254" t="s">
        <v>139</v>
      </c>
    </row>
    <row r="454" s="15" customFormat="1">
      <c r="A454" s="15"/>
      <c r="B454" s="255"/>
      <c r="C454" s="256"/>
      <c r="D454" s="235" t="s">
        <v>147</v>
      </c>
      <c r="E454" s="257" t="s">
        <v>1</v>
      </c>
      <c r="F454" s="258" t="s">
        <v>154</v>
      </c>
      <c r="G454" s="256"/>
      <c r="H454" s="259">
        <v>25.359999999999999</v>
      </c>
      <c r="I454" s="260"/>
      <c r="J454" s="256"/>
      <c r="K454" s="256"/>
      <c r="L454" s="261"/>
      <c r="M454" s="262"/>
      <c r="N454" s="263"/>
      <c r="O454" s="263"/>
      <c r="P454" s="263"/>
      <c r="Q454" s="263"/>
      <c r="R454" s="263"/>
      <c r="S454" s="263"/>
      <c r="T454" s="264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5" t="s">
        <v>147</v>
      </c>
      <c r="AU454" s="265" t="s">
        <v>90</v>
      </c>
      <c r="AV454" s="15" t="s">
        <v>145</v>
      </c>
      <c r="AW454" s="15" t="s">
        <v>34</v>
      </c>
      <c r="AX454" s="15" t="s">
        <v>88</v>
      </c>
      <c r="AY454" s="265" t="s">
        <v>139</v>
      </c>
    </row>
    <row r="455" s="2" customFormat="1" ht="24.15" customHeight="1">
      <c r="A455" s="39"/>
      <c r="B455" s="40"/>
      <c r="C455" s="220" t="s">
        <v>392</v>
      </c>
      <c r="D455" s="220" t="s">
        <v>141</v>
      </c>
      <c r="E455" s="221" t="s">
        <v>393</v>
      </c>
      <c r="F455" s="222" t="s">
        <v>394</v>
      </c>
      <c r="G455" s="223" t="s">
        <v>227</v>
      </c>
      <c r="H455" s="224">
        <v>1</v>
      </c>
      <c r="I455" s="225"/>
      <c r="J455" s="226">
        <f>ROUND(I455*H455,2)</f>
        <v>0</v>
      </c>
      <c r="K455" s="222" t="s">
        <v>1</v>
      </c>
      <c r="L455" s="45"/>
      <c r="M455" s="227" t="s">
        <v>1</v>
      </c>
      <c r="N455" s="228" t="s">
        <v>45</v>
      </c>
      <c r="O455" s="92"/>
      <c r="P455" s="229">
        <f>O455*H455</f>
        <v>0</v>
      </c>
      <c r="Q455" s="229">
        <v>0.040739999999999998</v>
      </c>
      <c r="R455" s="229">
        <f>Q455*H455</f>
        <v>0.040739999999999998</v>
      </c>
      <c r="S455" s="229">
        <v>0</v>
      </c>
      <c r="T455" s="230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1" t="s">
        <v>236</v>
      </c>
      <c r="AT455" s="231" t="s">
        <v>141</v>
      </c>
      <c r="AU455" s="231" t="s">
        <v>90</v>
      </c>
      <c r="AY455" s="18" t="s">
        <v>139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18" t="s">
        <v>88</v>
      </c>
      <c r="BK455" s="232">
        <f>ROUND(I455*H455,2)</f>
        <v>0</v>
      </c>
      <c r="BL455" s="18" t="s">
        <v>236</v>
      </c>
      <c r="BM455" s="231" t="s">
        <v>395</v>
      </c>
    </row>
    <row r="456" s="13" customFormat="1">
      <c r="A456" s="13"/>
      <c r="B456" s="233"/>
      <c r="C456" s="234"/>
      <c r="D456" s="235" t="s">
        <v>147</v>
      </c>
      <c r="E456" s="236" t="s">
        <v>1</v>
      </c>
      <c r="F456" s="237" t="s">
        <v>148</v>
      </c>
      <c r="G456" s="234"/>
      <c r="H456" s="236" t="s">
        <v>1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147</v>
      </c>
      <c r="AU456" s="243" t="s">
        <v>90</v>
      </c>
      <c r="AV456" s="13" t="s">
        <v>88</v>
      </c>
      <c r="AW456" s="13" t="s">
        <v>34</v>
      </c>
      <c r="AX456" s="13" t="s">
        <v>80</v>
      </c>
      <c r="AY456" s="243" t="s">
        <v>139</v>
      </c>
    </row>
    <row r="457" s="13" customFormat="1">
      <c r="A457" s="13"/>
      <c r="B457" s="233"/>
      <c r="C457" s="234"/>
      <c r="D457" s="235" t="s">
        <v>147</v>
      </c>
      <c r="E457" s="236" t="s">
        <v>1</v>
      </c>
      <c r="F457" s="237" t="s">
        <v>266</v>
      </c>
      <c r="G457" s="234"/>
      <c r="H457" s="236" t="s">
        <v>1</v>
      </c>
      <c r="I457" s="238"/>
      <c r="J457" s="234"/>
      <c r="K457" s="234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147</v>
      </c>
      <c r="AU457" s="243" t="s">
        <v>90</v>
      </c>
      <c r="AV457" s="13" t="s">
        <v>88</v>
      </c>
      <c r="AW457" s="13" t="s">
        <v>34</v>
      </c>
      <c r="AX457" s="13" t="s">
        <v>80</v>
      </c>
      <c r="AY457" s="243" t="s">
        <v>139</v>
      </c>
    </row>
    <row r="458" s="13" customFormat="1">
      <c r="A458" s="13"/>
      <c r="B458" s="233"/>
      <c r="C458" s="234"/>
      <c r="D458" s="235" t="s">
        <v>147</v>
      </c>
      <c r="E458" s="236" t="s">
        <v>1</v>
      </c>
      <c r="F458" s="237" t="s">
        <v>267</v>
      </c>
      <c r="G458" s="234"/>
      <c r="H458" s="236" t="s">
        <v>1</v>
      </c>
      <c r="I458" s="238"/>
      <c r="J458" s="234"/>
      <c r="K458" s="234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147</v>
      </c>
      <c r="AU458" s="243" t="s">
        <v>90</v>
      </c>
      <c r="AV458" s="13" t="s">
        <v>88</v>
      </c>
      <c r="AW458" s="13" t="s">
        <v>34</v>
      </c>
      <c r="AX458" s="13" t="s">
        <v>80</v>
      </c>
      <c r="AY458" s="243" t="s">
        <v>139</v>
      </c>
    </row>
    <row r="459" s="13" customFormat="1">
      <c r="A459" s="13"/>
      <c r="B459" s="233"/>
      <c r="C459" s="234"/>
      <c r="D459" s="235" t="s">
        <v>147</v>
      </c>
      <c r="E459" s="236" t="s">
        <v>1</v>
      </c>
      <c r="F459" s="237" t="s">
        <v>274</v>
      </c>
      <c r="G459" s="234"/>
      <c r="H459" s="236" t="s">
        <v>1</v>
      </c>
      <c r="I459" s="238"/>
      <c r="J459" s="234"/>
      <c r="K459" s="234"/>
      <c r="L459" s="239"/>
      <c r="M459" s="240"/>
      <c r="N459" s="241"/>
      <c r="O459" s="241"/>
      <c r="P459" s="241"/>
      <c r="Q459" s="241"/>
      <c r="R459" s="241"/>
      <c r="S459" s="241"/>
      <c r="T459" s="24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147</v>
      </c>
      <c r="AU459" s="243" t="s">
        <v>90</v>
      </c>
      <c r="AV459" s="13" t="s">
        <v>88</v>
      </c>
      <c r="AW459" s="13" t="s">
        <v>34</v>
      </c>
      <c r="AX459" s="13" t="s">
        <v>80</v>
      </c>
      <c r="AY459" s="243" t="s">
        <v>139</v>
      </c>
    </row>
    <row r="460" s="14" customFormat="1">
      <c r="A460" s="14"/>
      <c r="B460" s="244"/>
      <c r="C460" s="245"/>
      <c r="D460" s="235" t="s">
        <v>147</v>
      </c>
      <c r="E460" s="246" t="s">
        <v>1</v>
      </c>
      <c r="F460" s="247" t="s">
        <v>396</v>
      </c>
      <c r="G460" s="245"/>
      <c r="H460" s="248">
        <v>1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4" t="s">
        <v>147</v>
      </c>
      <c r="AU460" s="254" t="s">
        <v>90</v>
      </c>
      <c r="AV460" s="14" t="s">
        <v>90</v>
      </c>
      <c r="AW460" s="14" t="s">
        <v>34</v>
      </c>
      <c r="AX460" s="14" t="s">
        <v>80</v>
      </c>
      <c r="AY460" s="254" t="s">
        <v>139</v>
      </c>
    </row>
    <row r="461" s="15" customFormat="1">
      <c r="A461" s="15"/>
      <c r="B461" s="255"/>
      <c r="C461" s="256"/>
      <c r="D461" s="235" t="s">
        <v>147</v>
      </c>
      <c r="E461" s="257" t="s">
        <v>1</v>
      </c>
      <c r="F461" s="258" t="s">
        <v>154</v>
      </c>
      <c r="G461" s="256"/>
      <c r="H461" s="259">
        <v>1</v>
      </c>
      <c r="I461" s="260"/>
      <c r="J461" s="256"/>
      <c r="K461" s="256"/>
      <c r="L461" s="261"/>
      <c r="M461" s="262"/>
      <c r="N461" s="263"/>
      <c r="O461" s="263"/>
      <c r="P461" s="263"/>
      <c r="Q461" s="263"/>
      <c r="R461" s="263"/>
      <c r="S461" s="263"/>
      <c r="T461" s="264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65" t="s">
        <v>147</v>
      </c>
      <c r="AU461" s="265" t="s">
        <v>90</v>
      </c>
      <c r="AV461" s="15" t="s">
        <v>145</v>
      </c>
      <c r="AW461" s="15" t="s">
        <v>34</v>
      </c>
      <c r="AX461" s="15" t="s">
        <v>88</v>
      </c>
      <c r="AY461" s="265" t="s">
        <v>139</v>
      </c>
    </row>
    <row r="462" s="2" customFormat="1" ht="33" customHeight="1">
      <c r="A462" s="39"/>
      <c r="B462" s="40"/>
      <c r="C462" s="220" t="s">
        <v>397</v>
      </c>
      <c r="D462" s="220" t="s">
        <v>141</v>
      </c>
      <c r="E462" s="221" t="s">
        <v>398</v>
      </c>
      <c r="F462" s="222" t="s">
        <v>399</v>
      </c>
      <c r="G462" s="223" t="s">
        <v>227</v>
      </c>
      <c r="H462" s="224">
        <v>3</v>
      </c>
      <c r="I462" s="225"/>
      <c r="J462" s="226">
        <f>ROUND(I462*H462,2)</f>
        <v>0</v>
      </c>
      <c r="K462" s="222" t="s">
        <v>1</v>
      </c>
      <c r="L462" s="45"/>
      <c r="M462" s="227" t="s">
        <v>1</v>
      </c>
      <c r="N462" s="228" t="s">
        <v>45</v>
      </c>
      <c r="O462" s="92"/>
      <c r="P462" s="229">
        <f>O462*H462</f>
        <v>0</v>
      </c>
      <c r="Q462" s="229">
        <v>0.040739999999999998</v>
      </c>
      <c r="R462" s="229">
        <f>Q462*H462</f>
        <v>0.12222</v>
      </c>
      <c r="S462" s="229">
        <v>0</v>
      </c>
      <c r="T462" s="230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1" t="s">
        <v>236</v>
      </c>
      <c r="AT462" s="231" t="s">
        <v>141</v>
      </c>
      <c r="AU462" s="231" t="s">
        <v>90</v>
      </c>
      <c r="AY462" s="18" t="s">
        <v>139</v>
      </c>
      <c r="BE462" s="232">
        <f>IF(N462="základní",J462,0)</f>
        <v>0</v>
      </c>
      <c r="BF462" s="232">
        <f>IF(N462="snížená",J462,0)</f>
        <v>0</v>
      </c>
      <c r="BG462" s="232">
        <f>IF(N462="zákl. přenesená",J462,0)</f>
        <v>0</v>
      </c>
      <c r="BH462" s="232">
        <f>IF(N462="sníž. přenesená",J462,0)</f>
        <v>0</v>
      </c>
      <c r="BI462" s="232">
        <f>IF(N462="nulová",J462,0)</f>
        <v>0</v>
      </c>
      <c r="BJ462" s="18" t="s">
        <v>88</v>
      </c>
      <c r="BK462" s="232">
        <f>ROUND(I462*H462,2)</f>
        <v>0</v>
      </c>
      <c r="BL462" s="18" t="s">
        <v>236</v>
      </c>
      <c r="BM462" s="231" t="s">
        <v>400</v>
      </c>
    </row>
    <row r="463" s="13" customFormat="1">
      <c r="A463" s="13"/>
      <c r="B463" s="233"/>
      <c r="C463" s="234"/>
      <c r="D463" s="235" t="s">
        <v>147</v>
      </c>
      <c r="E463" s="236" t="s">
        <v>1</v>
      </c>
      <c r="F463" s="237" t="s">
        <v>148</v>
      </c>
      <c r="G463" s="234"/>
      <c r="H463" s="236" t="s">
        <v>1</v>
      </c>
      <c r="I463" s="238"/>
      <c r="J463" s="234"/>
      <c r="K463" s="234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147</v>
      </c>
      <c r="AU463" s="243" t="s">
        <v>90</v>
      </c>
      <c r="AV463" s="13" t="s">
        <v>88</v>
      </c>
      <c r="AW463" s="13" t="s">
        <v>34</v>
      </c>
      <c r="AX463" s="13" t="s">
        <v>80</v>
      </c>
      <c r="AY463" s="243" t="s">
        <v>139</v>
      </c>
    </row>
    <row r="464" s="13" customFormat="1">
      <c r="A464" s="13"/>
      <c r="B464" s="233"/>
      <c r="C464" s="234"/>
      <c r="D464" s="235" t="s">
        <v>147</v>
      </c>
      <c r="E464" s="236" t="s">
        <v>1</v>
      </c>
      <c r="F464" s="237" t="s">
        <v>266</v>
      </c>
      <c r="G464" s="234"/>
      <c r="H464" s="236" t="s">
        <v>1</v>
      </c>
      <c r="I464" s="238"/>
      <c r="J464" s="234"/>
      <c r="K464" s="234"/>
      <c r="L464" s="239"/>
      <c r="M464" s="240"/>
      <c r="N464" s="241"/>
      <c r="O464" s="241"/>
      <c r="P464" s="241"/>
      <c r="Q464" s="241"/>
      <c r="R464" s="241"/>
      <c r="S464" s="241"/>
      <c r="T464" s="24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3" t="s">
        <v>147</v>
      </c>
      <c r="AU464" s="243" t="s">
        <v>90</v>
      </c>
      <c r="AV464" s="13" t="s">
        <v>88</v>
      </c>
      <c r="AW464" s="13" t="s">
        <v>34</v>
      </c>
      <c r="AX464" s="13" t="s">
        <v>80</v>
      </c>
      <c r="AY464" s="243" t="s">
        <v>139</v>
      </c>
    </row>
    <row r="465" s="13" customFormat="1">
      <c r="A465" s="13"/>
      <c r="B465" s="233"/>
      <c r="C465" s="234"/>
      <c r="D465" s="235" t="s">
        <v>147</v>
      </c>
      <c r="E465" s="236" t="s">
        <v>1</v>
      </c>
      <c r="F465" s="237" t="s">
        <v>267</v>
      </c>
      <c r="G465" s="234"/>
      <c r="H465" s="236" t="s">
        <v>1</v>
      </c>
      <c r="I465" s="238"/>
      <c r="J465" s="234"/>
      <c r="K465" s="234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147</v>
      </c>
      <c r="AU465" s="243" t="s">
        <v>90</v>
      </c>
      <c r="AV465" s="13" t="s">
        <v>88</v>
      </c>
      <c r="AW465" s="13" t="s">
        <v>34</v>
      </c>
      <c r="AX465" s="13" t="s">
        <v>80</v>
      </c>
      <c r="AY465" s="243" t="s">
        <v>139</v>
      </c>
    </row>
    <row r="466" s="13" customFormat="1">
      <c r="A466" s="13"/>
      <c r="B466" s="233"/>
      <c r="C466" s="234"/>
      <c r="D466" s="235" t="s">
        <v>147</v>
      </c>
      <c r="E466" s="236" t="s">
        <v>1</v>
      </c>
      <c r="F466" s="237" t="s">
        <v>268</v>
      </c>
      <c r="G466" s="234"/>
      <c r="H466" s="236" t="s">
        <v>1</v>
      </c>
      <c r="I466" s="238"/>
      <c r="J466" s="234"/>
      <c r="K466" s="234"/>
      <c r="L466" s="239"/>
      <c r="M466" s="240"/>
      <c r="N466" s="241"/>
      <c r="O466" s="241"/>
      <c r="P466" s="241"/>
      <c r="Q466" s="241"/>
      <c r="R466" s="241"/>
      <c r="S466" s="241"/>
      <c r="T466" s="24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3" t="s">
        <v>147</v>
      </c>
      <c r="AU466" s="243" t="s">
        <v>90</v>
      </c>
      <c r="AV466" s="13" t="s">
        <v>88</v>
      </c>
      <c r="AW466" s="13" t="s">
        <v>34</v>
      </c>
      <c r="AX466" s="13" t="s">
        <v>80</v>
      </c>
      <c r="AY466" s="243" t="s">
        <v>139</v>
      </c>
    </row>
    <row r="467" s="14" customFormat="1">
      <c r="A467" s="14"/>
      <c r="B467" s="244"/>
      <c r="C467" s="245"/>
      <c r="D467" s="235" t="s">
        <v>147</v>
      </c>
      <c r="E467" s="246" t="s">
        <v>1</v>
      </c>
      <c r="F467" s="247" t="s">
        <v>161</v>
      </c>
      <c r="G467" s="245"/>
      <c r="H467" s="248">
        <v>3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4" t="s">
        <v>147</v>
      </c>
      <c r="AU467" s="254" t="s">
        <v>90</v>
      </c>
      <c r="AV467" s="14" t="s">
        <v>90</v>
      </c>
      <c r="AW467" s="14" t="s">
        <v>34</v>
      </c>
      <c r="AX467" s="14" t="s">
        <v>80</v>
      </c>
      <c r="AY467" s="254" t="s">
        <v>139</v>
      </c>
    </row>
    <row r="468" s="15" customFormat="1">
      <c r="A468" s="15"/>
      <c r="B468" s="255"/>
      <c r="C468" s="256"/>
      <c r="D468" s="235" t="s">
        <v>147</v>
      </c>
      <c r="E468" s="257" t="s">
        <v>1</v>
      </c>
      <c r="F468" s="258" t="s">
        <v>154</v>
      </c>
      <c r="G468" s="256"/>
      <c r="H468" s="259">
        <v>3</v>
      </c>
      <c r="I468" s="260"/>
      <c r="J468" s="256"/>
      <c r="K468" s="256"/>
      <c r="L468" s="261"/>
      <c r="M468" s="262"/>
      <c r="N468" s="263"/>
      <c r="O468" s="263"/>
      <c r="P468" s="263"/>
      <c r="Q468" s="263"/>
      <c r="R468" s="263"/>
      <c r="S468" s="263"/>
      <c r="T468" s="264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65" t="s">
        <v>147</v>
      </c>
      <c r="AU468" s="265" t="s">
        <v>90</v>
      </c>
      <c r="AV468" s="15" t="s">
        <v>145</v>
      </c>
      <c r="AW468" s="15" t="s">
        <v>34</v>
      </c>
      <c r="AX468" s="15" t="s">
        <v>88</v>
      </c>
      <c r="AY468" s="265" t="s">
        <v>139</v>
      </c>
    </row>
    <row r="469" s="2" customFormat="1" ht="24.15" customHeight="1">
      <c r="A469" s="39"/>
      <c r="B469" s="40"/>
      <c r="C469" s="220" t="s">
        <v>401</v>
      </c>
      <c r="D469" s="220" t="s">
        <v>141</v>
      </c>
      <c r="E469" s="221" t="s">
        <v>402</v>
      </c>
      <c r="F469" s="222" t="s">
        <v>403</v>
      </c>
      <c r="G469" s="223" t="s">
        <v>404</v>
      </c>
      <c r="H469" s="287"/>
      <c r="I469" s="225"/>
      <c r="J469" s="226">
        <f>ROUND(I469*H469,2)</f>
        <v>0</v>
      </c>
      <c r="K469" s="222" t="s">
        <v>244</v>
      </c>
      <c r="L469" s="45"/>
      <c r="M469" s="227" t="s">
        <v>1</v>
      </c>
      <c r="N469" s="228" t="s">
        <v>45</v>
      </c>
      <c r="O469" s="92"/>
      <c r="P469" s="229">
        <f>O469*H469</f>
        <v>0</v>
      </c>
      <c r="Q469" s="229">
        <v>0</v>
      </c>
      <c r="R469" s="229">
        <f>Q469*H469</f>
        <v>0</v>
      </c>
      <c r="S469" s="229">
        <v>0</v>
      </c>
      <c r="T469" s="230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1" t="s">
        <v>236</v>
      </c>
      <c r="AT469" s="231" t="s">
        <v>141</v>
      </c>
      <c r="AU469" s="231" t="s">
        <v>90</v>
      </c>
      <c r="AY469" s="18" t="s">
        <v>139</v>
      </c>
      <c r="BE469" s="232">
        <f>IF(N469="základní",J469,0)</f>
        <v>0</v>
      </c>
      <c r="BF469" s="232">
        <f>IF(N469="snížená",J469,0)</f>
        <v>0</v>
      </c>
      <c r="BG469" s="232">
        <f>IF(N469="zákl. přenesená",J469,0)</f>
        <v>0</v>
      </c>
      <c r="BH469" s="232">
        <f>IF(N469="sníž. přenesená",J469,0)</f>
        <v>0</v>
      </c>
      <c r="BI469" s="232">
        <f>IF(N469="nulová",J469,0)</f>
        <v>0</v>
      </c>
      <c r="BJ469" s="18" t="s">
        <v>88</v>
      </c>
      <c r="BK469" s="232">
        <f>ROUND(I469*H469,2)</f>
        <v>0</v>
      </c>
      <c r="BL469" s="18" t="s">
        <v>236</v>
      </c>
      <c r="BM469" s="231" t="s">
        <v>405</v>
      </c>
    </row>
    <row r="470" s="2" customFormat="1" ht="24.15" customHeight="1">
      <c r="A470" s="39"/>
      <c r="B470" s="40"/>
      <c r="C470" s="220" t="s">
        <v>406</v>
      </c>
      <c r="D470" s="220" t="s">
        <v>141</v>
      </c>
      <c r="E470" s="221" t="s">
        <v>407</v>
      </c>
      <c r="F470" s="222" t="s">
        <v>408</v>
      </c>
      <c r="G470" s="223" t="s">
        <v>404</v>
      </c>
      <c r="H470" s="287"/>
      <c r="I470" s="225"/>
      <c r="J470" s="226">
        <f>ROUND(I470*H470,2)</f>
        <v>0</v>
      </c>
      <c r="K470" s="222" t="s">
        <v>244</v>
      </c>
      <c r="L470" s="45"/>
      <c r="M470" s="227" t="s">
        <v>1</v>
      </c>
      <c r="N470" s="228" t="s">
        <v>45</v>
      </c>
      <c r="O470" s="92"/>
      <c r="P470" s="229">
        <f>O470*H470</f>
        <v>0</v>
      </c>
      <c r="Q470" s="229">
        <v>0</v>
      </c>
      <c r="R470" s="229">
        <f>Q470*H470</f>
        <v>0</v>
      </c>
      <c r="S470" s="229">
        <v>0</v>
      </c>
      <c r="T470" s="230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1" t="s">
        <v>236</v>
      </c>
      <c r="AT470" s="231" t="s">
        <v>141</v>
      </c>
      <c r="AU470" s="231" t="s">
        <v>90</v>
      </c>
      <c r="AY470" s="18" t="s">
        <v>139</v>
      </c>
      <c r="BE470" s="232">
        <f>IF(N470="základní",J470,0)</f>
        <v>0</v>
      </c>
      <c r="BF470" s="232">
        <f>IF(N470="snížená",J470,0)</f>
        <v>0</v>
      </c>
      <c r="BG470" s="232">
        <f>IF(N470="zákl. přenesená",J470,0)</f>
        <v>0</v>
      </c>
      <c r="BH470" s="232">
        <f>IF(N470="sníž. přenesená",J470,0)</f>
        <v>0</v>
      </c>
      <c r="BI470" s="232">
        <f>IF(N470="nulová",J470,0)</f>
        <v>0</v>
      </c>
      <c r="BJ470" s="18" t="s">
        <v>88</v>
      </c>
      <c r="BK470" s="232">
        <f>ROUND(I470*H470,2)</f>
        <v>0</v>
      </c>
      <c r="BL470" s="18" t="s">
        <v>236</v>
      </c>
      <c r="BM470" s="231" t="s">
        <v>409</v>
      </c>
    </row>
    <row r="471" s="12" customFormat="1" ht="22.8" customHeight="1">
      <c r="A471" s="12"/>
      <c r="B471" s="204"/>
      <c r="C471" s="205"/>
      <c r="D471" s="206" t="s">
        <v>79</v>
      </c>
      <c r="E471" s="218" t="s">
        <v>410</v>
      </c>
      <c r="F471" s="218" t="s">
        <v>411</v>
      </c>
      <c r="G471" s="205"/>
      <c r="H471" s="205"/>
      <c r="I471" s="208"/>
      <c r="J471" s="219">
        <f>BK471</f>
        <v>0</v>
      </c>
      <c r="K471" s="205"/>
      <c r="L471" s="210"/>
      <c r="M471" s="211"/>
      <c r="N471" s="212"/>
      <c r="O471" s="212"/>
      <c r="P471" s="213">
        <f>SUM(P472:P480)</f>
        <v>0</v>
      </c>
      <c r="Q471" s="212"/>
      <c r="R471" s="213">
        <f>SUM(R472:R480)</f>
        <v>0</v>
      </c>
      <c r="S471" s="212"/>
      <c r="T471" s="214">
        <f>SUM(T472:T480)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15" t="s">
        <v>90</v>
      </c>
      <c r="AT471" s="216" t="s">
        <v>79</v>
      </c>
      <c r="AU471" s="216" t="s">
        <v>88</v>
      </c>
      <c r="AY471" s="215" t="s">
        <v>139</v>
      </c>
      <c r="BK471" s="217">
        <f>SUM(BK472:BK480)</f>
        <v>0</v>
      </c>
    </row>
    <row r="472" s="2" customFormat="1" ht="37.8" customHeight="1">
      <c r="A472" s="39"/>
      <c r="B472" s="40"/>
      <c r="C472" s="220" t="s">
        <v>412</v>
      </c>
      <c r="D472" s="220" t="s">
        <v>141</v>
      </c>
      <c r="E472" s="221" t="s">
        <v>413</v>
      </c>
      <c r="F472" s="222" t="s">
        <v>414</v>
      </c>
      <c r="G472" s="223" t="s">
        <v>227</v>
      </c>
      <c r="H472" s="224">
        <v>1</v>
      </c>
      <c r="I472" s="225"/>
      <c r="J472" s="226">
        <f>ROUND(I472*H472,2)</f>
        <v>0</v>
      </c>
      <c r="K472" s="222" t="s">
        <v>1</v>
      </c>
      <c r="L472" s="45"/>
      <c r="M472" s="227" t="s">
        <v>1</v>
      </c>
      <c r="N472" s="228" t="s">
        <v>45</v>
      </c>
      <c r="O472" s="92"/>
      <c r="P472" s="229">
        <f>O472*H472</f>
        <v>0</v>
      </c>
      <c r="Q472" s="229">
        <v>0</v>
      </c>
      <c r="R472" s="229">
        <f>Q472*H472</f>
        <v>0</v>
      </c>
      <c r="S472" s="229">
        <v>0</v>
      </c>
      <c r="T472" s="230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1" t="s">
        <v>236</v>
      </c>
      <c r="AT472" s="231" t="s">
        <v>141</v>
      </c>
      <c r="AU472" s="231" t="s">
        <v>90</v>
      </c>
      <c r="AY472" s="18" t="s">
        <v>139</v>
      </c>
      <c r="BE472" s="232">
        <f>IF(N472="základní",J472,0)</f>
        <v>0</v>
      </c>
      <c r="BF472" s="232">
        <f>IF(N472="snížená",J472,0)</f>
        <v>0</v>
      </c>
      <c r="BG472" s="232">
        <f>IF(N472="zákl. přenesená",J472,0)</f>
        <v>0</v>
      </c>
      <c r="BH472" s="232">
        <f>IF(N472="sníž. přenesená",J472,0)</f>
        <v>0</v>
      </c>
      <c r="BI472" s="232">
        <f>IF(N472="nulová",J472,0)</f>
        <v>0</v>
      </c>
      <c r="BJ472" s="18" t="s">
        <v>88</v>
      </c>
      <c r="BK472" s="232">
        <f>ROUND(I472*H472,2)</f>
        <v>0</v>
      </c>
      <c r="BL472" s="18" t="s">
        <v>236</v>
      </c>
      <c r="BM472" s="231" t="s">
        <v>415</v>
      </c>
    </row>
    <row r="473" s="13" customFormat="1">
      <c r="A473" s="13"/>
      <c r="B473" s="233"/>
      <c r="C473" s="234"/>
      <c r="D473" s="235" t="s">
        <v>147</v>
      </c>
      <c r="E473" s="236" t="s">
        <v>1</v>
      </c>
      <c r="F473" s="237" t="s">
        <v>148</v>
      </c>
      <c r="G473" s="234"/>
      <c r="H473" s="236" t="s">
        <v>1</v>
      </c>
      <c r="I473" s="238"/>
      <c r="J473" s="234"/>
      <c r="K473" s="234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147</v>
      </c>
      <c r="AU473" s="243" t="s">
        <v>90</v>
      </c>
      <c r="AV473" s="13" t="s">
        <v>88</v>
      </c>
      <c r="AW473" s="13" t="s">
        <v>34</v>
      </c>
      <c r="AX473" s="13" t="s">
        <v>80</v>
      </c>
      <c r="AY473" s="243" t="s">
        <v>139</v>
      </c>
    </row>
    <row r="474" s="13" customFormat="1">
      <c r="A474" s="13"/>
      <c r="B474" s="233"/>
      <c r="C474" s="234"/>
      <c r="D474" s="235" t="s">
        <v>147</v>
      </c>
      <c r="E474" s="236" t="s">
        <v>1</v>
      </c>
      <c r="F474" s="237" t="s">
        <v>266</v>
      </c>
      <c r="G474" s="234"/>
      <c r="H474" s="236" t="s">
        <v>1</v>
      </c>
      <c r="I474" s="238"/>
      <c r="J474" s="234"/>
      <c r="K474" s="234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147</v>
      </c>
      <c r="AU474" s="243" t="s">
        <v>90</v>
      </c>
      <c r="AV474" s="13" t="s">
        <v>88</v>
      </c>
      <c r="AW474" s="13" t="s">
        <v>34</v>
      </c>
      <c r="AX474" s="13" t="s">
        <v>80</v>
      </c>
      <c r="AY474" s="243" t="s">
        <v>139</v>
      </c>
    </row>
    <row r="475" s="13" customFormat="1">
      <c r="A475" s="13"/>
      <c r="B475" s="233"/>
      <c r="C475" s="234"/>
      <c r="D475" s="235" t="s">
        <v>147</v>
      </c>
      <c r="E475" s="236" t="s">
        <v>1</v>
      </c>
      <c r="F475" s="237" t="s">
        <v>267</v>
      </c>
      <c r="G475" s="234"/>
      <c r="H475" s="236" t="s">
        <v>1</v>
      </c>
      <c r="I475" s="238"/>
      <c r="J475" s="234"/>
      <c r="K475" s="234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147</v>
      </c>
      <c r="AU475" s="243" t="s">
        <v>90</v>
      </c>
      <c r="AV475" s="13" t="s">
        <v>88</v>
      </c>
      <c r="AW475" s="13" t="s">
        <v>34</v>
      </c>
      <c r="AX475" s="13" t="s">
        <v>80</v>
      </c>
      <c r="AY475" s="243" t="s">
        <v>139</v>
      </c>
    </row>
    <row r="476" s="13" customFormat="1">
      <c r="A476" s="13"/>
      <c r="B476" s="233"/>
      <c r="C476" s="234"/>
      <c r="D476" s="235" t="s">
        <v>147</v>
      </c>
      <c r="E476" s="236" t="s">
        <v>1</v>
      </c>
      <c r="F476" s="237" t="s">
        <v>274</v>
      </c>
      <c r="G476" s="234"/>
      <c r="H476" s="236" t="s">
        <v>1</v>
      </c>
      <c r="I476" s="238"/>
      <c r="J476" s="234"/>
      <c r="K476" s="234"/>
      <c r="L476" s="239"/>
      <c r="M476" s="240"/>
      <c r="N476" s="241"/>
      <c r="O476" s="241"/>
      <c r="P476" s="241"/>
      <c r="Q476" s="241"/>
      <c r="R476" s="241"/>
      <c r="S476" s="241"/>
      <c r="T476" s="24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3" t="s">
        <v>147</v>
      </c>
      <c r="AU476" s="243" t="s">
        <v>90</v>
      </c>
      <c r="AV476" s="13" t="s">
        <v>88</v>
      </c>
      <c r="AW476" s="13" t="s">
        <v>34</v>
      </c>
      <c r="AX476" s="13" t="s">
        <v>80</v>
      </c>
      <c r="AY476" s="243" t="s">
        <v>139</v>
      </c>
    </row>
    <row r="477" s="14" customFormat="1">
      <c r="A477" s="14"/>
      <c r="B477" s="244"/>
      <c r="C477" s="245"/>
      <c r="D477" s="235" t="s">
        <v>147</v>
      </c>
      <c r="E477" s="246" t="s">
        <v>1</v>
      </c>
      <c r="F477" s="247" t="s">
        <v>396</v>
      </c>
      <c r="G477" s="245"/>
      <c r="H477" s="248">
        <v>1</v>
      </c>
      <c r="I477" s="249"/>
      <c r="J477" s="245"/>
      <c r="K477" s="245"/>
      <c r="L477" s="250"/>
      <c r="M477" s="251"/>
      <c r="N477" s="252"/>
      <c r="O477" s="252"/>
      <c r="P477" s="252"/>
      <c r="Q477" s="252"/>
      <c r="R477" s="252"/>
      <c r="S477" s="252"/>
      <c r="T477" s="25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4" t="s">
        <v>147</v>
      </c>
      <c r="AU477" s="254" t="s">
        <v>90</v>
      </c>
      <c r="AV477" s="14" t="s">
        <v>90</v>
      </c>
      <c r="AW477" s="14" t="s">
        <v>34</v>
      </c>
      <c r="AX477" s="14" t="s">
        <v>80</v>
      </c>
      <c r="AY477" s="254" t="s">
        <v>139</v>
      </c>
    </row>
    <row r="478" s="15" customFormat="1">
      <c r="A478" s="15"/>
      <c r="B478" s="255"/>
      <c r="C478" s="256"/>
      <c r="D478" s="235" t="s">
        <v>147</v>
      </c>
      <c r="E478" s="257" t="s">
        <v>1</v>
      </c>
      <c r="F478" s="258" t="s">
        <v>154</v>
      </c>
      <c r="G478" s="256"/>
      <c r="H478" s="259">
        <v>1</v>
      </c>
      <c r="I478" s="260"/>
      <c r="J478" s="256"/>
      <c r="K478" s="256"/>
      <c r="L478" s="261"/>
      <c r="M478" s="262"/>
      <c r="N478" s="263"/>
      <c r="O478" s="263"/>
      <c r="P478" s="263"/>
      <c r="Q478" s="263"/>
      <c r="R478" s="263"/>
      <c r="S478" s="263"/>
      <c r="T478" s="264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65" t="s">
        <v>147</v>
      </c>
      <c r="AU478" s="265" t="s">
        <v>90</v>
      </c>
      <c r="AV478" s="15" t="s">
        <v>145</v>
      </c>
      <c r="AW478" s="15" t="s">
        <v>34</v>
      </c>
      <c r="AX478" s="15" t="s">
        <v>88</v>
      </c>
      <c r="AY478" s="265" t="s">
        <v>139</v>
      </c>
    </row>
    <row r="479" s="2" customFormat="1" ht="24.15" customHeight="1">
      <c r="A479" s="39"/>
      <c r="B479" s="40"/>
      <c r="C479" s="220" t="s">
        <v>416</v>
      </c>
      <c r="D479" s="220" t="s">
        <v>141</v>
      </c>
      <c r="E479" s="221" t="s">
        <v>417</v>
      </c>
      <c r="F479" s="222" t="s">
        <v>418</v>
      </c>
      <c r="G479" s="223" t="s">
        <v>404</v>
      </c>
      <c r="H479" s="287"/>
      <c r="I479" s="225"/>
      <c r="J479" s="226">
        <f>ROUND(I479*H479,2)</f>
        <v>0</v>
      </c>
      <c r="K479" s="222" t="s">
        <v>157</v>
      </c>
      <c r="L479" s="45"/>
      <c r="M479" s="227" t="s">
        <v>1</v>
      </c>
      <c r="N479" s="228" t="s">
        <v>45</v>
      </c>
      <c r="O479" s="92"/>
      <c r="P479" s="229">
        <f>O479*H479</f>
        <v>0</v>
      </c>
      <c r="Q479" s="229">
        <v>0</v>
      </c>
      <c r="R479" s="229">
        <f>Q479*H479</f>
        <v>0</v>
      </c>
      <c r="S479" s="229">
        <v>0</v>
      </c>
      <c r="T479" s="230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1" t="s">
        <v>236</v>
      </c>
      <c r="AT479" s="231" t="s">
        <v>141</v>
      </c>
      <c r="AU479" s="231" t="s">
        <v>90</v>
      </c>
      <c r="AY479" s="18" t="s">
        <v>139</v>
      </c>
      <c r="BE479" s="232">
        <f>IF(N479="základní",J479,0)</f>
        <v>0</v>
      </c>
      <c r="BF479" s="232">
        <f>IF(N479="snížená",J479,0)</f>
        <v>0</v>
      </c>
      <c r="BG479" s="232">
        <f>IF(N479="zákl. přenesená",J479,0)</f>
        <v>0</v>
      </c>
      <c r="BH479" s="232">
        <f>IF(N479="sníž. přenesená",J479,0)</f>
        <v>0</v>
      </c>
      <c r="BI479" s="232">
        <f>IF(N479="nulová",J479,0)</f>
        <v>0</v>
      </c>
      <c r="BJ479" s="18" t="s">
        <v>88</v>
      </c>
      <c r="BK479" s="232">
        <f>ROUND(I479*H479,2)</f>
        <v>0</v>
      </c>
      <c r="BL479" s="18" t="s">
        <v>236</v>
      </c>
      <c r="BM479" s="231" t="s">
        <v>419</v>
      </c>
    </row>
    <row r="480" s="2" customFormat="1" ht="24.15" customHeight="1">
      <c r="A480" s="39"/>
      <c r="B480" s="40"/>
      <c r="C480" s="220" t="s">
        <v>420</v>
      </c>
      <c r="D480" s="220" t="s">
        <v>141</v>
      </c>
      <c r="E480" s="221" t="s">
        <v>421</v>
      </c>
      <c r="F480" s="222" t="s">
        <v>422</v>
      </c>
      <c r="G480" s="223" t="s">
        <v>404</v>
      </c>
      <c r="H480" s="287"/>
      <c r="I480" s="225"/>
      <c r="J480" s="226">
        <f>ROUND(I480*H480,2)</f>
        <v>0</v>
      </c>
      <c r="K480" s="222" t="s">
        <v>157</v>
      </c>
      <c r="L480" s="45"/>
      <c r="M480" s="227" t="s">
        <v>1</v>
      </c>
      <c r="N480" s="228" t="s">
        <v>45</v>
      </c>
      <c r="O480" s="92"/>
      <c r="P480" s="229">
        <f>O480*H480</f>
        <v>0</v>
      </c>
      <c r="Q480" s="229">
        <v>0</v>
      </c>
      <c r="R480" s="229">
        <f>Q480*H480</f>
        <v>0</v>
      </c>
      <c r="S480" s="229">
        <v>0</v>
      </c>
      <c r="T480" s="230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1" t="s">
        <v>236</v>
      </c>
      <c r="AT480" s="231" t="s">
        <v>141</v>
      </c>
      <c r="AU480" s="231" t="s">
        <v>90</v>
      </c>
      <c r="AY480" s="18" t="s">
        <v>139</v>
      </c>
      <c r="BE480" s="232">
        <f>IF(N480="základní",J480,0)</f>
        <v>0</v>
      </c>
      <c r="BF480" s="232">
        <f>IF(N480="snížená",J480,0)</f>
        <v>0</v>
      </c>
      <c r="BG480" s="232">
        <f>IF(N480="zákl. přenesená",J480,0)</f>
        <v>0</v>
      </c>
      <c r="BH480" s="232">
        <f>IF(N480="sníž. přenesená",J480,0)</f>
        <v>0</v>
      </c>
      <c r="BI480" s="232">
        <f>IF(N480="nulová",J480,0)</f>
        <v>0</v>
      </c>
      <c r="BJ480" s="18" t="s">
        <v>88</v>
      </c>
      <c r="BK480" s="232">
        <f>ROUND(I480*H480,2)</f>
        <v>0</v>
      </c>
      <c r="BL480" s="18" t="s">
        <v>236</v>
      </c>
      <c r="BM480" s="231" t="s">
        <v>423</v>
      </c>
    </row>
    <row r="481" s="12" customFormat="1" ht="22.8" customHeight="1">
      <c r="A481" s="12"/>
      <c r="B481" s="204"/>
      <c r="C481" s="205"/>
      <c r="D481" s="206" t="s">
        <v>79</v>
      </c>
      <c r="E481" s="218" t="s">
        <v>424</v>
      </c>
      <c r="F481" s="218" t="s">
        <v>425</v>
      </c>
      <c r="G481" s="205"/>
      <c r="H481" s="205"/>
      <c r="I481" s="208"/>
      <c r="J481" s="219">
        <f>BK481</f>
        <v>0</v>
      </c>
      <c r="K481" s="205"/>
      <c r="L481" s="210"/>
      <c r="M481" s="211"/>
      <c r="N481" s="212"/>
      <c r="O481" s="212"/>
      <c r="P481" s="213">
        <f>SUM(P482:P495)</f>
        <v>0</v>
      </c>
      <c r="Q481" s="212"/>
      <c r="R481" s="213">
        <f>SUM(R482:R495)</f>
        <v>1.1564159999999999</v>
      </c>
      <c r="S481" s="212"/>
      <c r="T481" s="214">
        <f>SUM(T482:T495)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15" t="s">
        <v>90</v>
      </c>
      <c r="AT481" s="216" t="s">
        <v>79</v>
      </c>
      <c r="AU481" s="216" t="s">
        <v>88</v>
      </c>
      <c r="AY481" s="215" t="s">
        <v>139</v>
      </c>
      <c r="BK481" s="217">
        <f>SUM(BK482:BK495)</f>
        <v>0</v>
      </c>
    </row>
    <row r="482" s="2" customFormat="1" ht="33" customHeight="1">
      <c r="A482" s="39"/>
      <c r="B482" s="40"/>
      <c r="C482" s="220" t="s">
        <v>426</v>
      </c>
      <c r="D482" s="220" t="s">
        <v>141</v>
      </c>
      <c r="E482" s="221" t="s">
        <v>427</v>
      </c>
      <c r="F482" s="222" t="s">
        <v>428</v>
      </c>
      <c r="G482" s="223" t="s">
        <v>144</v>
      </c>
      <c r="H482" s="224">
        <v>25.359999999999999</v>
      </c>
      <c r="I482" s="225"/>
      <c r="J482" s="226">
        <f>ROUND(I482*H482,2)</f>
        <v>0</v>
      </c>
      <c r="K482" s="222" t="s">
        <v>1</v>
      </c>
      <c r="L482" s="45"/>
      <c r="M482" s="227" t="s">
        <v>1</v>
      </c>
      <c r="N482" s="228" t="s">
        <v>45</v>
      </c>
      <c r="O482" s="92"/>
      <c r="P482" s="229">
        <f>O482*H482</f>
        <v>0</v>
      </c>
      <c r="Q482" s="229">
        <v>0.043999999999999997</v>
      </c>
      <c r="R482" s="229">
        <f>Q482*H482</f>
        <v>1.1158399999999999</v>
      </c>
      <c r="S482" s="229">
        <v>0</v>
      </c>
      <c r="T482" s="230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1" t="s">
        <v>236</v>
      </c>
      <c r="AT482" s="231" t="s">
        <v>141</v>
      </c>
      <c r="AU482" s="231" t="s">
        <v>90</v>
      </c>
      <c r="AY482" s="18" t="s">
        <v>139</v>
      </c>
      <c r="BE482" s="232">
        <f>IF(N482="základní",J482,0)</f>
        <v>0</v>
      </c>
      <c r="BF482" s="232">
        <f>IF(N482="snížená",J482,0)</f>
        <v>0</v>
      </c>
      <c r="BG482" s="232">
        <f>IF(N482="zákl. přenesená",J482,0)</f>
        <v>0</v>
      </c>
      <c r="BH482" s="232">
        <f>IF(N482="sníž. přenesená",J482,0)</f>
        <v>0</v>
      </c>
      <c r="BI482" s="232">
        <f>IF(N482="nulová",J482,0)</f>
        <v>0</v>
      </c>
      <c r="BJ482" s="18" t="s">
        <v>88</v>
      </c>
      <c r="BK482" s="232">
        <f>ROUND(I482*H482,2)</f>
        <v>0</v>
      </c>
      <c r="BL482" s="18" t="s">
        <v>236</v>
      </c>
      <c r="BM482" s="231" t="s">
        <v>429</v>
      </c>
    </row>
    <row r="483" s="13" customFormat="1">
      <c r="A483" s="13"/>
      <c r="B483" s="233"/>
      <c r="C483" s="234"/>
      <c r="D483" s="235" t="s">
        <v>147</v>
      </c>
      <c r="E483" s="236" t="s">
        <v>1</v>
      </c>
      <c r="F483" s="237" t="s">
        <v>148</v>
      </c>
      <c r="G483" s="234"/>
      <c r="H483" s="236" t="s">
        <v>1</v>
      </c>
      <c r="I483" s="238"/>
      <c r="J483" s="234"/>
      <c r="K483" s="234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147</v>
      </c>
      <c r="AU483" s="243" t="s">
        <v>90</v>
      </c>
      <c r="AV483" s="13" t="s">
        <v>88</v>
      </c>
      <c r="AW483" s="13" t="s">
        <v>34</v>
      </c>
      <c r="AX483" s="13" t="s">
        <v>80</v>
      </c>
      <c r="AY483" s="243" t="s">
        <v>139</v>
      </c>
    </row>
    <row r="484" s="13" customFormat="1">
      <c r="A484" s="13"/>
      <c r="B484" s="233"/>
      <c r="C484" s="234"/>
      <c r="D484" s="235" t="s">
        <v>147</v>
      </c>
      <c r="E484" s="236" t="s">
        <v>1</v>
      </c>
      <c r="F484" s="237" t="s">
        <v>149</v>
      </c>
      <c r="G484" s="234"/>
      <c r="H484" s="236" t="s">
        <v>1</v>
      </c>
      <c r="I484" s="238"/>
      <c r="J484" s="234"/>
      <c r="K484" s="234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147</v>
      </c>
      <c r="AU484" s="243" t="s">
        <v>90</v>
      </c>
      <c r="AV484" s="13" t="s">
        <v>88</v>
      </c>
      <c r="AW484" s="13" t="s">
        <v>34</v>
      </c>
      <c r="AX484" s="13" t="s">
        <v>80</v>
      </c>
      <c r="AY484" s="243" t="s">
        <v>139</v>
      </c>
    </row>
    <row r="485" s="13" customFormat="1">
      <c r="A485" s="13"/>
      <c r="B485" s="233"/>
      <c r="C485" s="234"/>
      <c r="D485" s="235" t="s">
        <v>147</v>
      </c>
      <c r="E485" s="236" t="s">
        <v>1</v>
      </c>
      <c r="F485" s="237" t="s">
        <v>152</v>
      </c>
      <c r="G485" s="234"/>
      <c r="H485" s="236" t="s">
        <v>1</v>
      </c>
      <c r="I485" s="238"/>
      <c r="J485" s="234"/>
      <c r="K485" s="234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147</v>
      </c>
      <c r="AU485" s="243" t="s">
        <v>90</v>
      </c>
      <c r="AV485" s="13" t="s">
        <v>88</v>
      </c>
      <c r="AW485" s="13" t="s">
        <v>34</v>
      </c>
      <c r="AX485" s="13" t="s">
        <v>80</v>
      </c>
      <c r="AY485" s="243" t="s">
        <v>139</v>
      </c>
    </row>
    <row r="486" s="14" customFormat="1">
      <c r="A486" s="14"/>
      <c r="B486" s="244"/>
      <c r="C486" s="245"/>
      <c r="D486" s="235" t="s">
        <v>147</v>
      </c>
      <c r="E486" s="246" t="s">
        <v>1</v>
      </c>
      <c r="F486" s="247" t="s">
        <v>153</v>
      </c>
      <c r="G486" s="245"/>
      <c r="H486" s="248">
        <v>25.359999999999999</v>
      </c>
      <c r="I486" s="249"/>
      <c r="J486" s="245"/>
      <c r="K486" s="245"/>
      <c r="L486" s="250"/>
      <c r="M486" s="251"/>
      <c r="N486" s="252"/>
      <c r="O486" s="252"/>
      <c r="P486" s="252"/>
      <c r="Q486" s="252"/>
      <c r="R486" s="252"/>
      <c r="S486" s="252"/>
      <c r="T486" s="253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4" t="s">
        <v>147</v>
      </c>
      <c r="AU486" s="254" t="s">
        <v>90</v>
      </c>
      <c r="AV486" s="14" t="s">
        <v>90</v>
      </c>
      <c r="AW486" s="14" t="s">
        <v>34</v>
      </c>
      <c r="AX486" s="14" t="s">
        <v>80</v>
      </c>
      <c r="AY486" s="254" t="s">
        <v>139</v>
      </c>
    </row>
    <row r="487" s="15" customFormat="1">
      <c r="A487" s="15"/>
      <c r="B487" s="255"/>
      <c r="C487" s="256"/>
      <c r="D487" s="235" t="s">
        <v>147</v>
      </c>
      <c r="E487" s="257" t="s">
        <v>1</v>
      </c>
      <c r="F487" s="258" t="s">
        <v>154</v>
      </c>
      <c r="G487" s="256"/>
      <c r="H487" s="259">
        <v>25.359999999999999</v>
      </c>
      <c r="I487" s="260"/>
      <c r="J487" s="256"/>
      <c r="K487" s="256"/>
      <c r="L487" s="261"/>
      <c r="M487" s="262"/>
      <c r="N487" s="263"/>
      <c r="O487" s="263"/>
      <c r="P487" s="263"/>
      <c r="Q487" s="263"/>
      <c r="R487" s="263"/>
      <c r="S487" s="263"/>
      <c r="T487" s="264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5" t="s">
        <v>147</v>
      </c>
      <c r="AU487" s="265" t="s">
        <v>90</v>
      </c>
      <c r="AV487" s="15" t="s">
        <v>145</v>
      </c>
      <c r="AW487" s="15" t="s">
        <v>34</v>
      </c>
      <c r="AX487" s="15" t="s">
        <v>88</v>
      </c>
      <c r="AY487" s="265" t="s">
        <v>139</v>
      </c>
    </row>
    <row r="488" s="2" customFormat="1" ht="24.15" customHeight="1">
      <c r="A488" s="39"/>
      <c r="B488" s="40"/>
      <c r="C488" s="220" t="s">
        <v>430</v>
      </c>
      <c r="D488" s="220" t="s">
        <v>141</v>
      </c>
      <c r="E488" s="221" t="s">
        <v>431</v>
      </c>
      <c r="F488" s="222" t="s">
        <v>432</v>
      </c>
      <c r="G488" s="223" t="s">
        <v>144</v>
      </c>
      <c r="H488" s="224">
        <v>25.359999999999999</v>
      </c>
      <c r="I488" s="225"/>
      <c r="J488" s="226">
        <f>ROUND(I488*H488,2)</f>
        <v>0</v>
      </c>
      <c r="K488" s="222" t="s">
        <v>1</v>
      </c>
      <c r="L488" s="45"/>
      <c r="M488" s="227" t="s">
        <v>1</v>
      </c>
      <c r="N488" s="228" t="s">
        <v>45</v>
      </c>
      <c r="O488" s="92"/>
      <c r="P488" s="229">
        <f>O488*H488</f>
        <v>0</v>
      </c>
      <c r="Q488" s="229">
        <v>0.0016000000000000001</v>
      </c>
      <c r="R488" s="229">
        <f>Q488*H488</f>
        <v>0.040576000000000001</v>
      </c>
      <c r="S488" s="229">
        <v>0</v>
      </c>
      <c r="T488" s="230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1" t="s">
        <v>236</v>
      </c>
      <c r="AT488" s="231" t="s">
        <v>141</v>
      </c>
      <c r="AU488" s="231" t="s">
        <v>90</v>
      </c>
      <c r="AY488" s="18" t="s">
        <v>139</v>
      </c>
      <c r="BE488" s="232">
        <f>IF(N488="základní",J488,0)</f>
        <v>0</v>
      </c>
      <c r="BF488" s="232">
        <f>IF(N488="snížená",J488,0)</f>
        <v>0</v>
      </c>
      <c r="BG488" s="232">
        <f>IF(N488="zákl. přenesená",J488,0)</f>
        <v>0</v>
      </c>
      <c r="BH488" s="232">
        <f>IF(N488="sníž. přenesená",J488,0)</f>
        <v>0</v>
      </c>
      <c r="BI488" s="232">
        <f>IF(N488="nulová",J488,0)</f>
        <v>0</v>
      </c>
      <c r="BJ488" s="18" t="s">
        <v>88</v>
      </c>
      <c r="BK488" s="232">
        <f>ROUND(I488*H488,2)</f>
        <v>0</v>
      </c>
      <c r="BL488" s="18" t="s">
        <v>236</v>
      </c>
      <c r="BM488" s="231" t="s">
        <v>433</v>
      </c>
    </row>
    <row r="489" s="13" customFormat="1">
      <c r="A489" s="13"/>
      <c r="B489" s="233"/>
      <c r="C489" s="234"/>
      <c r="D489" s="235" t="s">
        <v>147</v>
      </c>
      <c r="E489" s="236" t="s">
        <v>1</v>
      </c>
      <c r="F489" s="237" t="s">
        <v>148</v>
      </c>
      <c r="G489" s="234"/>
      <c r="H489" s="236" t="s">
        <v>1</v>
      </c>
      <c r="I489" s="238"/>
      <c r="J489" s="234"/>
      <c r="K489" s="234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147</v>
      </c>
      <c r="AU489" s="243" t="s">
        <v>90</v>
      </c>
      <c r="AV489" s="13" t="s">
        <v>88</v>
      </c>
      <c r="AW489" s="13" t="s">
        <v>34</v>
      </c>
      <c r="AX489" s="13" t="s">
        <v>80</v>
      </c>
      <c r="AY489" s="243" t="s">
        <v>139</v>
      </c>
    </row>
    <row r="490" s="13" customFormat="1">
      <c r="A490" s="13"/>
      <c r="B490" s="233"/>
      <c r="C490" s="234"/>
      <c r="D490" s="235" t="s">
        <v>147</v>
      </c>
      <c r="E490" s="236" t="s">
        <v>1</v>
      </c>
      <c r="F490" s="237" t="s">
        <v>149</v>
      </c>
      <c r="G490" s="234"/>
      <c r="H490" s="236" t="s">
        <v>1</v>
      </c>
      <c r="I490" s="238"/>
      <c r="J490" s="234"/>
      <c r="K490" s="234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147</v>
      </c>
      <c r="AU490" s="243" t="s">
        <v>90</v>
      </c>
      <c r="AV490" s="13" t="s">
        <v>88</v>
      </c>
      <c r="AW490" s="13" t="s">
        <v>34</v>
      </c>
      <c r="AX490" s="13" t="s">
        <v>80</v>
      </c>
      <c r="AY490" s="243" t="s">
        <v>139</v>
      </c>
    </row>
    <row r="491" s="13" customFormat="1">
      <c r="A491" s="13"/>
      <c r="B491" s="233"/>
      <c r="C491" s="234"/>
      <c r="D491" s="235" t="s">
        <v>147</v>
      </c>
      <c r="E491" s="236" t="s">
        <v>1</v>
      </c>
      <c r="F491" s="237" t="s">
        <v>152</v>
      </c>
      <c r="G491" s="234"/>
      <c r="H491" s="236" t="s">
        <v>1</v>
      </c>
      <c r="I491" s="238"/>
      <c r="J491" s="234"/>
      <c r="K491" s="234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147</v>
      </c>
      <c r="AU491" s="243" t="s">
        <v>90</v>
      </c>
      <c r="AV491" s="13" t="s">
        <v>88</v>
      </c>
      <c r="AW491" s="13" t="s">
        <v>34</v>
      </c>
      <c r="AX491" s="13" t="s">
        <v>80</v>
      </c>
      <c r="AY491" s="243" t="s">
        <v>139</v>
      </c>
    </row>
    <row r="492" s="14" customFormat="1">
      <c r="A492" s="14"/>
      <c r="B492" s="244"/>
      <c r="C492" s="245"/>
      <c r="D492" s="235" t="s">
        <v>147</v>
      </c>
      <c r="E492" s="246" t="s">
        <v>1</v>
      </c>
      <c r="F492" s="247" t="s">
        <v>153</v>
      </c>
      <c r="G492" s="245"/>
      <c r="H492" s="248">
        <v>25.359999999999999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4" t="s">
        <v>147</v>
      </c>
      <c r="AU492" s="254" t="s">
        <v>90</v>
      </c>
      <c r="AV492" s="14" t="s">
        <v>90</v>
      </c>
      <c r="AW492" s="14" t="s">
        <v>34</v>
      </c>
      <c r="AX492" s="14" t="s">
        <v>80</v>
      </c>
      <c r="AY492" s="254" t="s">
        <v>139</v>
      </c>
    </row>
    <row r="493" s="15" customFormat="1">
      <c r="A493" s="15"/>
      <c r="B493" s="255"/>
      <c r="C493" s="256"/>
      <c r="D493" s="235" t="s">
        <v>147</v>
      </c>
      <c r="E493" s="257" t="s">
        <v>1</v>
      </c>
      <c r="F493" s="258" t="s">
        <v>154</v>
      </c>
      <c r="G493" s="256"/>
      <c r="H493" s="259">
        <v>25.359999999999999</v>
      </c>
      <c r="I493" s="260"/>
      <c r="J493" s="256"/>
      <c r="K493" s="256"/>
      <c r="L493" s="261"/>
      <c r="M493" s="262"/>
      <c r="N493" s="263"/>
      <c r="O493" s="263"/>
      <c r="P493" s="263"/>
      <c r="Q493" s="263"/>
      <c r="R493" s="263"/>
      <c r="S493" s="263"/>
      <c r="T493" s="264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65" t="s">
        <v>147</v>
      </c>
      <c r="AU493" s="265" t="s">
        <v>90</v>
      </c>
      <c r="AV493" s="15" t="s">
        <v>145</v>
      </c>
      <c r="AW493" s="15" t="s">
        <v>34</v>
      </c>
      <c r="AX493" s="15" t="s">
        <v>88</v>
      </c>
      <c r="AY493" s="265" t="s">
        <v>139</v>
      </c>
    </row>
    <row r="494" s="2" customFormat="1" ht="24.15" customHeight="1">
      <c r="A494" s="39"/>
      <c r="B494" s="40"/>
      <c r="C494" s="220" t="s">
        <v>434</v>
      </c>
      <c r="D494" s="220" t="s">
        <v>141</v>
      </c>
      <c r="E494" s="221" t="s">
        <v>435</v>
      </c>
      <c r="F494" s="222" t="s">
        <v>436</v>
      </c>
      <c r="G494" s="223" t="s">
        <v>404</v>
      </c>
      <c r="H494" s="287"/>
      <c r="I494" s="225"/>
      <c r="J494" s="226">
        <f>ROUND(I494*H494,2)</f>
        <v>0</v>
      </c>
      <c r="K494" s="222" t="s">
        <v>244</v>
      </c>
      <c r="L494" s="45"/>
      <c r="M494" s="227" t="s">
        <v>1</v>
      </c>
      <c r="N494" s="228" t="s">
        <v>45</v>
      </c>
      <c r="O494" s="92"/>
      <c r="P494" s="229">
        <f>O494*H494</f>
        <v>0</v>
      </c>
      <c r="Q494" s="229">
        <v>0</v>
      </c>
      <c r="R494" s="229">
        <f>Q494*H494</f>
        <v>0</v>
      </c>
      <c r="S494" s="229">
        <v>0</v>
      </c>
      <c r="T494" s="230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1" t="s">
        <v>236</v>
      </c>
      <c r="AT494" s="231" t="s">
        <v>141</v>
      </c>
      <c r="AU494" s="231" t="s">
        <v>90</v>
      </c>
      <c r="AY494" s="18" t="s">
        <v>139</v>
      </c>
      <c r="BE494" s="232">
        <f>IF(N494="základní",J494,0)</f>
        <v>0</v>
      </c>
      <c r="BF494" s="232">
        <f>IF(N494="snížená",J494,0)</f>
        <v>0</v>
      </c>
      <c r="BG494" s="232">
        <f>IF(N494="zákl. přenesená",J494,0)</f>
        <v>0</v>
      </c>
      <c r="BH494" s="232">
        <f>IF(N494="sníž. přenesená",J494,0)</f>
        <v>0</v>
      </c>
      <c r="BI494" s="232">
        <f>IF(N494="nulová",J494,0)</f>
        <v>0</v>
      </c>
      <c r="BJ494" s="18" t="s">
        <v>88</v>
      </c>
      <c r="BK494" s="232">
        <f>ROUND(I494*H494,2)</f>
        <v>0</v>
      </c>
      <c r="BL494" s="18" t="s">
        <v>236</v>
      </c>
      <c r="BM494" s="231" t="s">
        <v>437</v>
      </c>
    </row>
    <row r="495" s="2" customFormat="1" ht="24.15" customHeight="1">
      <c r="A495" s="39"/>
      <c r="B495" s="40"/>
      <c r="C495" s="220" t="s">
        <v>438</v>
      </c>
      <c r="D495" s="220" t="s">
        <v>141</v>
      </c>
      <c r="E495" s="221" t="s">
        <v>439</v>
      </c>
      <c r="F495" s="222" t="s">
        <v>440</v>
      </c>
      <c r="G495" s="223" t="s">
        <v>404</v>
      </c>
      <c r="H495" s="287"/>
      <c r="I495" s="225"/>
      <c r="J495" s="226">
        <f>ROUND(I495*H495,2)</f>
        <v>0</v>
      </c>
      <c r="K495" s="222" t="s">
        <v>244</v>
      </c>
      <c r="L495" s="45"/>
      <c r="M495" s="227" t="s">
        <v>1</v>
      </c>
      <c r="N495" s="228" t="s">
        <v>45</v>
      </c>
      <c r="O495" s="92"/>
      <c r="P495" s="229">
        <f>O495*H495</f>
        <v>0</v>
      </c>
      <c r="Q495" s="229">
        <v>0</v>
      </c>
      <c r="R495" s="229">
        <f>Q495*H495</f>
        <v>0</v>
      </c>
      <c r="S495" s="229">
        <v>0</v>
      </c>
      <c r="T495" s="230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1" t="s">
        <v>236</v>
      </c>
      <c r="AT495" s="231" t="s">
        <v>141</v>
      </c>
      <c r="AU495" s="231" t="s">
        <v>90</v>
      </c>
      <c r="AY495" s="18" t="s">
        <v>139</v>
      </c>
      <c r="BE495" s="232">
        <f>IF(N495="základní",J495,0)</f>
        <v>0</v>
      </c>
      <c r="BF495" s="232">
        <f>IF(N495="snížená",J495,0)</f>
        <v>0</v>
      </c>
      <c r="BG495" s="232">
        <f>IF(N495="zákl. přenesená",J495,0)</f>
        <v>0</v>
      </c>
      <c r="BH495" s="232">
        <f>IF(N495="sníž. přenesená",J495,0)</f>
        <v>0</v>
      </c>
      <c r="BI495" s="232">
        <f>IF(N495="nulová",J495,0)</f>
        <v>0</v>
      </c>
      <c r="BJ495" s="18" t="s">
        <v>88</v>
      </c>
      <c r="BK495" s="232">
        <f>ROUND(I495*H495,2)</f>
        <v>0</v>
      </c>
      <c r="BL495" s="18" t="s">
        <v>236</v>
      </c>
      <c r="BM495" s="231" t="s">
        <v>441</v>
      </c>
    </row>
    <row r="496" s="12" customFormat="1" ht="25.92" customHeight="1">
      <c r="A496" s="12"/>
      <c r="B496" s="204"/>
      <c r="C496" s="205"/>
      <c r="D496" s="206" t="s">
        <v>79</v>
      </c>
      <c r="E496" s="207" t="s">
        <v>442</v>
      </c>
      <c r="F496" s="207" t="s">
        <v>443</v>
      </c>
      <c r="G496" s="205"/>
      <c r="H496" s="205"/>
      <c r="I496" s="208"/>
      <c r="J496" s="209">
        <f>BK496</f>
        <v>0</v>
      </c>
      <c r="K496" s="205"/>
      <c r="L496" s="210"/>
      <c r="M496" s="211"/>
      <c r="N496" s="212"/>
      <c r="O496" s="212"/>
      <c r="P496" s="213">
        <f>SUM(P497:P508)</f>
        <v>0</v>
      </c>
      <c r="Q496" s="212"/>
      <c r="R496" s="213">
        <f>SUM(R497:R508)</f>
        <v>0</v>
      </c>
      <c r="S496" s="212"/>
      <c r="T496" s="214">
        <f>SUM(T497:T508)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15" t="s">
        <v>145</v>
      </c>
      <c r="AT496" s="216" t="s">
        <v>79</v>
      </c>
      <c r="AU496" s="216" t="s">
        <v>80</v>
      </c>
      <c r="AY496" s="215" t="s">
        <v>139</v>
      </c>
      <c r="BK496" s="217">
        <f>SUM(BK497:BK508)</f>
        <v>0</v>
      </c>
    </row>
    <row r="497" s="2" customFormat="1" ht="16.5" customHeight="1">
      <c r="A497" s="39"/>
      <c r="B497" s="40"/>
      <c r="C497" s="220" t="s">
        <v>444</v>
      </c>
      <c r="D497" s="220" t="s">
        <v>141</v>
      </c>
      <c r="E497" s="221" t="s">
        <v>445</v>
      </c>
      <c r="F497" s="222" t="s">
        <v>446</v>
      </c>
      <c r="G497" s="223" t="s">
        <v>447</v>
      </c>
      <c r="H497" s="224">
        <v>8</v>
      </c>
      <c r="I497" s="225"/>
      <c r="J497" s="226">
        <f>ROUND(I497*H497,2)</f>
        <v>0</v>
      </c>
      <c r="K497" s="222" t="s">
        <v>157</v>
      </c>
      <c r="L497" s="45"/>
      <c r="M497" s="227" t="s">
        <v>1</v>
      </c>
      <c r="N497" s="228" t="s">
        <v>45</v>
      </c>
      <c r="O497" s="92"/>
      <c r="P497" s="229">
        <f>O497*H497</f>
        <v>0</v>
      </c>
      <c r="Q497" s="229">
        <v>0</v>
      </c>
      <c r="R497" s="229">
        <f>Q497*H497</f>
        <v>0</v>
      </c>
      <c r="S497" s="229">
        <v>0</v>
      </c>
      <c r="T497" s="230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1" t="s">
        <v>448</v>
      </c>
      <c r="AT497" s="231" t="s">
        <v>141</v>
      </c>
      <c r="AU497" s="231" t="s">
        <v>88</v>
      </c>
      <c r="AY497" s="18" t="s">
        <v>139</v>
      </c>
      <c r="BE497" s="232">
        <f>IF(N497="základní",J497,0)</f>
        <v>0</v>
      </c>
      <c r="BF497" s="232">
        <f>IF(N497="snížená",J497,0)</f>
        <v>0</v>
      </c>
      <c r="BG497" s="232">
        <f>IF(N497="zákl. přenesená",J497,0)</f>
        <v>0</v>
      </c>
      <c r="BH497" s="232">
        <f>IF(N497="sníž. přenesená",J497,0)</f>
        <v>0</v>
      </c>
      <c r="BI497" s="232">
        <f>IF(N497="nulová",J497,0)</f>
        <v>0</v>
      </c>
      <c r="BJ497" s="18" t="s">
        <v>88</v>
      </c>
      <c r="BK497" s="232">
        <f>ROUND(I497*H497,2)</f>
        <v>0</v>
      </c>
      <c r="BL497" s="18" t="s">
        <v>448</v>
      </c>
      <c r="BM497" s="231" t="s">
        <v>449</v>
      </c>
    </row>
    <row r="498" s="13" customFormat="1">
      <c r="A498" s="13"/>
      <c r="B498" s="233"/>
      <c r="C498" s="234"/>
      <c r="D498" s="235" t="s">
        <v>147</v>
      </c>
      <c r="E498" s="236" t="s">
        <v>1</v>
      </c>
      <c r="F498" s="237" t="s">
        <v>450</v>
      </c>
      <c r="G498" s="234"/>
      <c r="H498" s="236" t="s">
        <v>1</v>
      </c>
      <c r="I498" s="238"/>
      <c r="J498" s="234"/>
      <c r="K498" s="234"/>
      <c r="L498" s="239"/>
      <c r="M498" s="240"/>
      <c r="N498" s="241"/>
      <c r="O498" s="241"/>
      <c r="P498" s="241"/>
      <c r="Q498" s="241"/>
      <c r="R498" s="241"/>
      <c r="S498" s="241"/>
      <c r="T498" s="24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147</v>
      </c>
      <c r="AU498" s="243" t="s">
        <v>88</v>
      </c>
      <c r="AV498" s="13" t="s">
        <v>88</v>
      </c>
      <c r="AW498" s="13" t="s">
        <v>34</v>
      </c>
      <c r="AX498" s="13" t="s">
        <v>80</v>
      </c>
      <c r="AY498" s="243" t="s">
        <v>139</v>
      </c>
    </row>
    <row r="499" s="14" customFormat="1">
      <c r="A499" s="14"/>
      <c r="B499" s="244"/>
      <c r="C499" s="245"/>
      <c r="D499" s="235" t="s">
        <v>147</v>
      </c>
      <c r="E499" s="246" t="s">
        <v>1</v>
      </c>
      <c r="F499" s="247" t="s">
        <v>166</v>
      </c>
      <c r="G499" s="245"/>
      <c r="H499" s="248">
        <v>8</v>
      </c>
      <c r="I499" s="249"/>
      <c r="J499" s="245"/>
      <c r="K499" s="245"/>
      <c r="L499" s="250"/>
      <c r="M499" s="251"/>
      <c r="N499" s="252"/>
      <c r="O499" s="252"/>
      <c r="P499" s="252"/>
      <c r="Q499" s="252"/>
      <c r="R499" s="252"/>
      <c r="S499" s="252"/>
      <c r="T499" s="253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4" t="s">
        <v>147</v>
      </c>
      <c r="AU499" s="254" t="s">
        <v>88</v>
      </c>
      <c r="AV499" s="14" t="s">
        <v>90</v>
      </c>
      <c r="AW499" s="14" t="s">
        <v>34</v>
      </c>
      <c r="AX499" s="14" t="s">
        <v>80</v>
      </c>
      <c r="AY499" s="254" t="s">
        <v>139</v>
      </c>
    </row>
    <row r="500" s="15" customFormat="1">
      <c r="A500" s="15"/>
      <c r="B500" s="255"/>
      <c r="C500" s="256"/>
      <c r="D500" s="235" t="s">
        <v>147</v>
      </c>
      <c r="E500" s="257" t="s">
        <v>1</v>
      </c>
      <c r="F500" s="258" t="s">
        <v>154</v>
      </c>
      <c r="G500" s="256"/>
      <c r="H500" s="259">
        <v>8</v>
      </c>
      <c r="I500" s="260"/>
      <c r="J500" s="256"/>
      <c r="K500" s="256"/>
      <c r="L500" s="261"/>
      <c r="M500" s="262"/>
      <c r="N500" s="263"/>
      <c r="O500" s="263"/>
      <c r="P500" s="263"/>
      <c r="Q500" s="263"/>
      <c r="R500" s="263"/>
      <c r="S500" s="263"/>
      <c r="T500" s="264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65" t="s">
        <v>147</v>
      </c>
      <c r="AU500" s="265" t="s">
        <v>88</v>
      </c>
      <c r="AV500" s="15" t="s">
        <v>145</v>
      </c>
      <c r="AW500" s="15" t="s">
        <v>34</v>
      </c>
      <c r="AX500" s="15" t="s">
        <v>88</v>
      </c>
      <c r="AY500" s="265" t="s">
        <v>139</v>
      </c>
    </row>
    <row r="501" s="2" customFormat="1" ht="16.5" customHeight="1">
      <c r="A501" s="39"/>
      <c r="B501" s="40"/>
      <c r="C501" s="220" t="s">
        <v>451</v>
      </c>
      <c r="D501" s="220" t="s">
        <v>141</v>
      </c>
      <c r="E501" s="221" t="s">
        <v>452</v>
      </c>
      <c r="F501" s="222" t="s">
        <v>453</v>
      </c>
      <c r="G501" s="223" t="s">
        <v>447</v>
      </c>
      <c r="H501" s="224">
        <v>14</v>
      </c>
      <c r="I501" s="225"/>
      <c r="J501" s="226">
        <f>ROUND(I501*H501,2)</f>
        <v>0</v>
      </c>
      <c r="K501" s="222" t="s">
        <v>157</v>
      </c>
      <c r="L501" s="45"/>
      <c r="M501" s="227" t="s">
        <v>1</v>
      </c>
      <c r="N501" s="228" t="s">
        <v>45</v>
      </c>
      <c r="O501" s="92"/>
      <c r="P501" s="229">
        <f>O501*H501</f>
        <v>0</v>
      </c>
      <c r="Q501" s="229">
        <v>0</v>
      </c>
      <c r="R501" s="229">
        <f>Q501*H501</f>
        <v>0</v>
      </c>
      <c r="S501" s="229">
        <v>0</v>
      </c>
      <c r="T501" s="230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1" t="s">
        <v>448</v>
      </c>
      <c r="AT501" s="231" t="s">
        <v>141</v>
      </c>
      <c r="AU501" s="231" t="s">
        <v>88</v>
      </c>
      <c r="AY501" s="18" t="s">
        <v>139</v>
      </c>
      <c r="BE501" s="232">
        <f>IF(N501="základní",J501,0)</f>
        <v>0</v>
      </c>
      <c r="BF501" s="232">
        <f>IF(N501="snížená",J501,0)</f>
        <v>0</v>
      </c>
      <c r="BG501" s="232">
        <f>IF(N501="zákl. přenesená",J501,0)</f>
        <v>0</v>
      </c>
      <c r="BH501" s="232">
        <f>IF(N501="sníž. přenesená",J501,0)</f>
        <v>0</v>
      </c>
      <c r="BI501" s="232">
        <f>IF(N501="nulová",J501,0)</f>
        <v>0</v>
      </c>
      <c r="BJ501" s="18" t="s">
        <v>88</v>
      </c>
      <c r="BK501" s="232">
        <f>ROUND(I501*H501,2)</f>
        <v>0</v>
      </c>
      <c r="BL501" s="18" t="s">
        <v>448</v>
      </c>
      <c r="BM501" s="231" t="s">
        <v>454</v>
      </c>
    </row>
    <row r="502" s="13" customFormat="1">
      <c r="A502" s="13"/>
      <c r="B502" s="233"/>
      <c r="C502" s="234"/>
      <c r="D502" s="235" t="s">
        <v>147</v>
      </c>
      <c r="E502" s="236" t="s">
        <v>1</v>
      </c>
      <c r="F502" s="237" t="s">
        <v>148</v>
      </c>
      <c r="G502" s="234"/>
      <c r="H502" s="236" t="s">
        <v>1</v>
      </c>
      <c r="I502" s="238"/>
      <c r="J502" s="234"/>
      <c r="K502" s="234"/>
      <c r="L502" s="239"/>
      <c r="M502" s="240"/>
      <c r="N502" s="241"/>
      <c r="O502" s="241"/>
      <c r="P502" s="241"/>
      <c r="Q502" s="241"/>
      <c r="R502" s="241"/>
      <c r="S502" s="241"/>
      <c r="T502" s="24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3" t="s">
        <v>147</v>
      </c>
      <c r="AU502" s="243" t="s">
        <v>88</v>
      </c>
      <c r="AV502" s="13" t="s">
        <v>88</v>
      </c>
      <c r="AW502" s="13" t="s">
        <v>34</v>
      </c>
      <c r="AX502" s="13" t="s">
        <v>80</v>
      </c>
      <c r="AY502" s="243" t="s">
        <v>139</v>
      </c>
    </row>
    <row r="503" s="13" customFormat="1">
      <c r="A503" s="13"/>
      <c r="B503" s="233"/>
      <c r="C503" s="234"/>
      <c r="D503" s="235" t="s">
        <v>147</v>
      </c>
      <c r="E503" s="236" t="s">
        <v>1</v>
      </c>
      <c r="F503" s="237" t="s">
        <v>266</v>
      </c>
      <c r="G503" s="234"/>
      <c r="H503" s="236" t="s">
        <v>1</v>
      </c>
      <c r="I503" s="238"/>
      <c r="J503" s="234"/>
      <c r="K503" s="234"/>
      <c r="L503" s="239"/>
      <c r="M503" s="240"/>
      <c r="N503" s="241"/>
      <c r="O503" s="241"/>
      <c r="P503" s="241"/>
      <c r="Q503" s="241"/>
      <c r="R503" s="241"/>
      <c r="S503" s="241"/>
      <c r="T503" s="24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147</v>
      </c>
      <c r="AU503" s="243" t="s">
        <v>88</v>
      </c>
      <c r="AV503" s="13" t="s">
        <v>88</v>
      </c>
      <c r="AW503" s="13" t="s">
        <v>34</v>
      </c>
      <c r="AX503" s="13" t="s">
        <v>80</v>
      </c>
      <c r="AY503" s="243" t="s">
        <v>139</v>
      </c>
    </row>
    <row r="504" s="13" customFormat="1">
      <c r="A504" s="13"/>
      <c r="B504" s="233"/>
      <c r="C504" s="234"/>
      <c r="D504" s="235" t="s">
        <v>147</v>
      </c>
      <c r="E504" s="236" t="s">
        <v>1</v>
      </c>
      <c r="F504" s="237" t="s">
        <v>267</v>
      </c>
      <c r="G504" s="234"/>
      <c r="H504" s="236" t="s">
        <v>1</v>
      </c>
      <c r="I504" s="238"/>
      <c r="J504" s="234"/>
      <c r="K504" s="234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147</v>
      </c>
      <c r="AU504" s="243" t="s">
        <v>88</v>
      </c>
      <c r="AV504" s="13" t="s">
        <v>88</v>
      </c>
      <c r="AW504" s="13" t="s">
        <v>34</v>
      </c>
      <c r="AX504" s="13" t="s">
        <v>80</v>
      </c>
      <c r="AY504" s="243" t="s">
        <v>139</v>
      </c>
    </row>
    <row r="505" s="13" customFormat="1">
      <c r="A505" s="13"/>
      <c r="B505" s="233"/>
      <c r="C505" s="234"/>
      <c r="D505" s="235" t="s">
        <v>147</v>
      </c>
      <c r="E505" s="236" t="s">
        <v>1</v>
      </c>
      <c r="F505" s="237" t="s">
        <v>274</v>
      </c>
      <c r="G505" s="234"/>
      <c r="H505" s="236" t="s">
        <v>1</v>
      </c>
      <c r="I505" s="238"/>
      <c r="J505" s="234"/>
      <c r="K505" s="234"/>
      <c r="L505" s="239"/>
      <c r="M505" s="240"/>
      <c r="N505" s="241"/>
      <c r="O505" s="241"/>
      <c r="P505" s="241"/>
      <c r="Q505" s="241"/>
      <c r="R505" s="241"/>
      <c r="S505" s="241"/>
      <c r="T505" s="24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3" t="s">
        <v>147</v>
      </c>
      <c r="AU505" s="243" t="s">
        <v>88</v>
      </c>
      <c r="AV505" s="13" t="s">
        <v>88</v>
      </c>
      <c r="AW505" s="13" t="s">
        <v>34</v>
      </c>
      <c r="AX505" s="13" t="s">
        <v>80</v>
      </c>
      <c r="AY505" s="243" t="s">
        <v>139</v>
      </c>
    </row>
    <row r="506" s="13" customFormat="1">
      <c r="A506" s="13"/>
      <c r="B506" s="233"/>
      <c r="C506" s="234"/>
      <c r="D506" s="235" t="s">
        <v>147</v>
      </c>
      <c r="E506" s="236" t="s">
        <v>1</v>
      </c>
      <c r="F506" s="237" t="s">
        <v>455</v>
      </c>
      <c r="G506" s="234"/>
      <c r="H506" s="236" t="s">
        <v>1</v>
      </c>
      <c r="I506" s="238"/>
      <c r="J506" s="234"/>
      <c r="K506" s="234"/>
      <c r="L506" s="239"/>
      <c r="M506" s="240"/>
      <c r="N506" s="241"/>
      <c r="O506" s="241"/>
      <c r="P506" s="241"/>
      <c r="Q506" s="241"/>
      <c r="R506" s="241"/>
      <c r="S506" s="241"/>
      <c r="T506" s="24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3" t="s">
        <v>147</v>
      </c>
      <c r="AU506" s="243" t="s">
        <v>88</v>
      </c>
      <c r="AV506" s="13" t="s">
        <v>88</v>
      </c>
      <c r="AW506" s="13" t="s">
        <v>34</v>
      </c>
      <c r="AX506" s="13" t="s">
        <v>80</v>
      </c>
      <c r="AY506" s="243" t="s">
        <v>139</v>
      </c>
    </row>
    <row r="507" s="14" customFormat="1">
      <c r="A507" s="14"/>
      <c r="B507" s="244"/>
      <c r="C507" s="245"/>
      <c r="D507" s="235" t="s">
        <v>147</v>
      </c>
      <c r="E507" s="246" t="s">
        <v>1</v>
      </c>
      <c r="F507" s="247" t="s">
        <v>224</v>
      </c>
      <c r="G507" s="245"/>
      <c r="H507" s="248">
        <v>14</v>
      </c>
      <c r="I507" s="249"/>
      <c r="J507" s="245"/>
      <c r="K507" s="245"/>
      <c r="L507" s="250"/>
      <c r="M507" s="251"/>
      <c r="N507" s="252"/>
      <c r="O507" s="252"/>
      <c r="P507" s="252"/>
      <c r="Q507" s="252"/>
      <c r="R507" s="252"/>
      <c r="S507" s="252"/>
      <c r="T507" s="253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4" t="s">
        <v>147</v>
      </c>
      <c r="AU507" s="254" t="s">
        <v>88</v>
      </c>
      <c r="AV507" s="14" t="s">
        <v>90</v>
      </c>
      <c r="AW507" s="14" t="s">
        <v>34</v>
      </c>
      <c r="AX507" s="14" t="s">
        <v>80</v>
      </c>
      <c r="AY507" s="254" t="s">
        <v>139</v>
      </c>
    </row>
    <row r="508" s="15" customFormat="1">
      <c r="A508" s="15"/>
      <c r="B508" s="255"/>
      <c r="C508" s="256"/>
      <c r="D508" s="235" t="s">
        <v>147</v>
      </c>
      <c r="E508" s="257" t="s">
        <v>1</v>
      </c>
      <c r="F508" s="258" t="s">
        <v>154</v>
      </c>
      <c r="G508" s="256"/>
      <c r="H508" s="259">
        <v>14</v>
      </c>
      <c r="I508" s="260"/>
      <c r="J508" s="256"/>
      <c r="K508" s="256"/>
      <c r="L508" s="261"/>
      <c r="M508" s="288"/>
      <c r="N508" s="289"/>
      <c r="O508" s="289"/>
      <c r="P508" s="289"/>
      <c r="Q508" s="289"/>
      <c r="R508" s="289"/>
      <c r="S508" s="289"/>
      <c r="T508" s="290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5" t="s">
        <v>147</v>
      </c>
      <c r="AU508" s="265" t="s">
        <v>88</v>
      </c>
      <c r="AV508" s="15" t="s">
        <v>145</v>
      </c>
      <c r="AW508" s="15" t="s">
        <v>34</v>
      </c>
      <c r="AX508" s="15" t="s">
        <v>88</v>
      </c>
      <c r="AY508" s="265" t="s">
        <v>139</v>
      </c>
    </row>
    <row r="509" s="2" customFormat="1" ht="6.96" customHeight="1">
      <c r="A509" s="39"/>
      <c r="B509" s="67"/>
      <c r="C509" s="68"/>
      <c r="D509" s="68"/>
      <c r="E509" s="68"/>
      <c r="F509" s="68"/>
      <c r="G509" s="68"/>
      <c r="H509" s="68"/>
      <c r="I509" s="68"/>
      <c r="J509" s="68"/>
      <c r="K509" s="68"/>
      <c r="L509" s="45"/>
      <c r="M509" s="39"/>
      <c r="O509" s="39"/>
      <c r="P509" s="39"/>
      <c r="Q509" s="39"/>
      <c r="R509" s="39"/>
      <c r="S509" s="39"/>
      <c r="T509" s="39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</row>
  </sheetData>
  <sheetProtection sheet="1" autoFilter="0" formatColumns="0" formatRows="0" objects="1" scenarios="1" spinCount="100000" saltValue="ZdgXbuPHKHftS9kEAQx+aa2awseg7TejUE1Q3e3qcyYjE1NqwGgl/4pQ9CTY96y3tqXcyE3rxhLx58G7l29p/g==" hashValue="gYQQ0DSte0Q6A8DP8iVzP7WSIbd7qaa+1HeWvv8eoDoEHmKJ+uggUejhkQz9QYqYQalEQTAublw/szXCBDSkbw==" algorithmName="SHA-512" password="CC3D"/>
  <autoFilter ref="C130:K508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90</v>
      </c>
    </row>
    <row r="4" s="1" customFormat="1" ht="24.96" customHeight="1">
      <c r="B4" s="21"/>
      <c r="D4" s="140" t="s">
        <v>101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26.25" customHeight="1">
      <c r="B7" s="21"/>
      <c r="E7" s="143" t="str">
        <f>'Rekapitulace stavby'!K6</f>
        <v>Obnova hřbitovní kaple Zmrtvýchvstání Páně v Knapovci a restaurování vnitřních omítek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102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456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1. 5. 2023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32</v>
      </c>
      <c r="F21" s="39"/>
      <c r="G21" s="39"/>
      <c r="H21" s="39"/>
      <c r="I21" s="142" t="s">
        <v>27</v>
      </c>
      <c r="J21" s="145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35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37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40</v>
      </c>
      <c r="E30" s="39"/>
      <c r="F30" s="39"/>
      <c r="G30" s="39"/>
      <c r="H30" s="39"/>
      <c r="I30" s="39"/>
      <c r="J30" s="153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42</v>
      </c>
      <c r="G32" s="39"/>
      <c r="H32" s="39"/>
      <c r="I32" s="154" t="s">
        <v>41</v>
      </c>
      <c r="J32" s="154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44</v>
      </c>
      <c r="E33" s="142" t="s">
        <v>45</v>
      </c>
      <c r="F33" s="156">
        <f>ROUND((SUM(BE119:BE124)),  2)</f>
        <v>0</v>
      </c>
      <c r="G33" s="39"/>
      <c r="H33" s="39"/>
      <c r="I33" s="157">
        <v>0.20999999999999999</v>
      </c>
      <c r="J33" s="156">
        <f>ROUND(((SUM(BE119:BE124))*I33),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46</v>
      </c>
      <c r="F34" s="156">
        <f>ROUND((SUM(BF119:BF124)),  2)</f>
        <v>0</v>
      </c>
      <c r="G34" s="39"/>
      <c r="H34" s="39"/>
      <c r="I34" s="157">
        <v>0.14999999999999999</v>
      </c>
      <c r="J34" s="156">
        <f>ROUND(((SUM(BF119:BF124))*I34),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47</v>
      </c>
      <c r="F35" s="156">
        <f>ROUND((SUM(BG119:BG124)),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48</v>
      </c>
      <c r="F36" s="156">
        <f>ROUND((SUM(BH119:BH124)),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49</v>
      </c>
      <c r="F37" s="156">
        <f>ROUND((SUM(BI119:BI124)),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53</v>
      </c>
      <c r="E50" s="166"/>
      <c r="F50" s="166"/>
      <c r="G50" s="165" t="s">
        <v>54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55</v>
      </c>
      <c r="E61" s="168"/>
      <c r="F61" s="169" t="s">
        <v>56</v>
      </c>
      <c r="G61" s="167" t="s">
        <v>55</v>
      </c>
      <c r="H61" s="168"/>
      <c r="I61" s="168"/>
      <c r="J61" s="170" t="s">
        <v>56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57</v>
      </c>
      <c r="E65" s="171"/>
      <c r="F65" s="171"/>
      <c r="G65" s="165" t="s">
        <v>58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55</v>
      </c>
      <c r="E76" s="168"/>
      <c r="F76" s="169" t="s">
        <v>56</v>
      </c>
      <c r="G76" s="167" t="s">
        <v>55</v>
      </c>
      <c r="H76" s="168"/>
      <c r="I76" s="168"/>
      <c r="J76" s="170" t="s">
        <v>56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6" t="str">
        <f>E7</f>
        <v>Obnova hřbitovní kaple Zmrtvýchvstání Páně v Knapovci a restaurování vnitřních omítek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VON - Vedlejší a ostatní náklady stavby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Knapovec</v>
      </c>
      <c r="G89" s="41"/>
      <c r="H89" s="41"/>
      <c r="I89" s="33" t="s">
        <v>22</v>
      </c>
      <c r="J89" s="80" t="str">
        <f>IF(J12="","",J12)</f>
        <v>1. 5. 2023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Ústí nad Orlicí</v>
      </c>
      <c r="G91" s="41"/>
      <c r="H91" s="41"/>
      <c r="I91" s="33" t="s">
        <v>30</v>
      </c>
      <c r="J91" s="37" t="str">
        <f>E21</f>
        <v>INRECO,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BACing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105</v>
      </c>
      <c r="D94" s="178"/>
      <c r="E94" s="178"/>
      <c r="F94" s="178"/>
      <c r="G94" s="178"/>
      <c r="H94" s="178"/>
      <c r="I94" s="178"/>
      <c r="J94" s="179" t="s">
        <v>106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107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108</v>
      </c>
    </row>
    <row r="97" s="9" customFormat="1" ht="24.96" customHeight="1">
      <c r="A97" s="9"/>
      <c r="B97" s="181"/>
      <c r="C97" s="182"/>
      <c r="D97" s="183" t="s">
        <v>457</v>
      </c>
      <c r="E97" s="184"/>
      <c r="F97" s="184"/>
      <c r="G97" s="184"/>
      <c r="H97" s="184"/>
      <c r="I97" s="184"/>
      <c r="J97" s="185">
        <f>J120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458</v>
      </c>
      <c r="E98" s="190"/>
      <c r="F98" s="190"/>
      <c r="G98" s="190"/>
      <c r="H98" s="190"/>
      <c r="I98" s="190"/>
      <c r="J98" s="191">
        <f>J121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459</v>
      </c>
      <c r="E99" s="190"/>
      <c r="F99" s="190"/>
      <c r="G99" s="190"/>
      <c r="H99" s="190"/>
      <c r="I99" s="190"/>
      <c r="J99" s="191">
        <f>J123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124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6.25" customHeight="1">
      <c r="A109" s="39"/>
      <c r="B109" s="40"/>
      <c r="C109" s="41"/>
      <c r="D109" s="41"/>
      <c r="E109" s="176" t="str">
        <f>E7</f>
        <v>Obnova hřbitovní kaple Zmrtvýchvstání Páně v Knapovci a restaurování vnitřních omítek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102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 xml:space="preserve">VON - Vedlejší a ostatní náklady stavby 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Knapovec</v>
      </c>
      <c r="G113" s="41"/>
      <c r="H113" s="41"/>
      <c r="I113" s="33" t="s">
        <v>22</v>
      </c>
      <c r="J113" s="80" t="str">
        <f>IF(J12="","",J12)</f>
        <v>1. 5. 2023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Město Ústí nad Orlicí</v>
      </c>
      <c r="G115" s="41"/>
      <c r="H115" s="41"/>
      <c r="I115" s="33" t="s">
        <v>30</v>
      </c>
      <c r="J115" s="37" t="str">
        <f>E21</f>
        <v>INRECO,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35</v>
      </c>
      <c r="J116" s="37" t="str">
        <f>E24</f>
        <v>BACing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3"/>
      <c r="B118" s="194"/>
      <c r="C118" s="195" t="s">
        <v>125</v>
      </c>
      <c r="D118" s="196" t="s">
        <v>65</v>
      </c>
      <c r="E118" s="196" t="s">
        <v>61</v>
      </c>
      <c r="F118" s="196" t="s">
        <v>62</v>
      </c>
      <c r="G118" s="196" t="s">
        <v>126</v>
      </c>
      <c r="H118" s="196" t="s">
        <v>127</v>
      </c>
      <c r="I118" s="196" t="s">
        <v>128</v>
      </c>
      <c r="J118" s="196" t="s">
        <v>106</v>
      </c>
      <c r="K118" s="197" t="s">
        <v>129</v>
      </c>
      <c r="L118" s="198"/>
      <c r="M118" s="101" t="s">
        <v>1</v>
      </c>
      <c r="N118" s="102" t="s">
        <v>44</v>
      </c>
      <c r="O118" s="102" t="s">
        <v>130</v>
      </c>
      <c r="P118" s="102" t="s">
        <v>131</v>
      </c>
      <c r="Q118" s="102" t="s">
        <v>132</v>
      </c>
      <c r="R118" s="102" t="s">
        <v>133</v>
      </c>
      <c r="S118" s="102" t="s">
        <v>134</v>
      </c>
      <c r="T118" s="103" t="s">
        <v>135</v>
      </c>
      <c r="U118" s="193"/>
      <c r="V118" s="193"/>
      <c r="W118" s="193"/>
      <c r="X118" s="193"/>
      <c r="Y118" s="193"/>
      <c r="Z118" s="193"/>
      <c r="AA118" s="193"/>
      <c r="AB118" s="193"/>
      <c r="AC118" s="193"/>
      <c r="AD118" s="193"/>
      <c r="AE118" s="193"/>
    </row>
    <row r="119" s="2" customFormat="1" ht="22.8" customHeight="1">
      <c r="A119" s="39"/>
      <c r="B119" s="40"/>
      <c r="C119" s="108" t="s">
        <v>136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</f>
        <v>0</v>
      </c>
      <c r="Q119" s="105"/>
      <c r="R119" s="201">
        <f>R120</f>
        <v>0</v>
      </c>
      <c r="S119" s="105"/>
      <c r="T119" s="202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79</v>
      </c>
      <c r="AU119" s="18" t="s">
        <v>108</v>
      </c>
      <c r="BK119" s="203">
        <f>BK120</f>
        <v>0</v>
      </c>
    </row>
    <row r="120" s="12" customFormat="1" ht="25.92" customHeight="1">
      <c r="A120" s="12"/>
      <c r="B120" s="204"/>
      <c r="C120" s="205"/>
      <c r="D120" s="206" t="s">
        <v>79</v>
      </c>
      <c r="E120" s="207" t="s">
        <v>460</v>
      </c>
      <c r="F120" s="207" t="s">
        <v>461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P121+P123</f>
        <v>0</v>
      </c>
      <c r="Q120" s="212"/>
      <c r="R120" s="213">
        <f>R121+R123</f>
        <v>0</v>
      </c>
      <c r="S120" s="212"/>
      <c r="T120" s="214">
        <f>T121+T123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174</v>
      </c>
      <c r="AT120" s="216" t="s">
        <v>79</v>
      </c>
      <c r="AU120" s="216" t="s">
        <v>80</v>
      </c>
      <c r="AY120" s="215" t="s">
        <v>139</v>
      </c>
      <c r="BK120" s="217">
        <f>BK121+BK123</f>
        <v>0</v>
      </c>
    </row>
    <row r="121" s="12" customFormat="1" ht="22.8" customHeight="1">
      <c r="A121" s="12"/>
      <c r="B121" s="204"/>
      <c r="C121" s="205"/>
      <c r="D121" s="206" t="s">
        <v>79</v>
      </c>
      <c r="E121" s="218" t="s">
        <v>462</v>
      </c>
      <c r="F121" s="218" t="s">
        <v>463</v>
      </c>
      <c r="G121" s="205"/>
      <c r="H121" s="205"/>
      <c r="I121" s="208"/>
      <c r="J121" s="219">
        <f>BK121</f>
        <v>0</v>
      </c>
      <c r="K121" s="205"/>
      <c r="L121" s="210"/>
      <c r="M121" s="211"/>
      <c r="N121" s="212"/>
      <c r="O121" s="212"/>
      <c r="P121" s="213">
        <f>P122</f>
        <v>0</v>
      </c>
      <c r="Q121" s="212"/>
      <c r="R121" s="213">
        <f>R122</f>
        <v>0</v>
      </c>
      <c r="S121" s="212"/>
      <c r="T121" s="214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174</v>
      </c>
      <c r="AT121" s="216" t="s">
        <v>79</v>
      </c>
      <c r="AU121" s="216" t="s">
        <v>88</v>
      </c>
      <c r="AY121" s="215" t="s">
        <v>139</v>
      </c>
      <c r="BK121" s="217">
        <f>BK122</f>
        <v>0</v>
      </c>
    </row>
    <row r="122" s="2" customFormat="1" ht="16.5" customHeight="1">
      <c r="A122" s="39"/>
      <c r="B122" s="40"/>
      <c r="C122" s="220" t="s">
        <v>88</v>
      </c>
      <c r="D122" s="220" t="s">
        <v>141</v>
      </c>
      <c r="E122" s="221" t="s">
        <v>464</v>
      </c>
      <c r="F122" s="222" t="s">
        <v>465</v>
      </c>
      <c r="G122" s="223" t="s">
        <v>466</v>
      </c>
      <c r="H122" s="224">
        <v>1</v>
      </c>
      <c r="I122" s="225"/>
      <c r="J122" s="226">
        <f>ROUND(I122*H122,2)</f>
        <v>0</v>
      </c>
      <c r="K122" s="222" t="s">
        <v>1</v>
      </c>
      <c r="L122" s="45"/>
      <c r="M122" s="227" t="s">
        <v>1</v>
      </c>
      <c r="N122" s="228" t="s">
        <v>45</v>
      </c>
      <c r="O122" s="92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1" t="s">
        <v>467</v>
      </c>
      <c r="AT122" s="231" t="s">
        <v>141</v>
      </c>
      <c r="AU122" s="231" t="s">
        <v>90</v>
      </c>
      <c r="AY122" s="18" t="s">
        <v>139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8" t="s">
        <v>88</v>
      </c>
      <c r="BK122" s="232">
        <f>ROUND(I122*H122,2)</f>
        <v>0</v>
      </c>
      <c r="BL122" s="18" t="s">
        <v>467</v>
      </c>
      <c r="BM122" s="231" t="s">
        <v>468</v>
      </c>
    </row>
    <row r="123" s="12" customFormat="1" ht="22.8" customHeight="1">
      <c r="A123" s="12"/>
      <c r="B123" s="204"/>
      <c r="C123" s="205"/>
      <c r="D123" s="206" t="s">
        <v>79</v>
      </c>
      <c r="E123" s="218" t="s">
        <v>469</v>
      </c>
      <c r="F123" s="218" t="s">
        <v>470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P124</f>
        <v>0</v>
      </c>
      <c r="Q123" s="212"/>
      <c r="R123" s="213">
        <f>R124</f>
        <v>0</v>
      </c>
      <c r="S123" s="212"/>
      <c r="T123" s="214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174</v>
      </c>
      <c r="AT123" s="216" t="s">
        <v>79</v>
      </c>
      <c r="AU123" s="216" t="s">
        <v>88</v>
      </c>
      <c r="AY123" s="215" t="s">
        <v>139</v>
      </c>
      <c r="BK123" s="217">
        <f>BK124</f>
        <v>0</v>
      </c>
    </row>
    <row r="124" s="2" customFormat="1" ht="24.15" customHeight="1">
      <c r="A124" s="39"/>
      <c r="B124" s="40"/>
      <c r="C124" s="220" t="s">
        <v>90</v>
      </c>
      <c r="D124" s="220" t="s">
        <v>141</v>
      </c>
      <c r="E124" s="221" t="s">
        <v>471</v>
      </c>
      <c r="F124" s="222" t="s">
        <v>472</v>
      </c>
      <c r="G124" s="223" t="s">
        <v>466</v>
      </c>
      <c r="H124" s="224">
        <v>1</v>
      </c>
      <c r="I124" s="225"/>
      <c r="J124" s="226">
        <f>ROUND(I124*H124,2)</f>
        <v>0</v>
      </c>
      <c r="K124" s="222" t="s">
        <v>1</v>
      </c>
      <c r="L124" s="45"/>
      <c r="M124" s="291" t="s">
        <v>1</v>
      </c>
      <c r="N124" s="292" t="s">
        <v>45</v>
      </c>
      <c r="O124" s="293"/>
      <c r="P124" s="294">
        <f>O124*H124</f>
        <v>0</v>
      </c>
      <c r="Q124" s="294">
        <v>0</v>
      </c>
      <c r="R124" s="294">
        <f>Q124*H124</f>
        <v>0</v>
      </c>
      <c r="S124" s="294">
        <v>0</v>
      </c>
      <c r="T124" s="29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1" t="s">
        <v>467</v>
      </c>
      <c r="AT124" s="231" t="s">
        <v>141</v>
      </c>
      <c r="AU124" s="231" t="s">
        <v>90</v>
      </c>
      <c r="AY124" s="18" t="s">
        <v>139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88</v>
      </c>
      <c r="BK124" s="232">
        <f>ROUND(I124*H124,2)</f>
        <v>0</v>
      </c>
      <c r="BL124" s="18" t="s">
        <v>467</v>
      </c>
      <c r="BM124" s="231" t="s">
        <v>473</v>
      </c>
    </row>
    <row r="125" s="2" customFormat="1" ht="6.96" customHeight="1">
      <c r="A125" s="39"/>
      <c r="B125" s="67"/>
      <c r="C125" s="68"/>
      <c r="D125" s="68"/>
      <c r="E125" s="68"/>
      <c r="F125" s="68"/>
      <c r="G125" s="68"/>
      <c r="H125" s="68"/>
      <c r="I125" s="68"/>
      <c r="J125" s="68"/>
      <c r="K125" s="68"/>
      <c r="L125" s="45"/>
      <c r="M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</sheetData>
  <sheetProtection sheet="1" autoFilter="0" formatColumns="0" formatRows="0" objects="1" scenarios="1" spinCount="100000" saltValue="U8jig68ldtDOvkLLLm9RMJ/KrnYHpdhBsYC55P+4hX+lFHCyK2pR29OrGbOKoX7X1rSm9/kTfer2tKCjVzOgsQ==" hashValue="s/PfejgRoUzFMMYns6ZXsdShEuCK5szUWBzcnfePDVo2vNAricbpNEbzM6DcYN9mPD2tW9Ec8HoPOM/JchDJ1Q==" algorithmName="SHA-512" password="CC3D"/>
  <autoFilter ref="C118:K12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474</v>
      </c>
      <c r="H4" s="21"/>
    </row>
    <row r="5" s="1" customFormat="1" ht="12" customHeight="1">
      <c r="B5" s="21"/>
      <c r="C5" s="296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297" t="s">
        <v>16</v>
      </c>
      <c r="D6" s="298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1. 5. 2023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299"/>
      <c r="C9" s="300" t="s">
        <v>61</v>
      </c>
      <c r="D9" s="301" t="s">
        <v>62</v>
      </c>
      <c r="E9" s="301" t="s">
        <v>126</v>
      </c>
      <c r="F9" s="302" t="s">
        <v>475</v>
      </c>
      <c r="G9" s="193"/>
      <c r="H9" s="299"/>
    </row>
    <row r="10" s="2" customFormat="1" ht="26.4" customHeight="1">
      <c r="A10" s="39"/>
      <c r="B10" s="45"/>
      <c r="C10" s="303" t="s">
        <v>14</v>
      </c>
      <c r="D10" s="303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304" t="s">
        <v>476</v>
      </c>
      <c r="D11" s="305" t="s">
        <v>476</v>
      </c>
      <c r="E11" s="306" t="s">
        <v>96</v>
      </c>
      <c r="F11" s="307">
        <v>0.34000000000000002</v>
      </c>
      <c r="G11" s="39"/>
      <c r="H11" s="45"/>
    </row>
    <row r="12" s="2" customFormat="1" ht="16.8" customHeight="1">
      <c r="A12" s="39"/>
      <c r="B12" s="45"/>
      <c r="C12" s="304" t="s">
        <v>477</v>
      </c>
      <c r="D12" s="305" t="s">
        <v>478</v>
      </c>
      <c r="E12" s="306" t="s">
        <v>144</v>
      </c>
      <c r="F12" s="307">
        <v>160.40000000000001</v>
      </c>
      <c r="G12" s="39"/>
      <c r="H12" s="45"/>
    </row>
    <row r="13" s="2" customFormat="1" ht="16.8" customHeight="1">
      <c r="A13" s="39"/>
      <c r="B13" s="45"/>
      <c r="C13" s="304" t="s">
        <v>94</v>
      </c>
      <c r="D13" s="305" t="s">
        <v>95</v>
      </c>
      <c r="E13" s="306" t="s">
        <v>96</v>
      </c>
      <c r="F13" s="307">
        <v>101.44</v>
      </c>
      <c r="G13" s="39"/>
      <c r="H13" s="45"/>
    </row>
    <row r="14" s="2" customFormat="1" ht="16.8" customHeight="1">
      <c r="A14" s="39"/>
      <c r="B14" s="45"/>
      <c r="C14" s="304" t="s">
        <v>479</v>
      </c>
      <c r="D14" s="305" t="s">
        <v>480</v>
      </c>
      <c r="E14" s="306" t="s">
        <v>96</v>
      </c>
      <c r="F14" s="307">
        <v>8.8239999999999998</v>
      </c>
      <c r="G14" s="39"/>
      <c r="H14" s="45"/>
    </row>
    <row r="15" s="2" customFormat="1" ht="16.8" customHeight="1">
      <c r="A15" s="39"/>
      <c r="B15" s="45"/>
      <c r="C15" s="304" t="s">
        <v>98</v>
      </c>
      <c r="D15" s="305" t="s">
        <v>99</v>
      </c>
      <c r="E15" s="306" t="s">
        <v>96</v>
      </c>
      <c r="F15" s="307">
        <v>2.5459999999999998</v>
      </c>
      <c r="G15" s="39"/>
      <c r="H15" s="45"/>
    </row>
    <row r="16" s="2" customFormat="1" ht="26.4" customHeight="1">
      <c r="A16" s="39"/>
      <c r="B16" s="45"/>
      <c r="C16" s="303" t="s">
        <v>481</v>
      </c>
      <c r="D16" s="303" t="s">
        <v>86</v>
      </c>
      <c r="E16" s="39"/>
      <c r="F16" s="39"/>
      <c r="G16" s="39"/>
      <c r="H16" s="45"/>
    </row>
    <row r="17" s="2" customFormat="1" ht="16.8" customHeight="1">
      <c r="A17" s="39"/>
      <c r="B17" s="45"/>
      <c r="C17" s="304" t="s">
        <v>476</v>
      </c>
      <c r="D17" s="305" t="s">
        <v>476</v>
      </c>
      <c r="E17" s="306" t="s">
        <v>96</v>
      </c>
      <c r="F17" s="307">
        <v>0.34000000000000002</v>
      </c>
      <c r="G17" s="39"/>
      <c r="H17" s="45"/>
    </row>
    <row r="18" s="2" customFormat="1" ht="16.8" customHeight="1">
      <c r="A18" s="39"/>
      <c r="B18" s="45"/>
      <c r="C18" s="304" t="s">
        <v>477</v>
      </c>
      <c r="D18" s="305" t="s">
        <v>478</v>
      </c>
      <c r="E18" s="306" t="s">
        <v>144</v>
      </c>
      <c r="F18" s="307">
        <v>160.40000000000001</v>
      </c>
      <c r="G18" s="39"/>
      <c r="H18" s="45"/>
    </row>
    <row r="19" s="2" customFormat="1" ht="16.8" customHeight="1">
      <c r="A19" s="39"/>
      <c r="B19" s="45"/>
      <c r="C19" s="304" t="s">
        <v>94</v>
      </c>
      <c r="D19" s="305" t="s">
        <v>95</v>
      </c>
      <c r="E19" s="306" t="s">
        <v>96</v>
      </c>
      <c r="F19" s="307">
        <v>101.44</v>
      </c>
      <c r="G19" s="39"/>
      <c r="H19" s="45"/>
    </row>
    <row r="20" s="2" customFormat="1" ht="16.8" customHeight="1">
      <c r="A20" s="39"/>
      <c r="B20" s="45"/>
      <c r="C20" s="308" t="s">
        <v>1</v>
      </c>
      <c r="D20" s="308" t="s">
        <v>148</v>
      </c>
      <c r="E20" s="18" t="s">
        <v>1</v>
      </c>
      <c r="F20" s="309">
        <v>0</v>
      </c>
      <c r="G20" s="39"/>
      <c r="H20" s="45"/>
    </row>
    <row r="21" s="2" customFormat="1" ht="16.8" customHeight="1">
      <c r="A21" s="39"/>
      <c r="B21" s="45"/>
      <c r="C21" s="308" t="s">
        <v>1</v>
      </c>
      <c r="D21" s="308" t="s">
        <v>246</v>
      </c>
      <c r="E21" s="18" t="s">
        <v>1</v>
      </c>
      <c r="F21" s="309">
        <v>0</v>
      </c>
      <c r="G21" s="39"/>
      <c r="H21" s="45"/>
    </row>
    <row r="22" s="2" customFormat="1" ht="16.8" customHeight="1">
      <c r="A22" s="39"/>
      <c r="B22" s="45"/>
      <c r="C22" s="308" t="s">
        <v>1</v>
      </c>
      <c r="D22" s="308" t="s">
        <v>247</v>
      </c>
      <c r="E22" s="18" t="s">
        <v>1</v>
      </c>
      <c r="F22" s="309">
        <v>101.44</v>
      </c>
      <c r="G22" s="39"/>
      <c r="H22" s="45"/>
    </row>
    <row r="23" s="2" customFormat="1" ht="16.8" customHeight="1">
      <c r="A23" s="39"/>
      <c r="B23" s="45"/>
      <c r="C23" s="308" t="s">
        <v>94</v>
      </c>
      <c r="D23" s="308" t="s">
        <v>154</v>
      </c>
      <c r="E23" s="18" t="s">
        <v>1</v>
      </c>
      <c r="F23" s="309">
        <v>101.44</v>
      </c>
      <c r="G23" s="39"/>
      <c r="H23" s="45"/>
    </row>
    <row r="24" s="2" customFormat="1" ht="16.8" customHeight="1">
      <c r="A24" s="39"/>
      <c r="B24" s="45"/>
      <c r="C24" s="310" t="s">
        <v>482</v>
      </c>
      <c r="D24" s="39"/>
      <c r="E24" s="39"/>
      <c r="F24" s="39"/>
      <c r="G24" s="39"/>
      <c r="H24" s="45"/>
    </row>
    <row r="25" s="2" customFormat="1" ht="16.8" customHeight="1">
      <c r="A25" s="39"/>
      <c r="B25" s="45"/>
      <c r="C25" s="308" t="s">
        <v>242</v>
      </c>
      <c r="D25" s="308" t="s">
        <v>243</v>
      </c>
      <c r="E25" s="18" t="s">
        <v>96</v>
      </c>
      <c r="F25" s="309">
        <v>101.44</v>
      </c>
      <c r="G25" s="39"/>
      <c r="H25" s="45"/>
    </row>
    <row r="26" s="2" customFormat="1">
      <c r="A26" s="39"/>
      <c r="B26" s="45"/>
      <c r="C26" s="308" t="s">
        <v>249</v>
      </c>
      <c r="D26" s="308" t="s">
        <v>250</v>
      </c>
      <c r="E26" s="18" t="s">
        <v>96</v>
      </c>
      <c r="F26" s="309">
        <v>18259.200000000001</v>
      </c>
      <c r="G26" s="39"/>
      <c r="H26" s="45"/>
    </row>
    <row r="27" s="2" customFormat="1">
      <c r="A27" s="39"/>
      <c r="B27" s="45"/>
      <c r="C27" s="308" t="s">
        <v>254</v>
      </c>
      <c r="D27" s="308" t="s">
        <v>255</v>
      </c>
      <c r="E27" s="18" t="s">
        <v>96</v>
      </c>
      <c r="F27" s="309">
        <v>101.44</v>
      </c>
      <c r="G27" s="39"/>
      <c r="H27" s="45"/>
    </row>
    <row r="28" s="2" customFormat="1" ht="16.8" customHeight="1">
      <c r="A28" s="39"/>
      <c r="B28" s="45"/>
      <c r="C28" s="304" t="s">
        <v>479</v>
      </c>
      <c r="D28" s="305" t="s">
        <v>480</v>
      </c>
      <c r="E28" s="306" t="s">
        <v>96</v>
      </c>
      <c r="F28" s="307">
        <v>8.8239999999999998</v>
      </c>
      <c r="G28" s="39"/>
      <c r="H28" s="45"/>
    </row>
    <row r="29" s="2" customFormat="1" ht="16.8" customHeight="1">
      <c r="A29" s="39"/>
      <c r="B29" s="45"/>
      <c r="C29" s="304" t="s">
        <v>98</v>
      </c>
      <c r="D29" s="305" t="s">
        <v>99</v>
      </c>
      <c r="E29" s="306" t="s">
        <v>96</v>
      </c>
      <c r="F29" s="307">
        <v>2.5459999999999998</v>
      </c>
      <c r="G29" s="39"/>
      <c r="H29" s="45"/>
    </row>
    <row r="30" s="2" customFormat="1" ht="7.44" customHeight="1">
      <c r="A30" s="39"/>
      <c r="B30" s="172"/>
      <c r="C30" s="173"/>
      <c r="D30" s="173"/>
      <c r="E30" s="173"/>
      <c r="F30" s="173"/>
      <c r="G30" s="173"/>
      <c r="H30" s="45"/>
    </row>
    <row r="31" s="2" customFormat="1">
      <c r="A31" s="39"/>
      <c r="B31" s="39"/>
      <c r="C31" s="39"/>
      <c r="D31" s="39"/>
      <c r="E31" s="39"/>
      <c r="F31" s="39"/>
      <c r="G31" s="39"/>
      <c r="H31" s="39"/>
    </row>
  </sheetData>
  <sheetProtection sheet="1" formatColumns="0" formatRows="0" objects="1" scenarios="1" spinCount="100000" saltValue="dhortDAim7M5I2oycmoyXNzlTYpB8wf9deQu3uj5A9+IyxNFmg8Fv0xwLLg0O1UUpPAQWiwwR8AGXHj3PkeHTg==" hashValue="s2GR6BI9GcVKgJlu/inlxxvcSg7bLXcX8mFDhpheyjNdGrb1o/OsI5aYbtiF9jHJeJJGt9zOn4TytIpqQ0alyw==" algorithmName="SHA-512" password="CC3D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DESKTOP-JGLBK2V\katcha</dc:creator>
  <cp:lastModifiedBy>DESKTOP-JGLBK2V\katcha</cp:lastModifiedBy>
  <dcterms:created xsi:type="dcterms:W3CDTF">2023-05-02T06:42:35Z</dcterms:created>
  <dcterms:modified xsi:type="dcterms:W3CDTF">2023-05-02T06:42:42Z</dcterms:modified>
</cp:coreProperties>
</file>