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401 - Rekonstrukce SSZ" sheetId="2" r:id="rId2"/>
    <sheet name="SO 402 - Měření úsekové r..." sheetId="3" r:id="rId3"/>
    <sheet name="SW - Systém ke zpracování..." sheetId="4" r:id="rId4"/>
    <sheet name="VRN - Vedlejší rozpočtové..." sheetId="5" r:id="rId5"/>
    <sheet name="Pokyny pro vyplnění" sheetId="6" r:id="rId6"/>
  </sheets>
  <definedNames>
    <definedName name="_xlnm.Print_Area" localSheetId="0">'Rekapitulace stavby'!$D$4:$AO$36,'Rekapitulace stavby'!$C$42:$AQ$59</definedName>
    <definedName name="_xlnm._FilterDatabase" localSheetId="1" hidden="1">'SO 401 - Rekonstrukce SSZ'!$C$89:$K$784</definedName>
    <definedName name="_xlnm.Print_Area" localSheetId="1">'SO 401 - Rekonstrukce SSZ'!$C$4:$J$39,'SO 401 - Rekonstrukce SSZ'!$C$45:$J$71,'SO 401 - Rekonstrukce SSZ'!$C$77:$K$784</definedName>
    <definedName name="_xlnm._FilterDatabase" localSheetId="2" hidden="1">'SO 402 - Měření úsekové r...'!$C$84:$K$197</definedName>
    <definedName name="_xlnm.Print_Area" localSheetId="2">'SO 402 - Měření úsekové r...'!$C$4:$J$39,'SO 402 - Měření úsekové r...'!$C$45:$J$66,'SO 402 - Měření úsekové r...'!$C$72:$K$197</definedName>
    <definedName name="_xlnm._FilterDatabase" localSheetId="3" hidden="1">'SW - Systém ke zpracování...'!$C$79:$K$85</definedName>
    <definedName name="_xlnm.Print_Area" localSheetId="3">'SW - Systém ke zpracování...'!$C$4:$J$39,'SW - Systém ke zpracování...'!$C$45:$J$61,'SW - Systém ke zpracování...'!$C$67:$K$85</definedName>
    <definedName name="_xlnm._FilterDatabase" localSheetId="4" hidden="1">'VRN - Vedlejší rozpočtové...'!$C$83:$K$127</definedName>
    <definedName name="_xlnm.Print_Area" localSheetId="4">'VRN - Vedlejší rozpočtové...'!$C$4:$J$39,'VRN - Vedlejší rozpočtové...'!$C$45:$J$65,'VRN - Vedlejší rozpočtové...'!$C$71:$K$127</definedName>
    <definedName name="_xlnm.Print_Area" localSheetId="5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'SO 401 - Rekonstrukce SSZ'!$89:$89</definedName>
    <definedName name="_xlnm.Print_Titles" localSheetId="2">'SO 402 - Měření úsekové r...'!$84:$84</definedName>
    <definedName name="_xlnm.Print_Titles" localSheetId="3">'SW - Systém ke zpracování...'!$79:$79</definedName>
    <definedName name="_xlnm.Print_Titles" localSheetId="4">'VRN - Vedlejší rozpočtové...'!$83:$83</definedName>
  </definedNames>
  <calcPr fullCalcOnLoad="1"/>
</workbook>
</file>

<file path=xl/sharedStrings.xml><?xml version="1.0" encoding="utf-8"?>
<sst xmlns="http://schemas.openxmlformats.org/spreadsheetml/2006/main" count="9503" uniqueCount="1216">
  <si>
    <t>Export Komplet</t>
  </si>
  <si>
    <t>VZ</t>
  </si>
  <si>
    <t>2.0</t>
  </si>
  <si>
    <t>ZAMOK</t>
  </si>
  <si>
    <t>False</t>
  </si>
  <si>
    <t>{921bdb36-2747-4e28-9d94-8b8cba891f0e}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</si>
  <si>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</si>
  <si>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</si>
  <si>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</si>
  <si>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</si>
  <si>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</si>
  <si>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</si>
  <si>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</si>
  <si>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</si>
  <si>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0118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</si>
  <si>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</si>
  <si>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</si>
  <si>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Rekonstrukce SSZ a instalace MUR na PPCH ulice Královéhradecká, silnice I/14, Ústí nad Orlicí</t>
  </si>
  <si>
    <t>KSO:</t>
  </si>
  <si>
    <t/>
  </si>
  <si>
    <t>CC-CZ:</t>
  </si>
  <si>
    <t>2112</t>
  </si>
  <si>
    <t>Místo:</t>
  </si>
  <si>
    <t xml:space="preserve">Ústí nad Orlicí </t>
  </si>
  <si>
    <t>Datum:</t>
  </si>
  <si>
    <t>6. 2. 2023</t>
  </si>
  <si>
    <t>CZ-CPV:</t>
  </si>
  <si>
    <t>45316212-4</t>
  </si>
  <si>
    <t>CZ-CPA:</t>
  </si>
  <si>
    <t>42.22.22</t>
  </si>
  <si>
    <t>Zadavatel:</t>
  </si>
  <si>
    <t>IČ:</t>
  </si>
  <si>
    <t>25945793</t>
  </si>
  <si>
    <t>TEPVOS, spol. s r.o.</t>
  </si>
  <si>
    <t>DIČ:</t>
  </si>
  <si>
    <t>CZ25945793</t>
  </si>
  <si>
    <t>Uchazeč:</t>
  </si>
  <si>
    <t>Vyplň údaj</t>
  </si>
  <si>
    <t>Projektant:</t>
  </si>
  <si>
    <t>48029483</t>
  </si>
  <si>
    <t>AŽD Praha, s.r.o.</t>
  </si>
  <si>
    <t>CZ48029483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</si>
  <si>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</si>
  <si>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</si>
  <si>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</si>
  <si>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</si>
  <si>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</si>
  <si>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</si>
  <si>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</si>
  <si>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</si>
  <si>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</si>
  <si>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</si>
  <si>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</si>
  <si>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</si>
  <si>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</si>
  <si>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</si>
  <si>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</si>
  <si>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</si>
  <si>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</si>
  <si>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</si>
  <si>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</si>
  <si>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</si>
  <si>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</si>
  <si>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</si>
  <si>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</si>
  <si>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</si>
  <si>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</si>
  <si>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</si>
  <si>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</si>
  <si>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</si>
  <si>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</si>
  <si>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</si>
  <si>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</si>
  <si>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</si>
  <si>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</si>
  <si>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</si>
  <si>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</si>
  <si>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</si>
  <si>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</si>
  <si>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</si>
  <si>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</si>
  <si>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</si>
  <si>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</si>
  <si>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</si>
  <si>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</si>
  <si>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401</t>
  </si>
  <si>
    <t>Rekonstrukce SSZ</t>
  </si>
  <si>
    <t>STA</t>
  </si>
  <si>
    <t>1</t>
  </si>
  <si>
    <t>{3c5fc25d-70e4-4c47-8072-2edf897bd2a6}</t>
  </si>
  <si>
    <t>2</t>
  </si>
  <si>
    <t>SO 402</t>
  </si>
  <si>
    <t>Měření úsekové rychlosti (MUR)</t>
  </si>
  <si>
    <t>{1b0f9706-17a7-4028-9286-cbb937d03478}</t>
  </si>
  <si>
    <t>SW</t>
  </si>
  <si>
    <t>Systém ke zpracování přestupkové dokumentace</t>
  </si>
  <si>
    <t>{19521b04-6f3c-44a0-996b-66c5c92d07da}</t>
  </si>
  <si>
    <t>VRN</t>
  </si>
  <si>
    <t>Vedlejší rozpočtové náklady</t>
  </si>
  <si>
    <t>{33a1c661-d3bf-449c-a534-b53fa5056331}</t>
  </si>
  <si>
    <t>KRYCÍ LIST SOUPISU PRACÍ</t>
  </si>
  <si>
    <t>Objekt:</t>
  </si>
  <si>
    <t>SO 401 - Rekonstrukce SSZ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</si>
  <si>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</si>
  <si>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</si>
  <si>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</si>
  <si>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</si>
  <si>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</si>
  <si>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</si>
  <si>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</si>
  <si>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</si>
  <si>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</si>
  <si>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</si>
  <si>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M - Práce a dodávky M</t>
  </si>
  <si>
    <t xml:space="preserve">    21-M - Elektromontáže</t>
  </si>
  <si>
    <t xml:space="preserve">    22-M - Montáže technologických zařízení pro dopravní stavby</t>
  </si>
  <si>
    <t xml:space="preserve">    46-M - Zemní práce při extr.mont.pracích</t>
  </si>
  <si>
    <t>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</si>
  <si>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</si>
  <si>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</si>
  <si>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</si>
  <si>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</si>
  <si>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</si>
  <si>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</si>
  <si>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</si>
  <si>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</si>
  <si>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</si>
  <si>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</si>
  <si>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</si>
  <si>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</si>
  <si>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</si>
  <si>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</si>
  <si>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</si>
  <si>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</si>
  <si>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</si>
  <si>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</si>
  <si>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113106123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</si>
  <si>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</si>
  <si>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m2</t>
  </si>
  <si>
    <t>CS ÚRS 2023 01</t>
  </si>
  <si>
    <t>4</t>
  </si>
  <si>
    <t>-623930543</t>
  </si>
  <si>
    <t>Online PSC</t>
  </si>
  <si>
    <t>https://podminky.urs.cz/item/CS_URS_2023_01/113106123</t>
  </si>
  <si>
    <t>VV</t>
  </si>
  <si>
    <t>SO 401 v.č. 02</t>
  </si>
  <si>
    <t>- rozebrání betonové šedé dlažby 10/20. Odměřeno v AutoCadu:</t>
  </si>
  <si>
    <t>1,3+1,2+2,7+5,8</t>
  </si>
  <si>
    <t>- rozebrání betonové červené reliéfní dlažby 10/20. Odměřeno v AutoCadu:</t>
  </si>
  <si>
    <t>2,6+2,8</t>
  </si>
  <si>
    <t>Součet</t>
  </si>
  <si>
    <t>113107141</t>
  </si>
  <si>
    <t>Odstranění podkladů nebo krytů ručně s přemístěním hmot na skládku na vzdálenost do 3 m nebo s naložením na dopravní prostředek živičných, o tl. vrstvy do 50 mm</t>
  </si>
  <si>
    <t>1131967252</t>
  </si>
  <si>
    <t>https://podminky.urs.cz/item/CS_URS_2023_01/113107141</t>
  </si>
  <si>
    <t>- rozbrání chodníku z LA. Odměřeno v AutoCadu:</t>
  </si>
  <si>
    <t>14,5</t>
  </si>
  <si>
    <t>3</t>
  </si>
  <si>
    <t>122211101</t>
  </si>
  <si>
    <t>Odkopávky a prokopávky ručně zapažené i nezapažené v hornině třídy těžitelnosti I skupiny 3</t>
  </si>
  <si>
    <t>m3</t>
  </si>
  <si>
    <t>1468794676</t>
  </si>
  <si>
    <t>https://podminky.urs.cz/item/CS_URS_2023_01/122211101</t>
  </si>
  <si>
    <t xml:space="preserve">tř. 3 (dle ČSN 73 3050) = tř. I (dle ČSN EN 805)   </t>
  </si>
  <si>
    <t>(16,4+14,5)*0,6</t>
  </si>
  <si>
    <t>122702119</t>
  </si>
  <si>
    <t>Odkopávky a prokopávky výsypek Příplatek k cenám za lepivost zemin</t>
  </si>
  <si>
    <t>-1400311251</t>
  </si>
  <si>
    <t>https://podminky.urs.cz/item/CS_URS_2023_01/122702119</t>
  </si>
  <si>
    <t>Příplatek za lepivost 30%</t>
  </si>
  <si>
    <t>((16,4+14,5)*0,6)*0,3</t>
  </si>
  <si>
    <t>5</t>
  </si>
  <si>
    <t>162651112</t>
  </si>
  <si>
    <t>Vodorovné přemístění výkopku nebo sypaniny po suchu na obvyklém dopravním prostředku, bez naložení výkopku, avšak se složením bez rozhrnutí z horniny třídy těžitelnosti I skupiny 1 až 3 na vzdálenost přes 4 000 do 5 000 m</t>
  </si>
  <si>
    <t>1823956531</t>
  </si>
  <si>
    <t>https://podminky.urs.cz/item/CS_URS_2023_01/162651112</t>
  </si>
  <si>
    <t>Komunikace pozemní</t>
  </si>
  <si>
    <t>6</t>
  </si>
  <si>
    <t>564801012</t>
  </si>
  <si>
    <t>Podklad ze štěrkodrti ŠD s rozprostřením a zhutněním plochy jednotlivě do 100 m2, po zhutnění tl. 40 mm</t>
  </si>
  <si>
    <t>1324816827</t>
  </si>
  <si>
    <t>https://podminky.urs.cz/item/CS_URS_2023_01/564801012</t>
  </si>
  <si>
    <t>- pokládka betonové šedé dlažby 10/20. Odměřeno v AutoCadu:</t>
  </si>
  <si>
    <t>- pokládka betonové červené reliéfní dlažby 10/20. Odměřeno v AutoCadu:</t>
  </si>
  <si>
    <t>7</t>
  </si>
  <si>
    <t>564851011</t>
  </si>
  <si>
    <t>Podklad ze štěrkodrti ŠD s rozprostřením a zhutněním plochy jednotlivě do 100 m2, po zhutnění tl. 150 mm</t>
  </si>
  <si>
    <t>1676671799</t>
  </si>
  <si>
    <t>https://podminky.urs.cz/item/CS_URS_2023_01/564851011</t>
  </si>
  <si>
    <t>8</t>
  </si>
  <si>
    <t>565175101</t>
  </si>
  <si>
    <t>Asfaltový beton vrstva podkladní ACP 16 (obalované kamenivo střednězrnné - OKS) s rozprostřením a zhutněním v pruhu šířky do 1,5 m, po zhutnění tl. 100 mm</t>
  </si>
  <si>
    <t>-2025004505</t>
  </si>
  <si>
    <t>https://podminky.urs.cz/item/CS_URS_2023_01/565175101</t>
  </si>
  <si>
    <t xml:space="preserve">- pokládka chodníku z LA. Odměřeno v AutoCadu: </t>
  </si>
  <si>
    <t>9</t>
  </si>
  <si>
    <t>572404111</t>
  </si>
  <si>
    <t>Posyp živičného podkladu nebo krytu kamenivem drobným těženým nebo drceným bez zhutnění, v množství do 5 kg/m2</t>
  </si>
  <si>
    <t>-423578074</t>
  </si>
  <si>
    <t>https://podminky.urs.cz/item/CS_URS_2023_01/572404111</t>
  </si>
  <si>
    <t>10</t>
  </si>
  <si>
    <t>573191111</t>
  </si>
  <si>
    <t>Postřik infiltrační kationaktivní emulzí v množství 1,00 kg/m2</t>
  </si>
  <si>
    <t>878192809</t>
  </si>
  <si>
    <t>https://podminky.urs.cz/item/CS_URS_2023_01/573191111</t>
  </si>
  <si>
    <t>11</t>
  </si>
  <si>
    <t>578132113</t>
  </si>
  <si>
    <t>Litý asfalt MA 8 (LAJ) s rozprostřením z nemodifikovaného asfaltu v pruhu šířky do 3 m tl. 30 mm</t>
  </si>
  <si>
    <t>1233820486</t>
  </si>
  <si>
    <t>https://podminky.urs.cz/item/CS_URS_2023_01/578132113</t>
  </si>
  <si>
    <t>12</t>
  </si>
  <si>
    <t>596211110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</si>
  <si>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do 50 m2</t>
  </si>
  <si>
    <t>-1402767162</t>
  </si>
  <si>
    <t>https://podminky.urs.cz/item/CS_URS_2023_01/596211110</t>
  </si>
  <si>
    <t>13</t>
  </si>
  <si>
    <t>599141111</t>
  </si>
  <si>
    <t>Vyplnění spár mezi silničními dílci jakékoliv tloušťky živičnou zálivkou</t>
  </si>
  <si>
    <t>m</t>
  </si>
  <si>
    <t>759092133</t>
  </si>
  <si>
    <t>https://podminky.urs.cz/item/CS_URS_2023_01/599141111</t>
  </si>
  <si>
    <t>20</t>
  </si>
  <si>
    <t>Ostatní konstrukce a práce, bourání</t>
  </si>
  <si>
    <t>14</t>
  </si>
  <si>
    <t>914111112</t>
  </si>
  <si>
    <t>Montáž svislé dopravní značky základní velikosti do 1 m2 páskováním na sloupy</t>
  </si>
  <si>
    <t>kus</t>
  </si>
  <si>
    <t>883354414</t>
  </si>
  <si>
    <t>https://podminky.urs.cz/item/CS_URS_2023_01/914111112</t>
  </si>
  <si>
    <t>- stožár č. 1 - montáž stávající značky IP6:</t>
  </si>
  <si>
    <t>- stožár č. 2 - montáž stávající značky IP6:</t>
  </si>
  <si>
    <t>M</t>
  </si>
  <si>
    <t>40445261</t>
  </si>
  <si>
    <t>spona upínací 12,7mm</t>
  </si>
  <si>
    <t>100 kus</t>
  </si>
  <si>
    <t>622665925</t>
  </si>
  <si>
    <t>(1*2)/100</t>
  </si>
  <si>
    <t>16</t>
  </si>
  <si>
    <t>40445260</t>
  </si>
  <si>
    <t>páska upínací 12,7x0,75mm</t>
  </si>
  <si>
    <t>235935506</t>
  </si>
  <si>
    <t>(2*3,14*0,1)*1</t>
  </si>
  <si>
    <t>17</t>
  </si>
  <si>
    <t>915321115</t>
  </si>
  <si>
    <t>Vodorovné značení předformovaným termoplastem vodící pás pro slabozraké z 6 proužků</t>
  </si>
  <si>
    <t>662971276</t>
  </si>
  <si>
    <t>https://podminky.urs.cz/item/CS_URS_2023_01/915321115</t>
  </si>
  <si>
    <t>- nové VDZ vodící pás pro slabozraké:</t>
  </si>
  <si>
    <t>12,5</t>
  </si>
  <si>
    <t>18</t>
  </si>
  <si>
    <t>919735111</t>
  </si>
  <si>
    <t>Řezání stávajícího živičného krytu nebo podkladu hloubky do 50 mm</t>
  </si>
  <si>
    <t>2046041848</t>
  </si>
  <si>
    <t>https://podminky.urs.cz/item/CS_URS_2023_01/919735111</t>
  </si>
  <si>
    <t xml:space="preserve">- odstranění chodníku z LA. Odměřeno v AutoCadu: </t>
  </si>
  <si>
    <t>19</t>
  </si>
  <si>
    <t>966006211</t>
  </si>
  <si>
    <t>Odstranění (demontáž) svislých dopravních značek s odklizením materiálu na skládku na vzdálenost do 20 m nebo s naložením na dopravní prostředek ze sloupů, sloupků nebo konzol</t>
  </si>
  <si>
    <t>1614501198</t>
  </si>
  <si>
    <t>https://podminky.urs.cz/item/CS_URS_2023_01/966006211</t>
  </si>
  <si>
    <t>- stožár č. 1 - demontáž stávající značky IP6:</t>
  </si>
  <si>
    <t>- stožár č. 2 - demontáž stávající značky IP6:</t>
  </si>
  <si>
    <t>979054451</t>
  </si>
  <si>
    <t>Očištění vybouraných prvků komunikací od spojovacího materiálu s odklizením a uložením očištěných hmot a spojovacího materiálu na skládku na vzdálenost do 10 m zámkových dlaždic s vyplněním spár kamenivem</t>
  </si>
  <si>
    <t>843147732</t>
  </si>
  <si>
    <t>https://podminky.urs.cz/item/CS_URS_2023_01/979054451</t>
  </si>
  <si>
    <t>997</t>
  </si>
  <si>
    <t>Přesun sutě</t>
  </si>
  <si>
    <t>997221561</t>
  </si>
  <si>
    <t>Vodorovná doprava suti bez naložení, ale se složením a s hrubým urovnáním z kusových materiálů, na vzdálenost do 1 km</t>
  </si>
  <si>
    <t>t</t>
  </si>
  <si>
    <t>1631390805</t>
  </si>
  <si>
    <t>https://podminky.urs.cz/item/CS_URS_2023_01/997221561</t>
  </si>
  <si>
    <t>- zámková dlažba:</t>
  </si>
  <si>
    <t>(11+5,4)*0,06*2,5*1,2</t>
  </si>
  <si>
    <t>- litý asfalt:</t>
  </si>
  <si>
    <t>14,5*0,15*2,62</t>
  </si>
  <si>
    <t>22</t>
  </si>
  <si>
    <t>997221611</t>
  </si>
  <si>
    <t>Nakládání na dopravní prostředky pro vodorovnou dopravu suti</t>
  </si>
  <si>
    <t>-599162418</t>
  </si>
  <si>
    <t>https://podminky.urs.cz/item/CS_URS_2023_01/997221611</t>
  </si>
  <si>
    <t>(11+5,4)*0,06*2,5</t>
  </si>
  <si>
    <t>23</t>
  </si>
  <si>
    <t>997221645</t>
  </si>
  <si>
    <t>Poplatek za uložení stavebního odpadu na skládce (skládkovné) asfaltového bez obsahu dehtu zatříděného do Katalogu odpadů pod kódem 17 03 02</t>
  </si>
  <si>
    <t>745577687</t>
  </si>
  <si>
    <t>https://podminky.urs.cz/item/CS_URS_2023_01/997221645</t>
  </si>
  <si>
    <t>998</t>
  </si>
  <si>
    <t>Přesun hmot</t>
  </si>
  <si>
    <t>24</t>
  </si>
  <si>
    <t>998223011</t>
  </si>
  <si>
    <t>Přesun hmot pro pozemní komunikace s krytem dlážděným dopravní vzdálenost do 200 m jakékoliv délky objektu</t>
  </si>
  <si>
    <t>-1062716154</t>
  </si>
  <si>
    <t>https://podminky.urs.cz/item/CS_URS_2023_01/998223011</t>
  </si>
  <si>
    <t>- automatický výpočet</t>
  </si>
  <si>
    <t>1,610</t>
  </si>
  <si>
    <t>Práce a dodávky M</t>
  </si>
  <si>
    <t>21-M</t>
  </si>
  <si>
    <t>Elektromontáže</t>
  </si>
  <si>
    <t>25</t>
  </si>
  <si>
    <t>210100013</t>
  </si>
  <si>
    <t>Ukončení vodičů izolovaných s označením a zapojením v rozváděči nebo na přístroji průřezu žíly do 4 mm2</t>
  </si>
  <si>
    <t>64</t>
  </si>
  <si>
    <t>120846982</t>
  </si>
  <si>
    <t>https://podminky.urs.cz/item/CS_URS_2023_01/210100013</t>
  </si>
  <si>
    <t>SO 401 v.č. 03</t>
  </si>
  <si>
    <t>- ukončení napájecího kabelu:</t>
  </si>
  <si>
    <t>1*4</t>
  </si>
  <si>
    <t>26</t>
  </si>
  <si>
    <t>210101154</t>
  </si>
  <si>
    <t>Ukončení kabelů nebo vodičů koncovkou popř. vývodkou do 1 kV staniční epoxidovou kabelů celoplastových, počtu a průřezu žil do 3 x 25 a 4 x 16 mm2</t>
  </si>
  <si>
    <t>-2127128825</t>
  </si>
  <si>
    <t>https://podminky.urs.cz/item/CS_URS_2023_01/210101154</t>
  </si>
  <si>
    <t>27</t>
  </si>
  <si>
    <t>35436314</t>
  </si>
  <si>
    <t>hlava rozdělovací smršťovaná přímá do 1kV SKE 4f/1+2 kabel 12-32mm/průřez 1,5-35mm</t>
  </si>
  <si>
    <t>256</t>
  </si>
  <si>
    <t>756937582</t>
  </si>
  <si>
    <t>28</t>
  </si>
  <si>
    <t>210220301</t>
  </si>
  <si>
    <t>Montáž hromosvodného vedení svorek se 2 šrouby</t>
  </si>
  <si>
    <t>-202414946</t>
  </si>
  <si>
    <t>https://podminky.urs.cz/item/CS_URS_2023_01/210220301</t>
  </si>
  <si>
    <t>SO 401 v.č. 05</t>
  </si>
  <si>
    <t>29</t>
  </si>
  <si>
    <t>35441885</t>
  </si>
  <si>
    <t>svorka spojovací pro lano D 8-10mm</t>
  </si>
  <si>
    <t>-296470131</t>
  </si>
  <si>
    <t>30</t>
  </si>
  <si>
    <t>210220452</t>
  </si>
  <si>
    <t>Montáž hromosvodného vedení ochranných prvků a doplňků ochranného pospojování pevně</t>
  </si>
  <si>
    <t>-389051688</t>
  </si>
  <si>
    <t>https://podminky.urs.cz/item/CS_URS_2023_01/210220452</t>
  </si>
  <si>
    <t>38</t>
  </si>
  <si>
    <t>31</t>
  </si>
  <si>
    <t>35441073</t>
  </si>
  <si>
    <t>drát D 10mm FeZn</t>
  </si>
  <si>
    <t>kg</t>
  </si>
  <si>
    <t>1907459668</t>
  </si>
  <si>
    <t>poznámka k položce:</t>
  </si>
  <si>
    <t xml:space="preserve">hmotnost: 0,6 Kg/m   </t>
  </si>
  <si>
    <t>38*0,6</t>
  </si>
  <si>
    <t>32</t>
  </si>
  <si>
    <t>210800411</t>
  </si>
  <si>
    <t>Montáž izolovaných vodičů měděných do 1 kV bez ukončení uložených v trubkách nebo lištách zatažených plných nebo laněných s PVC pláštěm, bezhalogenových, ohniodolných (např. CY, CHAH-V) průřezu žíly 0,5 až 16 mm2</t>
  </si>
  <si>
    <t>-255298042</t>
  </si>
  <si>
    <t>https://podminky.urs.cz/item/CS_URS_2023_01/210800411</t>
  </si>
  <si>
    <t xml:space="preserve">- ochranné pospojování ve stožárech SSZ: </t>
  </si>
  <si>
    <t>0,5*2</t>
  </si>
  <si>
    <t>33</t>
  </si>
  <si>
    <t>34140826</t>
  </si>
  <si>
    <t>vodič propojovací jádro Cu plné izolace PVC 450/750V (H07V-U) 1x6mm2</t>
  </si>
  <si>
    <t>1133380160</t>
  </si>
  <si>
    <t>34</t>
  </si>
  <si>
    <t>210812011</t>
  </si>
  <si>
    <t>Montáž izolovaných kabelů měděných do 1 kV bez ukončení plných nebo laněných kulatých (např. CYKY, CHKE-R) uložených volně nebo v liště počtu a průřezu žil 3x1,5 až 6 mm2</t>
  </si>
  <si>
    <t>894485930</t>
  </si>
  <si>
    <t>https://podminky.urs.cz/item/CS_URS_2023_01/210812011</t>
  </si>
  <si>
    <t>- pokládka kabelu CYKY-J 3x4. Odměřeno v AutoCadu:</t>
  </si>
  <si>
    <t>35</t>
  </si>
  <si>
    <t>34111042</t>
  </si>
  <si>
    <t>kabel instalační jádro Cu plné izolace PVC plášť PVC 450/750V (CYKY) 3x4mm2</t>
  </si>
  <si>
    <t>212185501</t>
  </si>
  <si>
    <t>8*1,15</t>
  </si>
  <si>
    <t>36</t>
  </si>
  <si>
    <t>210812111</t>
  </si>
  <si>
    <t>Montáž izolovaných kabelů měděných do 1 kV bez ukončení plných nebo laněných kulatých (např. CYKY, CHKE-R) uložených volně nebo v liště počtu a průřezu žil 24x1,5 mm2</t>
  </si>
  <si>
    <t>1197733029</t>
  </si>
  <si>
    <t>https://podminky.urs.cz/item/CS_URS_2023_01/210812111</t>
  </si>
  <si>
    <t>- pokládka kabelu CYKY-J 24x1,5. Odměřeno v AutoCadu:</t>
  </si>
  <si>
    <t>44+24</t>
  </si>
  <si>
    <t>37</t>
  </si>
  <si>
    <t>34111165</t>
  </si>
  <si>
    <t>kabel instalační jádro Cu plné izolace PVC plášť PVC 450/750V (CYKY) 24x1,5mm2</t>
  </si>
  <si>
    <t>960714995</t>
  </si>
  <si>
    <t>(44+24)*1,15</t>
  </si>
  <si>
    <t>210813061</t>
  </si>
  <si>
    <t>Montáž izolovaných kabelů měděných do 1 kV bez ukončení plných nebo laněných kulatých (např. CYKY, CHKE-R) uložených pevně počtu a průřezu žil 5x1,5 až 2,5 mm2</t>
  </si>
  <si>
    <t>1738788668</t>
  </si>
  <si>
    <t>https://podminky.urs.cz/item/CS_URS_2023_01/210813061</t>
  </si>
  <si>
    <t>SO 401 v.č. 07</t>
  </si>
  <si>
    <t>- stožár č. 1</t>
  </si>
  <si>
    <t>18,5</t>
  </si>
  <si>
    <t>- stožár č. 2</t>
  </si>
  <si>
    <t>39</t>
  </si>
  <si>
    <t>34143304</t>
  </si>
  <si>
    <t>kabel ovládací flexibilní jádro Cu lanované izolace PVC plášť PVC 300/500V (CMSM) 5x1,00mm2</t>
  </si>
  <si>
    <t>933416235</t>
  </si>
  <si>
    <t>40</t>
  </si>
  <si>
    <t>218220452</t>
  </si>
  <si>
    <t>Demontáž hromosvodného vedení ochranných prvků a doplňků ochranného pospojování pevně</t>
  </si>
  <si>
    <t>2047199911</t>
  </si>
  <si>
    <t>https://podminky.urs.cz/item/CS_URS_2023_01/218220452</t>
  </si>
  <si>
    <t xml:space="preserve">- původní dokumentace SSZ </t>
  </si>
  <si>
    <t>41</t>
  </si>
  <si>
    <t>218812011</t>
  </si>
  <si>
    <t>Demontáž izolovaných kabelů měděných do 1 kV bez odpojení vodičů plných nebo laněných kulatých (např. CYKY, CHKE-R) uložených volně nebo v liště počtu a průřezu žil 3x1,5 až 6 mm2</t>
  </si>
  <si>
    <t>1131278577</t>
  </si>
  <si>
    <t>https://podminky.urs.cz/item/CS_URS_2023_01/218812011</t>
  </si>
  <si>
    <t>42</t>
  </si>
  <si>
    <t>218812111</t>
  </si>
  <si>
    <t>Demontáž izolovaných kabelů měděných do 1 kV bez odpojení vodičů plných nebo laněných kulatých (např. CYKY, CHKE-R) uložených volně nebo v liště počtu a průřezu žil 24x1,5 mm2</t>
  </si>
  <si>
    <t>-1998120994</t>
  </si>
  <si>
    <t>https://podminky.urs.cz/item/CS_URS_2023_01/218812111</t>
  </si>
  <si>
    <t>22-M</t>
  </si>
  <si>
    <t>Montáže technologických zařízení pro dopravní stavby</t>
  </si>
  <si>
    <t>43</t>
  </si>
  <si>
    <t>220061161</t>
  </si>
  <si>
    <t>Montáž kabelu úložného volně uloženého včetně přípravy kabelového bubnu a přistavení k místu pokládky, odvinutí a uložení kabelu do kabelového lůžka nebo do žlabu a protažení překážkami, odřezání kabelu, uzavření konců kabelu a přemístění kabelového bubnu TCEKE s jádrem 0,8 mm do 50 XN</t>
  </si>
  <si>
    <t>-66448934</t>
  </si>
  <si>
    <t>https://podminky.urs.cz/item/CS_URS_2023_01/220061161</t>
  </si>
  <si>
    <t>- montáž kabelu TCEKFLE 20x4x0,8</t>
  </si>
  <si>
    <t>44</t>
  </si>
  <si>
    <t>34126059</t>
  </si>
  <si>
    <t>kabel sdělovací stíněný laminovanou Al folií jádro Cu plné izolace PE plášť PE 150V (TCEKFLE) 20x4x0,8mm2</t>
  </si>
  <si>
    <t>-394323634</t>
  </si>
  <si>
    <t>včetně prořezu</t>
  </si>
  <si>
    <t>24*1,15</t>
  </si>
  <si>
    <t>45</t>
  </si>
  <si>
    <t>220110152</t>
  </si>
  <si>
    <t>Ukončení kabelu v závěru nebo v rozvaděči celoplastového bez pancíře se zářezovými svorkovnicemi do 20 žil</t>
  </si>
  <si>
    <t>657241573</t>
  </si>
  <si>
    <t>https://podminky.urs.cz/item/CS_URS_2023_01/220110152</t>
  </si>
  <si>
    <t>- ukončení koordinačního kabelu</t>
  </si>
  <si>
    <t>46</t>
  </si>
  <si>
    <t>220110346</t>
  </si>
  <si>
    <t>Montáž kabelového štítku včetně vyražení znaku na štítek, připevnění na kabel, ovinutí štítku páskou pro označení konce kabelu</t>
  </si>
  <si>
    <t>-242748037</t>
  </si>
  <si>
    <t>https://podminky.urs.cz/item/CS_URS_2023_01/220110346</t>
  </si>
  <si>
    <t>- ukončení konce kabelů:</t>
  </si>
  <si>
    <t>5*2</t>
  </si>
  <si>
    <t>47</t>
  </si>
  <si>
    <t>354421101</t>
  </si>
  <si>
    <t>štítek plastový - čísla svodů</t>
  </si>
  <si>
    <t>Cena pro projekt</t>
  </si>
  <si>
    <t>-1156326523</t>
  </si>
  <si>
    <t>48</t>
  </si>
  <si>
    <t>220111431</t>
  </si>
  <si>
    <t>Měření na místním sdělovacím kabelu včetně měření kontinuity žil, smyčkových a izolačních odporů, vyplnění měření protokolu jednosměrné</t>
  </si>
  <si>
    <t>pár</t>
  </si>
  <si>
    <t>-1877034154</t>
  </si>
  <si>
    <t>https://podminky.urs.cz/item/CS_URS_2023_01/220111431</t>
  </si>
  <si>
    <t>- měření na stávajícím koordinačním kabelu TCEPKPFLE 20x4x0,8</t>
  </si>
  <si>
    <t>49</t>
  </si>
  <si>
    <t>220111436</t>
  </si>
  <si>
    <t>Kontrolní a závěrečné měření na kabelu včetně provedení správného sledu zapojení žil na koncovkách nebo závěrech, měření smyčkových a izolačních odporů, vyplnění měřicího protokolu pro rozvod signalizace</t>
  </si>
  <si>
    <t>-1055389372</t>
  </si>
  <si>
    <t>https://podminky.urs.cz/item/CS_URS_2023_01/220111436</t>
  </si>
  <si>
    <t>- měření kabelů ke stožárům:</t>
  </si>
  <si>
    <t>(2*24)</t>
  </si>
  <si>
    <t>- měření na napájecích kabelech:</t>
  </si>
  <si>
    <t>(1*3)</t>
  </si>
  <si>
    <t>50</t>
  </si>
  <si>
    <t>220111741</t>
  </si>
  <si>
    <t>Montáž svorky rozpojovací včetně montáže skříňky pro svorku, úpravy zemniče pro připojení svorky, očíslování zemniče zkušební</t>
  </si>
  <si>
    <t>-142226205</t>
  </si>
  <si>
    <t>https://podminky.urs.cz/item/CS_URS_2023_01/220111741</t>
  </si>
  <si>
    <t>- montáž zkušební svorky na stožárech SSZ:</t>
  </si>
  <si>
    <t>51</t>
  </si>
  <si>
    <t>35441925</t>
  </si>
  <si>
    <t>svorka zkušební pro lano D 6-12mm, FeZn</t>
  </si>
  <si>
    <t>-2021673228</t>
  </si>
  <si>
    <t>52</t>
  </si>
  <si>
    <t>220182031-R</t>
  </si>
  <si>
    <t>Zatažení kabelu FTP 6a do ochranné HDPE trubky</t>
  </si>
  <si>
    <t>-753678013</t>
  </si>
  <si>
    <t>- pokládka kabelu FTP cat6a</t>
  </si>
  <si>
    <t>42+30</t>
  </si>
  <si>
    <t>53</t>
  </si>
  <si>
    <t>341310412</t>
  </si>
  <si>
    <t>kabel FTP 6a</t>
  </si>
  <si>
    <t>550898213</t>
  </si>
  <si>
    <t>(42+30)*1,15</t>
  </si>
  <si>
    <t>54</t>
  </si>
  <si>
    <t>3411310413</t>
  </si>
  <si>
    <t>FTP konektor (Rj45) cat6a</t>
  </si>
  <si>
    <t>-734283337</t>
  </si>
  <si>
    <t>konektory na kabelech cat6a</t>
  </si>
  <si>
    <t>2+2</t>
  </si>
  <si>
    <t>55</t>
  </si>
  <si>
    <t>220300451.R</t>
  </si>
  <si>
    <t>Montáž formy pro kabely TCEKE, TCEKFY, TCEKY, TCEKEZE, TCEKEY včetně odstranění pláště, zhotovení vodní zábrany, zformování a konečné úpravy kabelu na kabelu s jádrem 0,8 mm</t>
  </si>
  <si>
    <t>-1238371753</t>
  </si>
  <si>
    <t>- forma na kabelech TCEKFLE 20x4x0,8</t>
  </si>
  <si>
    <t>1*2</t>
  </si>
  <si>
    <t>56</t>
  </si>
  <si>
    <t>34343201</t>
  </si>
  <si>
    <t>trubka smršťovací středněstěnná s lepidlem MDT-A 19/6</t>
  </si>
  <si>
    <t>1264404655</t>
  </si>
  <si>
    <t xml:space="preserve">(1*2)*0,1   </t>
  </si>
  <si>
    <t>57</t>
  </si>
  <si>
    <t>220300605</t>
  </si>
  <si>
    <t>Ukončení návěstních kabelů smršťovací záklopkou včetně odizolování, vyformování a zapojení vodičů na kabelech NCEY, NCYY do 24x1 nebo 1,5</t>
  </si>
  <si>
    <t>-687587397</t>
  </si>
  <si>
    <t>https://podminky.urs.cz/item/CS_URS_2023_01/220300605</t>
  </si>
  <si>
    <t>- ukončení kabelů 24x1,5:</t>
  </si>
  <si>
    <t>2*2</t>
  </si>
  <si>
    <t>58</t>
  </si>
  <si>
    <t>34343203</t>
  </si>
  <si>
    <t>trubka smršťovací středněstěnná s lepidlem MDT-A 32/7</t>
  </si>
  <si>
    <t>-1180987414</t>
  </si>
  <si>
    <t>59</t>
  </si>
  <si>
    <t>220960003</t>
  </si>
  <si>
    <t>Montáž stožáru nebo sloupku včetně postavení stožáru, usazení nebo zabetonování základu, zatažení kabelu do stožáru, připojení kabelu, připojení uzemnění vyložníkového zapuštěného</t>
  </si>
  <si>
    <t>550010117</t>
  </si>
  <si>
    <t>https://podminky.urs.cz/item/CS_URS_2023_01/220960003</t>
  </si>
  <si>
    <t>SO 401 v.č. 06</t>
  </si>
  <si>
    <t>- stožár č. 1, 2:</t>
  </si>
  <si>
    <t>1+1</t>
  </si>
  <si>
    <t>60</t>
  </si>
  <si>
    <t>404451647</t>
  </si>
  <si>
    <t>Stožár výložníkový s výložníkem délky 7,5 m - (ST 7500)</t>
  </si>
  <si>
    <t>-389506478</t>
  </si>
  <si>
    <t>61</t>
  </si>
  <si>
    <t>406144195</t>
  </si>
  <si>
    <t>Převlečný ocelový díl pro propojení stožáru</t>
  </si>
  <si>
    <t>2083180053</t>
  </si>
  <si>
    <t>- propojení stožárů č. 1 a č. 2.</t>
  </si>
  <si>
    <t>62</t>
  </si>
  <si>
    <t>220960021</t>
  </si>
  <si>
    <t>Montáž stožárové svorkovnice s připevněním</t>
  </si>
  <si>
    <t>-1577460632</t>
  </si>
  <si>
    <t>https://podminky.urs.cz/item/CS_URS_2023_01/220960021</t>
  </si>
  <si>
    <t>63</t>
  </si>
  <si>
    <t>404451648</t>
  </si>
  <si>
    <t>Stožárová svorkovnice</t>
  </si>
  <si>
    <t>330346135</t>
  </si>
  <si>
    <t>220960036</t>
  </si>
  <si>
    <t>Montáž sestaveného návěstidla včetně otevření a uvolnění paraboly, zatažení kabelu do stožáru, namontování návěstidla na stožár nebo výložník, zřízení kabelové formy, zapojení kabelu na svorkovnici ve stožáru a návěstidle, přezkoušení funkce návěstidla dvoukomorového na stožár</t>
  </si>
  <si>
    <t>161262986</t>
  </si>
  <si>
    <t>https://podminky.urs.cz/item/CS_URS_2023_01/220960036</t>
  </si>
  <si>
    <t>65</t>
  </si>
  <si>
    <t>404135599</t>
  </si>
  <si>
    <t>Návěstidlo chodecké 2x200 (červená a zelená) - světelný zdroj LED  (napájený do 50V AC)</t>
  </si>
  <si>
    <t>-1156943355</t>
  </si>
  <si>
    <t>66</t>
  </si>
  <si>
    <t>404135560</t>
  </si>
  <si>
    <t>Symbol stojící chodec - signály pro chodce (S9)</t>
  </si>
  <si>
    <t>-948242016</t>
  </si>
  <si>
    <t>67</t>
  </si>
  <si>
    <t>404135561</t>
  </si>
  <si>
    <t>Symbol kráčející chodec  - signály pro chodce (S9)</t>
  </si>
  <si>
    <t>1241000721</t>
  </si>
  <si>
    <t>68</t>
  </si>
  <si>
    <t>220960041</t>
  </si>
  <si>
    <t>Montáž sestaveného návěstidla včetně otevření a uvolnění paraboly, zatažení kabelu do stožáru, namontování návěstidla na stožár nebo výložník, zřízení kabelové formy, zapojení kabelu na svorkovnici ve stožáru a návěstidle, přezkoušení funkce návěstidla tříkomorového na stožár</t>
  </si>
  <si>
    <t>-599086997</t>
  </si>
  <si>
    <t>https://podminky.urs.cz/item/CS_URS_2023_01/220960041</t>
  </si>
  <si>
    <t>69</t>
  </si>
  <si>
    <t>404135562</t>
  </si>
  <si>
    <t>Návěstidlo 3 světlové 200 - světelný zdroj LED  (napájený do 50V AC)</t>
  </si>
  <si>
    <t>1667150347</t>
  </si>
  <si>
    <t>70</t>
  </si>
  <si>
    <t>220960042</t>
  </si>
  <si>
    <t>Montáž sestaveného návěstidla včetně otevření a uvolnění paraboly, zatažení kabelu do stožáru, namontování návěstidla na stožár nebo výložník, zřízení kabelové formy, zapojení kabelu na svorkovnici ve stožáru a návěstidle, přezkoušení funkce návěstidla tříkomorového na výložník</t>
  </si>
  <si>
    <t>-1375718762</t>
  </si>
  <si>
    <t>https://podminky.urs.cz/item/CS_URS_2023_01/220960042</t>
  </si>
  <si>
    <t>71</t>
  </si>
  <si>
    <t>404135565</t>
  </si>
  <si>
    <t>Návěstidlo 3 světlové 300 - světelný zdroj LED  (napájený do 50V AC)</t>
  </si>
  <si>
    <t>776632656</t>
  </si>
  <si>
    <t>72</t>
  </si>
  <si>
    <t>404135566</t>
  </si>
  <si>
    <t>Nosič návěstidla na výložník 3x300</t>
  </si>
  <si>
    <t>-1476168803</t>
  </si>
  <si>
    <t>73</t>
  </si>
  <si>
    <t>404135571</t>
  </si>
  <si>
    <t>Držák návěstidla (AL)</t>
  </si>
  <si>
    <t>-713232251</t>
  </si>
  <si>
    <t>4+4</t>
  </si>
  <si>
    <t>74</t>
  </si>
  <si>
    <t>220960096</t>
  </si>
  <si>
    <t>Smontování dopravního návěstidla včetně sestavení návěstidla s elektrickým propojením, montáže upevňovací konzoly pro upevnění na stožár nebo montáže nosiče pro upevnění na výložník dvoukomorového pro montáž na stožár</t>
  </si>
  <si>
    <t>-1074952364</t>
  </si>
  <si>
    <t>https://podminky.urs.cz/item/CS_URS_2023_01/220960096</t>
  </si>
  <si>
    <t>75</t>
  </si>
  <si>
    <t>220960101</t>
  </si>
  <si>
    <t>Smontování dopravního návěstidla včetně sestavení návěstidla s elektrickým propojením, montáže upevňovací konzoly pro upevnění na stožár nebo montáže nosiče pro upevnění na výložník tříkomorového pro montáž na stožár</t>
  </si>
  <si>
    <t>1349890818</t>
  </si>
  <si>
    <t>https://podminky.urs.cz/item/CS_URS_2023_01/220960101</t>
  </si>
  <si>
    <t>76</t>
  </si>
  <si>
    <t>220960102</t>
  </si>
  <si>
    <t>Smontování dopravního návěstidla včetně sestavení návěstidla s elektrickým propojením, montáže upevňovací konzoly pro upevnění na stožár nebo montáže nosiče pro upevnění na výložník tříkomorového pro montáž na výložník</t>
  </si>
  <si>
    <t>1408937462</t>
  </si>
  <si>
    <t>https://podminky.urs.cz/item/CS_URS_2023_01/220960102</t>
  </si>
  <si>
    <t>77</t>
  </si>
  <si>
    <t>1632642826</t>
  </si>
  <si>
    <t>- stožár č. 1:</t>
  </si>
  <si>
    <t>(2*3,14*0,1)*3</t>
  </si>
  <si>
    <t>- stožár č. 2:</t>
  </si>
  <si>
    <t>78</t>
  </si>
  <si>
    <t>-1531504453</t>
  </si>
  <si>
    <t>3/100</t>
  </si>
  <si>
    <t>79</t>
  </si>
  <si>
    <t>220960113</t>
  </si>
  <si>
    <t>Montáž signalizačního zařízení pro nevidomé na návěstidlo</t>
  </si>
  <si>
    <t>-1830950069</t>
  </si>
  <si>
    <t>https://podminky.urs.cz/item/CS_URS_2023_01/220960113</t>
  </si>
  <si>
    <t>80</t>
  </si>
  <si>
    <t>404611515</t>
  </si>
  <si>
    <t>Akustická signalizace pro nevidomé</t>
  </si>
  <si>
    <t>1612726671</t>
  </si>
  <si>
    <t>81</t>
  </si>
  <si>
    <t>404611407</t>
  </si>
  <si>
    <t>Projekt instalace akustické signalizace pro nevidomé</t>
  </si>
  <si>
    <t>-970889935</t>
  </si>
  <si>
    <t>SO 401 v.č. 01</t>
  </si>
  <si>
    <t>82</t>
  </si>
  <si>
    <t>220960116-R</t>
  </si>
  <si>
    <t>Montáž přijímače pro aktivaci signalizace pro nevidimé včetně rozměření a označení místa pro vyvrtání otvorů, vyvrtání otvorů, vyříznutí závitů, montáže skříňky se zapojením, nastavení a vyzkoušení</t>
  </si>
  <si>
    <t>-1015541075</t>
  </si>
  <si>
    <t>https://podminky.urs.cz/item/CS_URS_2023_01/220960116-R</t>
  </si>
  <si>
    <t>83</t>
  </si>
  <si>
    <t>404611508</t>
  </si>
  <si>
    <t>Přijímač pro aktivaci signalizace pro nevidomé</t>
  </si>
  <si>
    <t>1031791980</t>
  </si>
  <si>
    <t>84</t>
  </si>
  <si>
    <t>220960120</t>
  </si>
  <si>
    <t>Montáž dopravního detektoru včetně rozměření a označení místa pro vyvrtání otvorů, vyvrtání otvorů, vyříznutí závitů, montáže skříňky se zapojením, nastavení a vyzkoušení, připojení uzemnění videodetektoru na výložník</t>
  </si>
  <si>
    <t>2103937337</t>
  </si>
  <si>
    <t>https://podminky.urs.cz/item/CS_URS_2023_01/220960120</t>
  </si>
  <si>
    <t>85</t>
  </si>
  <si>
    <t>404611309</t>
  </si>
  <si>
    <t>Videodetektor</t>
  </si>
  <si>
    <t>1937331390</t>
  </si>
  <si>
    <t>86</t>
  </si>
  <si>
    <t>220960126</t>
  </si>
  <si>
    <t>Montáž doplňků na stožár včetně vyměření místa pro upevnění, vyvrtání děr pro upevnění a protažení kabelu, montáže tlačítka nebo spínače, zapojení na svorkovnici ve stožáru tlačítka pro chodce</t>
  </si>
  <si>
    <t>-284282569</t>
  </si>
  <si>
    <t>https://podminky.urs.cz/item/CS_URS_2023_01/220960126</t>
  </si>
  <si>
    <t>87</t>
  </si>
  <si>
    <t>404611501</t>
  </si>
  <si>
    <t>Tlačítko pro chodce</t>
  </si>
  <si>
    <t>1472884948</t>
  </si>
  <si>
    <t>88</t>
  </si>
  <si>
    <t>220960143</t>
  </si>
  <si>
    <t>Montáž kontrastního rámu s použitím montážní plošiny pro tříkomorové návěstidlo</t>
  </si>
  <si>
    <t>19349609</t>
  </si>
  <si>
    <t>https://podminky.urs.cz/item/CS_URS_2023_01/220960143</t>
  </si>
  <si>
    <t>89</t>
  </si>
  <si>
    <t>404613027</t>
  </si>
  <si>
    <t>Kontrastní rám pro návěstidlo třísvětlové 3x300</t>
  </si>
  <si>
    <t>-1297928533</t>
  </si>
  <si>
    <t>90</t>
  </si>
  <si>
    <t>220960181</t>
  </si>
  <si>
    <t>Montáž řadiče včetně usazení, zatažení kabelů do řadiče, připojení uzemnění do šesti světelných skupin</t>
  </si>
  <si>
    <t>1421562172</t>
  </si>
  <si>
    <t>https://podminky.urs.cz/item/CS_URS_2023_01/220960181</t>
  </si>
  <si>
    <t>- montáž řadiče SSZ</t>
  </si>
  <si>
    <t>91</t>
  </si>
  <si>
    <t>406100046</t>
  </si>
  <si>
    <t>Mikroprocesorový řadič - SSZ</t>
  </si>
  <si>
    <t>1481460620</t>
  </si>
  <si>
    <t>92</t>
  </si>
  <si>
    <t>406100047</t>
  </si>
  <si>
    <t>Základový rám pod řadič - plastový</t>
  </si>
  <si>
    <t>1956854850</t>
  </si>
  <si>
    <t>93</t>
  </si>
  <si>
    <t>220960192</t>
  </si>
  <si>
    <t>Regulace a aktivace jedné signální skupiny mikroprocesorového řadiče</t>
  </si>
  <si>
    <t>-962544573</t>
  </si>
  <si>
    <t>https://podminky.urs.cz/item/CS_URS_2023_01/220960192</t>
  </si>
  <si>
    <t>- skupina VA</t>
  </si>
  <si>
    <t>94</t>
  </si>
  <si>
    <t>220960196</t>
  </si>
  <si>
    <t>Regulace a aktivace každé další signální skupiny s použitím montážní plošiny</t>
  </si>
  <si>
    <t>-319673050</t>
  </si>
  <si>
    <t>https://podminky.urs.cz/item/CS_URS_2023_01/220960196</t>
  </si>
  <si>
    <t>- skupina VB</t>
  </si>
  <si>
    <t>95</t>
  </si>
  <si>
    <t>220960197</t>
  </si>
  <si>
    <t>Regulace a aktivace každé další signální skupiny bez použití montážní plošiny</t>
  </si>
  <si>
    <t>60470100</t>
  </si>
  <si>
    <t>https://podminky.urs.cz/item/CS_URS_2023_01/220960197</t>
  </si>
  <si>
    <t>- skupina PA</t>
  </si>
  <si>
    <t>96</t>
  </si>
  <si>
    <t>220960200</t>
  </si>
  <si>
    <t>Adresace řadiče MR do čtyř světelných skupin</t>
  </si>
  <si>
    <t>-1075924572</t>
  </si>
  <si>
    <t>https://podminky.urs.cz/item/CS_URS_2023_01/220960200</t>
  </si>
  <si>
    <t>97</t>
  </si>
  <si>
    <t>220960220</t>
  </si>
  <si>
    <t>Programování řadiče MR do čtyř světelných skupin</t>
  </si>
  <si>
    <t>-1591523190</t>
  </si>
  <si>
    <t>https://podminky.urs.cz/item/CS_URS_2023_01/220960220</t>
  </si>
  <si>
    <t>98</t>
  </si>
  <si>
    <t>220960301</t>
  </si>
  <si>
    <t>Příprava ke komplexnímu vyzkoušení křižovatky s mikroprocesorovým řadičem MR za první signální skupinu</t>
  </si>
  <si>
    <t>1781427063</t>
  </si>
  <si>
    <t>https://podminky.urs.cz/item/CS_URS_2023_01/220960301</t>
  </si>
  <si>
    <t>99</t>
  </si>
  <si>
    <t>220960302</t>
  </si>
  <si>
    <t>Příprava ke komplexnímu vyzkoušení křižovatky s mikroprocesorovým řadičem MR za každou další signální skupinu</t>
  </si>
  <si>
    <t>274986831</t>
  </si>
  <si>
    <t>https://podminky.urs.cz/item/CS_URS_2023_01/220960302</t>
  </si>
  <si>
    <t>- skupina VB, PA</t>
  </si>
  <si>
    <t>100</t>
  </si>
  <si>
    <t>220960311</t>
  </si>
  <si>
    <t>Komplexní vyzkoušení křižovatky s mikroprocesorovým řadičem MR před uvedením zařízení do provozu do pěti signálních skupin</t>
  </si>
  <si>
    <t>-1722510943</t>
  </si>
  <si>
    <t>https://podminky.urs.cz/item/CS_URS_2023_01/220960311</t>
  </si>
  <si>
    <t>- skupina VA, VB, PA</t>
  </si>
  <si>
    <t>101</t>
  </si>
  <si>
    <t>220960422</t>
  </si>
  <si>
    <t>Uvedení silničního signalizačního zařízení do provozu po přepnutí na blikající žlutou</t>
  </si>
  <si>
    <t>1383447522</t>
  </si>
  <si>
    <t>https://podminky.urs.cz/item/CS_URS_2023_01/220960422</t>
  </si>
  <si>
    <t>102</t>
  </si>
  <si>
    <t>220960441</t>
  </si>
  <si>
    <t>Uvedení silničního signalizačního zařízení do provozu po přepnutí na blikající žlutou se zajištěním v řadiči MR</t>
  </si>
  <si>
    <t>444124760</t>
  </si>
  <si>
    <t>https://podminky.urs.cz/item/CS_URS_2023_01/220960441</t>
  </si>
  <si>
    <t>103</t>
  </si>
  <si>
    <t>220960443</t>
  </si>
  <si>
    <t>Připojení silničního signalizačního zařízení včetně vyhledání příslušných vodičů koordinačního kabelu, kontroly ovládacích napětí, propojení svorkovnice B a F do koordinované skupiny</t>
  </si>
  <si>
    <t>1927665947</t>
  </si>
  <si>
    <t>https://podminky.urs.cz/item/CS_URS_2023_01/220960443</t>
  </si>
  <si>
    <t>104</t>
  </si>
  <si>
    <t>220960444</t>
  </si>
  <si>
    <t>Kontrola silničního signalizačního zařízení včetně kotroly přicházejících koordinačních povelů a impulsů, kontroly reakce zařízení na příslušné povely, prověření obvodů pro volby programu, prověření obvodů pro výběr impulsů v podřízeném koordinovaném režimu (zelená vlna)</t>
  </si>
  <si>
    <t>-774090393</t>
  </si>
  <si>
    <t>https://podminky.urs.cz/item/CS_URS_2023_01/220960444</t>
  </si>
  <si>
    <t>105</t>
  </si>
  <si>
    <t>228960003</t>
  </si>
  <si>
    <t>Demontáž stožáru nebo sloupku včetně vytažení a odpojení kabelu, odpojení uzemnění a naložení stožáru, bez odstranění základu vyložníkového zapuštěného</t>
  </si>
  <si>
    <t>-457986892</t>
  </si>
  <si>
    <t>https://podminky.urs.cz/item/CS_URS_2023_01/228960003</t>
  </si>
  <si>
    <t>- původní dokumentace SSZ</t>
  </si>
  <si>
    <t>106</t>
  </si>
  <si>
    <t>228960021</t>
  </si>
  <si>
    <t>Demontáž svorkovnice stožárové</t>
  </si>
  <si>
    <t>193480879</t>
  </si>
  <si>
    <t>https://podminky.urs.cz/item/CS_URS_2023_01/228960021</t>
  </si>
  <si>
    <t>107</t>
  </si>
  <si>
    <t>228960036</t>
  </si>
  <si>
    <t>Demontáž návěstidla včetně otevření a uvolnění paraboly, vytažení kabelu ze stožáru, odmontování návěstidla ze stožáru nebo výložníku, odpojení kabelu ze svorkovnice ve stožáru a návěstidle dvoukomorového ze stožáru</t>
  </si>
  <si>
    <t>398953980</t>
  </si>
  <si>
    <t>https://podminky.urs.cz/item/CS_URS_2023_01/228960036</t>
  </si>
  <si>
    <t>108</t>
  </si>
  <si>
    <t>228960041</t>
  </si>
  <si>
    <t>Demontáž návěstidla včetně otevření a uvolnění paraboly, vytažení kabelu ze stožáru, odmontování návěstidla ze stožáru nebo výložníku, odpojení kabelu ze svorkovnice ve stožáru a návěstidle tříkomorového ze stožáru</t>
  </si>
  <si>
    <t>-987004270</t>
  </si>
  <si>
    <t>https://podminky.urs.cz/item/CS_URS_2023_01/228960041</t>
  </si>
  <si>
    <t>109</t>
  </si>
  <si>
    <t>228960042</t>
  </si>
  <si>
    <t>Demontáž návěstidla včetně otevření a uvolnění paraboly, vytažení kabelu ze stožáru, odmontování návěstidla ze stožáru nebo výložníku, odpojení kabelu ze svorkovnice ve stožáru a návěstidle tříkomorového z výložníku</t>
  </si>
  <si>
    <t>-657960745</t>
  </si>
  <si>
    <t>https://podminky.urs.cz/item/CS_URS_2023_01/228960042</t>
  </si>
  <si>
    <t>110</t>
  </si>
  <si>
    <t>228960113</t>
  </si>
  <si>
    <t>Demontáž signalizačního zařízení pro nevidomé z návěstidla</t>
  </si>
  <si>
    <t>1490123849</t>
  </si>
  <si>
    <t>https://podminky.urs.cz/item/CS_URS_2023_01/228960113</t>
  </si>
  <si>
    <t>111</t>
  </si>
  <si>
    <t>228960116-R</t>
  </si>
  <si>
    <t>Demontáž přijímače pro aktivaci signalizace pro nevidimé včetně rozměření a označení místa pro vyvrtání otvorů, vyvrtání otvorů, vyříznutí závitů, montáže skříňky se zapojením, nastavení a vyzkoušení</t>
  </si>
  <si>
    <t>627678270</t>
  </si>
  <si>
    <t>https://podminky.urs.cz/item/CS_URS_2023_01/228960116-R</t>
  </si>
  <si>
    <t>112</t>
  </si>
  <si>
    <t>228960119</t>
  </si>
  <si>
    <t>Demontáž dopravního detektoru včetně demontáže skříňky s odpojením a odpojení uzemnění videodetektoru ze stožáru</t>
  </si>
  <si>
    <t>805980075</t>
  </si>
  <si>
    <t>https://podminky.urs.cz/item/CS_URS_2023_01/228960119</t>
  </si>
  <si>
    <t>113</t>
  </si>
  <si>
    <t>228960126</t>
  </si>
  <si>
    <t>Demontáž stožárových doplňků včetně demontáže tlačítka nebo spínače a odpojení ze svorkovnice ve stožáru tlačítka pro chodce</t>
  </si>
  <si>
    <t>1594507388</t>
  </si>
  <si>
    <t>https://podminky.urs.cz/item/CS_URS_2023_01/228960126</t>
  </si>
  <si>
    <t>114</t>
  </si>
  <si>
    <t>228960143</t>
  </si>
  <si>
    <t>Demontáž kontrastního rámu s použitím montážní plošiny pro tříkomorové návěstidlo</t>
  </si>
  <si>
    <t>-886014119</t>
  </si>
  <si>
    <t>https://podminky.urs.cz/item/CS_URS_2023_01/228960143</t>
  </si>
  <si>
    <t>115</t>
  </si>
  <si>
    <t>228960181</t>
  </si>
  <si>
    <t>Demontáž řadiče včetně vytažení kabelů z řadiče a odpojení uzemnění do šesti světelných skupin</t>
  </si>
  <si>
    <t>-1871493010</t>
  </si>
  <si>
    <t>https://podminky.urs.cz/item/CS_URS_2023_01/228960181</t>
  </si>
  <si>
    <t>46-M</t>
  </si>
  <si>
    <t>Zemní práce při extr.mont.pracích</t>
  </si>
  <si>
    <t>116</t>
  </si>
  <si>
    <t>460010024</t>
  </si>
  <si>
    <t>Vytyčení trasy vedení kabelového (podzemního) v zastavěném prostoru</t>
  </si>
  <si>
    <t>km</t>
  </si>
  <si>
    <t>30491452</t>
  </si>
  <si>
    <t>https://podminky.urs.cz/item/CS_URS_2023_01/460010024</t>
  </si>
  <si>
    <t>- odměřeno v AutoCadu:</t>
  </si>
  <si>
    <t>23*0,001</t>
  </si>
  <si>
    <t>117</t>
  </si>
  <si>
    <t>460010025</t>
  </si>
  <si>
    <t>Vytyčení trasy inženýrských sítí v zastavěném prostoru</t>
  </si>
  <si>
    <t>212124768</t>
  </si>
  <si>
    <t>https://podminky.urs.cz/item/CS_URS_2023_01/460010025</t>
  </si>
  <si>
    <t>23*0,001*5</t>
  </si>
  <si>
    <t>118</t>
  </si>
  <si>
    <t>460131113</t>
  </si>
  <si>
    <t>Hloubení nezapažených jam ručně včetně urovnání dna s přemístěním výkopku do vzdálenosti 3 m od okraje jámy nebo s naložením na dopravní prostředek v hornině třídy těžitelnosti I skupiny 3</t>
  </si>
  <si>
    <t>990100263</t>
  </si>
  <si>
    <t>https://podminky.urs.cz/item/CS_URS_2023_01/460131113</t>
  </si>
  <si>
    <t>- výkop pro základy stožárů SSZ č. 1, 2:</t>
  </si>
  <si>
    <t>(1,5*1,5*1,7)*2</t>
  </si>
  <si>
    <t>- výkop pro základ řadiče SSZ:</t>
  </si>
  <si>
    <t>(0,5*1*0,8)*1</t>
  </si>
  <si>
    <t>119</t>
  </si>
  <si>
    <t>460161152</t>
  </si>
  <si>
    <t>Hloubení zapažených i nezapažených kabelových rýh ručně včetně urovnání dna s přemístěním výkopku do vzdálenosti 3 m od okraje jámy nebo s naložením na dopravní prostředek šířky 35 cm hloubky 60 cm v hornině třídy těžitelnosti I skupiny 3</t>
  </si>
  <si>
    <t>-2116258223</t>
  </si>
  <si>
    <t>https://podminky.urs.cz/item/CS_URS_2023_01/460161152</t>
  </si>
  <si>
    <t xml:space="preserve">- výkop 35 x 60 ručně - odměřeno v AutoCadu:   </t>
  </si>
  <si>
    <t>120</t>
  </si>
  <si>
    <t>460341113</t>
  </si>
  <si>
    <t>Vodorovné přemístění (odvoz) horniny dopravními prostředky včetně složení, bez naložení a rozprostření jakékoliv třídy, na vzdálenost přes 500 do 1000 m</t>
  </si>
  <si>
    <t>-1920511310</t>
  </si>
  <si>
    <t>https://podminky.urs.cz/item/CS_URS_2023_01/460341113</t>
  </si>
  <si>
    <t>23*0,35*0,2</t>
  </si>
  <si>
    <t>121</t>
  </si>
  <si>
    <t>460341121</t>
  </si>
  <si>
    <t>Vodorovné přemístění (odvoz) horniny dopravními prostředky včetně složení, bez naložení a rozprostření jakékoliv třídy, na vzdálenost Příplatek k ceně -1113 za každých dalších i započatých 1000 m</t>
  </si>
  <si>
    <t>-1415588130</t>
  </si>
  <si>
    <t>https://podminky.urs.cz/item/CS_URS_2023_01/460341121</t>
  </si>
  <si>
    <t>Za každých 9 km:</t>
  </si>
  <si>
    <t>23*0,35*0,2*9</t>
  </si>
  <si>
    <t>122</t>
  </si>
  <si>
    <t>460431162</t>
  </si>
  <si>
    <t>Zásyp kabelových rýh ručně s přemístění sypaniny ze vzdálenosti do 10 m, s uložením výkopku ve vrstvách včetně zhutnění a úpravy povrchu šířky 35 cm hloubky 60 cm z horniny třídy těžitelnosti I skupiny 3</t>
  </si>
  <si>
    <t>-605164516</t>
  </si>
  <si>
    <t>https://podminky.urs.cz/item/CS_URS_2023_01/460431162</t>
  </si>
  <si>
    <t>123</t>
  </si>
  <si>
    <t>460641113</t>
  </si>
  <si>
    <t>Základové konstrukce základ bez bednění do rostlé zeminy z monolitického betonu tř. C 16/20</t>
  </si>
  <si>
    <t>-620110139</t>
  </si>
  <si>
    <t>https://podminky.urs.cz/item/CS_URS_2023_01/460641113</t>
  </si>
  <si>
    <t>- základ řadiče SSZ:</t>
  </si>
  <si>
    <t>124</t>
  </si>
  <si>
    <t>460641123</t>
  </si>
  <si>
    <t>Základové konstrukce základ bez bednění do rostlé zeminy z monolitického železobetonu bez výztuže bez zvláštních nároků na prostředí tř. C 16/20</t>
  </si>
  <si>
    <t>-287966075</t>
  </si>
  <si>
    <t>https://podminky.urs.cz/item/CS_URS_2023_01/460641123</t>
  </si>
  <si>
    <t>125</t>
  </si>
  <si>
    <t>460641212</t>
  </si>
  <si>
    <t>Základové konstrukce výztuž z betonářské oceli 10 505</t>
  </si>
  <si>
    <t>1793454367</t>
  </si>
  <si>
    <t>https://podminky.urs.cz/item/CS_URS_2023_01/460641212</t>
  </si>
  <si>
    <t>- hmotnost ocelové výztuže betonových základů stožárů výložníkových:</t>
  </si>
  <si>
    <t>2*0,005</t>
  </si>
  <si>
    <t>126</t>
  </si>
  <si>
    <t>460641411</t>
  </si>
  <si>
    <t>Základové konstrukce bednění s případnými vzpěrami nezabudované zřízení</t>
  </si>
  <si>
    <t>-341062326</t>
  </si>
  <si>
    <t>https://podminky.urs.cz/item/CS_URS_2023_01/460641411</t>
  </si>
  <si>
    <t>- bednění základu řadiče SSZ:</t>
  </si>
  <si>
    <t>(2*(0,8*1)+2*(0,8*0,5))</t>
  </si>
  <si>
    <t>- bednění základů stožárů č. 1, 2:</t>
  </si>
  <si>
    <t>(4*(1,7*1,5))*2</t>
  </si>
  <si>
    <t>127</t>
  </si>
  <si>
    <t>460641412</t>
  </si>
  <si>
    <t>Základové konstrukce bednění s případnými vzpěrami nezabudované odstranění</t>
  </si>
  <si>
    <t>-1185191512</t>
  </si>
  <si>
    <t>https://podminky.urs.cz/item/CS_URS_2023_01/460641412</t>
  </si>
  <si>
    <t>128</t>
  </si>
  <si>
    <t>460661512</t>
  </si>
  <si>
    <t>Kabelové lože z písku včetně podsypu, zhutnění a urovnání povrchu pro kabely nn zakryté plastovou fólií, šířky přes 25 do 50 cm</t>
  </si>
  <si>
    <t>-102888864</t>
  </si>
  <si>
    <t>https://podminky.urs.cz/item/CS_URS_2023_01/460661512</t>
  </si>
  <si>
    <t>129</t>
  </si>
  <si>
    <t>69311311</t>
  </si>
  <si>
    <t>pás varovný plný do výkopu š 330mm s potiskem</t>
  </si>
  <si>
    <t>2121834597</t>
  </si>
  <si>
    <t>130</t>
  </si>
  <si>
    <t>34571355</t>
  </si>
  <si>
    <t>trubka elektroinstalační ohebná dvouplášťová korugovaná (chránička) D 94/110mm, HDPE+LDPE</t>
  </si>
  <si>
    <t>-1875490644</t>
  </si>
  <si>
    <t>23*1,25</t>
  </si>
  <si>
    <t>131</t>
  </si>
  <si>
    <t>468051131</t>
  </si>
  <si>
    <t>Bourání základu železobetonového</t>
  </si>
  <si>
    <t>455759093</t>
  </si>
  <si>
    <t>https://podminky.urs.cz/item/CS_URS_2023_01/468051131</t>
  </si>
  <si>
    <t xml:space="preserve">- betonových základů výložníkových stožárů:   </t>
  </si>
  <si>
    <t>(1,7*1,5*1,5)*2</t>
  </si>
  <si>
    <t>132</t>
  </si>
  <si>
    <t>469972111</t>
  </si>
  <si>
    <t>Odvoz suti a vybouraných hmot odvoz suti a vybouraných hmot do 1 km</t>
  </si>
  <si>
    <t>1838601103</t>
  </si>
  <si>
    <t>https://podminky.urs.cz/item/CS_URS_2023_01/469972111</t>
  </si>
  <si>
    <t>7,65*2,5</t>
  </si>
  <si>
    <t>133</t>
  </si>
  <si>
    <t>469973112</t>
  </si>
  <si>
    <t>Poplatek za uložení stavebního odpadu (skládkovné) na skládce z armovaného betonu zatříděného do Katalogu odpadů pod kódem 17 01 01</t>
  </si>
  <si>
    <t>1998307727</t>
  </si>
  <si>
    <t>https://podminky.urs.cz/item/CS_URS_2023_01/469973112</t>
  </si>
  <si>
    <t>HZS</t>
  </si>
  <si>
    <t>Hodinové zúčtovací sazby</t>
  </si>
  <si>
    <t>134</t>
  </si>
  <si>
    <t>HZS3222</t>
  </si>
  <si>
    <t>Hodinové zúčtovací sazby montáží technologických zařízení na stavebních objektech montér slaboproudých zařízení odborný</t>
  </si>
  <si>
    <t>hod</t>
  </si>
  <si>
    <t>512</t>
  </si>
  <si>
    <t>1768795859</t>
  </si>
  <si>
    <t>https://podminky.urs.cz/item/CS_URS_2023_01/HZS3222</t>
  </si>
  <si>
    <t>v. č. 01</t>
  </si>
  <si>
    <t>- přímo zadané</t>
  </si>
  <si>
    <t>SO 402 - Měření úsekové rychlosti (MUR)</t>
  </si>
  <si>
    <t>-1500618007</t>
  </si>
  <si>
    <t>- stožár č. 1 - montáž značky IP31a:</t>
  </si>
  <si>
    <t>- stožár č. 2 - montáž značky IP31b:</t>
  </si>
  <si>
    <t>40445626</t>
  </si>
  <si>
    <t>informativní značky provozní IP14-IP29, IP31 750x1000mm</t>
  </si>
  <si>
    <t>471011683</t>
  </si>
  <si>
    <t>506232052</t>
  </si>
  <si>
    <t>- stožár č. 1 - montáž stávající značky IP31a:</t>
  </si>
  <si>
    <t>(2*2)/100</t>
  </si>
  <si>
    <t>- stožár č. 2 - montáž stávající značky IP31b:</t>
  </si>
  <si>
    <t>903800192</t>
  </si>
  <si>
    <t>(2*3,14*0,1)*2</t>
  </si>
  <si>
    <t>-394110324</t>
  </si>
  <si>
    <t>- pokládka kabelu CYKY-J 3x2,5. Odměřeno v AutoCadu:</t>
  </si>
  <si>
    <t>34111036</t>
  </si>
  <si>
    <t>kabel instalační jádro Cu plné izolace PVC plášť PVC 450/750V (CYKY) 3x2,5mm2</t>
  </si>
  <si>
    <t>-105524154</t>
  </si>
  <si>
    <t>28*1,15</t>
  </si>
  <si>
    <t>1582414128</t>
  </si>
  <si>
    <t>- označení ukončení napájecího kabelu</t>
  </si>
  <si>
    <t>2*1</t>
  </si>
  <si>
    <t>686453075</t>
  </si>
  <si>
    <t>220370007.R</t>
  </si>
  <si>
    <t>Kompletace a funkční zkoušky kamerové soupravy na dílně</t>
  </si>
  <si>
    <t>-1753015920</t>
  </si>
  <si>
    <t>- deteční kamery DK:</t>
  </si>
  <si>
    <t>220731041</t>
  </si>
  <si>
    <t>Nastavení kamery s rozmontování,připojení do sítě 220 V a připojení koax. kabelu BNC,připojení a přenesení zkušebního monitoru,připevnění a mechanického nastavení objektivu,elektrického nastavení, ostření proudu,geometrie,odpojení zkušebního monitoru a zakrytování kamery pro vnitřní provedení</t>
  </si>
  <si>
    <t>-355690395</t>
  </si>
  <si>
    <t>https://podminky.urs.cz/item/CS_URS_2023_01/220731041</t>
  </si>
  <si>
    <t>220731051</t>
  </si>
  <si>
    <t>Provedení kamerové zkoušky s montáží a kontrolou</t>
  </si>
  <si>
    <t>1864003879</t>
  </si>
  <si>
    <t>https://podminky.urs.cz/item/CS_URS_2023_01/220731051</t>
  </si>
  <si>
    <t>220960228</t>
  </si>
  <si>
    <t>Montáž systému měření úsekové rychlosti se zapojením skříně rozvaděče</t>
  </si>
  <si>
    <t>-44367786</t>
  </si>
  <si>
    <t>https://podminky.urs.cz/item/CS_URS_2023_01/220960228</t>
  </si>
  <si>
    <t>- montáž systému MUR</t>
  </si>
  <si>
    <t>Obsahuje:</t>
  </si>
  <si>
    <t xml:space="preserve">- montáž přehledových a detekčních kamer s IR přísvitem </t>
  </si>
  <si>
    <t>- montáž radarových rychloměrů</t>
  </si>
  <si>
    <t>- montáž infračervených zábleskových jednotek pro přisvícení masky a obličeje řidiče</t>
  </si>
  <si>
    <t>- montáž přijímačů času</t>
  </si>
  <si>
    <t>- montáž vyhodnocovací jednoky MUR</t>
  </si>
  <si>
    <t>404611609</t>
  </si>
  <si>
    <t>Dodávka systému měření úsekové rychlosti</t>
  </si>
  <si>
    <t>-1969045252</t>
  </si>
  <si>
    <t xml:space="preserve">- přehledové a detekční kamery s IR přísvitem </t>
  </si>
  <si>
    <t>- radarové rychloměry</t>
  </si>
  <si>
    <t>- infračervené zábleskové jednotky pro přisvícení masky a obličeje řidiče</t>
  </si>
  <si>
    <t>- přijímač času</t>
  </si>
  <si>
    <t>- vyhodnocovací jednoku MUR</t>
  </si>
  <si>
    <t>406100033</t>
  </si>
  <si>
    <t>SW Licence</t>
  </si>
  <si>
    <t>1806265353</t>
  </si>
  <si>
    <t>- licence MUR</t>
  </si>
  <si>
    <t>406100035</t>
  </si>
  <si>
    <t>kalibrace 1x / rok</t>
  </si>
  <si>
    <t>1554780178</t>
  </si>
  <si>
    <t>220960300</t>
  </si>
  <si>
    <t>Uvedení do provozu systému měření rychlosti úsekového</t>
  </si>
  <si>
    <t>-1101531873</t>
  </si>
  <si>
    <t>https://podminky.urs.cz/item/CS_URS_2023_01/220960300</t>
  </si>
  <si>
    <t>- jednotka MUR:</t>
  </si>
  <si>
    <t>2209603001</t>
  </si>
  <si>
    <t>Servisní údržba MUR</t>
  </si>
  <si>
    <t>rok</t>
  </si>
  <si>
    <t>2075686219</t>
  </si>
  <si>
    <t>- servisní údržba systému MUR</t>
  </si>
  <si>
    <t>Servis na první rok provozu zařízení. Nutné uzavřít s dodavatelem servisní smlouvu. Viz. výkres č. 01 Technická zpráva odst. 3.10</t>
  </si>
  <si>
    <t>Cena pro další roky bude stanovena v cenové nabídce servisní smlouvy dodavatele.</t>
  </si>
  <si>
    <t>1279922523</t>
  </si>
  <si>
    <t>SW - Systém ke zpracování přestupkové dokumentace</t>
  </si>
  <si>
    <t>220960228-R</t>
  </si>
  <si>
    <t>Systém ke zpracování přestupkové dokumentace - SW licence MUR</t>
  </si>
  <si>
    <t>-1192090516</t>
  </si>
  <si>
    <t>- Licence dodávaného SW (1 měřící zařízení)</t>
  </si>
  <si>
    <t>- Implementační práce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</si>
  <si>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</si>
  <si>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</si>
  <si>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</si>
  <si>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</si>
  <si>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</si>
  <si>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VRN1</t>
  </si>
  <si>
    <t>Průzkumné, geodetické a projektové práce</t>
  </si>
  <si>
    <t>012303000</t>
  </si>
  <si>
    <t>Geodetické práce po výstavbě</t>
  </si>
  <si>
    <t>1024</t>
  </si>
  <si>
    <t>1763000271</t>
  </si>
  <si>
    <t>B - Souhrnná technická zpráva</t>
  </si>
  <si>
    <t>013203000</t>
  </si>
  <si>
    <t>Dokumentace stavby bez rozlišení - vypracování dílenské dokumentace</t>
  </si>
  <si>
    <t>1539216288</t>
  </si>
  <si>
    <t>013254000</t>
  </si>
  <si>
    <t>Dokumentace skutečného provedení stavby</t>
  </si>
  <si>
    <t>-322883733</t>
  </si>
  <si>
    <t>VRN3</t>
  </si>
  <si>
    <t>Zařízení staveniště</t>
  </si>
  <si>
    <t>032002000</t>
  </si>
  <si>
    <t>Vybavení staveniště</t>
  </si>
  <si>
    <t>933039622</t>
  </si>
  <si>
    <t>034303000</t>
  </si>
  <si>
    <t>Dopravně inženýrská opatření na staveništi</t>
  </si>
  <si>
    <t>1010677432</t>
  </si>
  <si>
    <t>- Provizorní dopravní značení vč. dokumentace a schválení</t>
  </si>
  <si>
    <t>VRN4</t>
  </si>
  <si>
    <t>Inženýrská činnost</t>
  </si>
  <si>
    <t>044002000</t>
  </si>
  <si>
    <t>Revize</t>
  </si>
  <si>
    <t>622154840</t>
  </si>
  <si>
    <t>045303000</t>
  </si>
  <si>
    <t>Koordinační a inženýrská činnost spojená s realizací stavby</t>
  </si>
  <si>
    <t>165948607</t>
  </si>
  <si>
    <t>- kompletační činnost - inženýrská činnost dodavatelská, kumulovaná položka</t>
  </si>
  <si>
    <t>VRN7</t>
  </si>
  <si>
    <t>Provozní vlivy</t>
  </si>
  <si>
    <t>072002000</t>
  </si>
  <si>
    <t>Silniční provoz - rušení prací silničním provozem</t>
  </si>
  <si>
    <t>-95956776</t>
  </si>
  <si>
    <t>- Rušení prací silničním provozem</t>
  </si>
  <si>
    <t>075002000</t>
  </si>
  <si>
    <t>Ochrana stávajících inženýrských sítí na staveništi</t>
  </si>
  <si>
    <t>kpl</t>
  </si>
  <si>
    <t>1011058574</t>
  </si>
  <si>
    <t>SO 401 v. č. 01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</si>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</sst>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5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top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1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1" fillId="0" borderId="28" xfId="0" applyFont="1" applyBorder="1" applyAlignment="1">
      <alignment horizontal="center" vertical="center"/>
    </xf>
    <xf numFmtId="0" fontId="44" fillId="0" borderId="28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1" fillId="0" borderId="28" xfId="0" applyFont="1" applyBorder="1" applyAlignment="1">
      <alignment horizontal="left"/>
    </xf>
    <xf numFmtId="0" fontId="44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3106123" TargetMode="External" /><Relationship Id="rId2" Type="http://schemas.openxmlformats.org/officeDocument/2006/relationships/hyperlink" Target="https://podminky.urs.cz/item/CS_URS_2023_01/113107141" TargetMode="External" /><Relationship Id="rId3" Type="http://schemas.openxmlformats.org/officeDocument/2006/relationships/hyperlink" Target="https://podminky.urs.cz/item/CS_URS_2023_01/122211101" TargetMode="External" /><Relationship Id="rId4" Type="http://schemas.openxmlformats.org/officeDocument/2006/relationships/hyperlink" Target="https://podminky.urs.cz/item/CS_URS_2023_01/122702119" TargetMode="External" /><Relationship Id="rId5" Type="http://schemas.openxmlformats.org/officeDocument/2006/relationships/hyperlink" Target="https://podminky.urs.cz/item/CS_URS_2023_01/162651112" TargetMode="External" /><Relationship Id="rId6" Type="http://schemas.openxmlformats.org/officeDocument/2006/relationships/hyperlink" Target="https://podminky.urs.cz/item/CS_URS_2023_01/564801012" TargetMode="External" /><Relationship Id="rId7" Type="http://schemas.openxmlformats.org/officeDocument/2006/relationships/hyperlink" Target="https://podminky.urs.cz/item/CS_URS_2023_01/564851011" TargetMode="External" /><Relationship Id="rId8" Type="http://schemas.openxmlformats.org/officeDocument/2006/relationships/hyperlink" Target="https://podminky.urs.cz/item/CS_URS_2023_01/565175101" TargetMode="External" /><Relationship Id="rId9" Type="http://schemas.openxmlformats.org/officeDocument/2006/relationships/hyperlink" Target="https://podminky.urs.cz/item/CS_URS_2023_01/572404111" TargetMode="External" /><Relationship Id="rId10" Type="http://schemas.openxmlformats.org/officeDocument/2006/relationships/hyperlink" Target="https://podminky.urs.cz/item/CS_URS_2023_01/573191111" TargetMode="External" /><Relationship Id="rId11" Type="http://schemas.openxmlformats.org/officeDocument/2006/relationships/hyperlink" Target="https://podminky.urs.cz/item/CS_URS_2023_01/578132113" TargetMode="External" /><Relationship Id="rId12" Type="http://schemas.openxmlformats.org/officeDocument/2006/relationships/hyperlink" Target="https://podminky.urs.cz/item/CS_URS_2023_01/596211110" TargetMode="External" /><Relationship Id="rId13" Type="http://schemas.openxmlformats.org/officeDocument/2006/relationships/hyperlink" Target="https://podminky.urs.cz/item/CS_URS_2023_01/599141111" TargetMode="External" /><Relationship Id="rId14" Type="http://schemas.openxmlformats.org/officeDocument/2006/relationships/hyperlink" Target="https://podminky.urs.cz/item/CS_URS_2023_01/914111112" TargetMode="External" /><Relationship Id="rId15" Type="http://schemas.openxmlformats.org/officeDocument/2006/relationships/hyperlink" Target="https://podminky.urs.cz/item/CS_URS_2023_01/915321115" TargetMode="External" /><Relationship Id="rId16" Type="http://schemas.openxmlformats.org/officeDocument/2006/relationships/hyperlink" Target="https://podminky.urs.cz/item/CS_URS_2023_01/919735111" TargetMode="External" /><Relationship Id="rId17" Type="http://schemas.openxmlformats.org/officeDocument/2006/relationships/hyperlink" Target="https://podminky.urs.cz/item/CS_URS_2023_01/966006211" TargetMode="External" /><Relationship Id="rId18" Type="http://schemas.openxmlformats.org/officeDocument/2006/relationships/hyperlink" Target="https://podminky.urs.cz/item/CS_URS_2023_01/979054451" TargetMode="External" /><Relationship Id="rId19" Type="http://schemas.openxmlformats.org/officeDocument/2006/relationships/hyperlink" Target="https://podminky.urs.cz/item/CS_URS_2023_01/997221561" TargetMode="External" /><Relationship Id="rId20" Type="http://schemas.openxmlformats.org/officeDocument/2006/relationships/hyperlink" Target="https://podminky.urs.cz/item/CS_URS_2023_01/997221611" TargetMode="External" /><Relationship Id="rId21" Type="http://schemas.openxmlformats.org/officeDocument/2006/relationships/hyperlink" Target="https://podminky.urs.cz/item/CS_URS_2023_01/997221645" TargetMode="External" /><Relationship Id="rId22" Type="http://schemas.openxmlformats.org/officeDocument/2006/relationships/hyperlink" Target="https://podminky.urs.cz/item/CS_URS_2023_01/998223011" TargetMode="External" /><Relationship Id="rId23" Type="http://schemas.openxmlformats.org/officeDocument/2006/relationships/hyperlink" Target="https://podminky.urs.cz/item/CS_URS_2023_01/210100013" TargetMode="External" /><Relationship Id="rId24" Type="http://schemas.openxmlformats.org/officeDocument/2006/relationships/hyperlink" Target="https://podminky.urs.cz/item/CS_URS_2023_01/210101154" TargetMode="External" /><Relationship Id="rId25" Type="http://schemas.openxmlformats.org/officeDocument/2006/relationships/hyperlink" Target="https://podminky.urs.cz/item/CS_URS_2023_01/210220301" TargetMode="External" /><Relationship Id="rId26" Type="http://schemas.openxmlformats.org/officeDocument/2006/relationships/hyperlink" Target="https://podminky.urs.cz/item/CS_URS_2023_01/210220452" TargetMode="External" /><Relationship Id="rId27" Type="http://schemas.openxmlformats.org/officeDocument/2006/relationships/hyperlink" Target="https://podminky.urs.cz/item/CS_URS_2023_01/210800411" TargetMode="External" /><Relationship Id="rId28" Type="http://schemas.openxmlformats.org/officeDocument/2006/relationships/hyperlink" Target="https://podminky.urs.cz/item/CS_URS_2023_01/210812011" TargetMode="External" /><Relationship Id="rId29" Type="http://schemas.openxmlformats.org/officeDocument/2006/relationships/hyperlink" Target="https://podminky.urs.cz/item/CS_URS_2023_01/210812111" TargetMode="External" /><Relationship Id="rId30" Type="http://schemas.openxmlformats.org/officeDocument/2006/relationships/hyperlink" Target="https://podminky.urs.cz/item/CS_URS_2023_01/210813061" TargetMode="External" /><Relationship Id="rId31" Type="http://schemas.openxmlformats.org/officeDocument/2006/relationships/hyperlink" Target="https://podminky.urs.cz/item/CS_URS_2023_01/218220452" TargetMode="External" /><Relationship Id="rId32" Type="http://schemas.openxmlformats.org/officeDocument/2006/relationships/hyperlink" Target="https://podminky.urs.cz/item/CS_URS_2023_01/218812011" TargetMode="External" /><Relationship Id="rId33" Type="http://schemas.openxmlformats.org/officeDocument/2006/relationships/hyperlink" Target="https://podminky.urs.cz/item/CS_URS_2023_01/218812111" TargetMode="External" /><Relationship Id="rId34" Type="http://schemas.openxmlformats.org/officeDocument/2006/relationships/hyperlink" Target="https://podminky.urs.cz/item/CS_URS_2023_01/220061161" TargetMode="External" /><Relationship Id="rId35" Type="http://schemas.openxmlformats.org/officeDocument/2006/relationships/hyperlink" Target="https://podminky.urs.cz/item/CS_URS_2023_01/220110152" TargetMode="External" /><Relationship Id="rId36" Type="http://schemas.openxmlformats.org/officeDocument/2006/relationships/hyperlink" Target="https://podminky.urs.cz/item/CS_URS_2023_01/220110346" TargetMode="External" /><Relationship Id="rId37" Type="http://schemas.openxmlformats.org/officeDocument/2006/relationships/hyperlink" Target="https://podminky.urs.cz/item/CS_URS_2023_01/220111431" TargetMode="External" /><Relationship Id="rId38" Type="http://schemas.openxmlformats.org/officeDocument/2006/relationships/hyperlink" Target="https://podminky.urs.cz/item/CS_URS_2023_01/220111436" TargetMode="External" /><Relationship Id="rId39" Type="http://schemas.openxmlformats.org/officeDocument/2006/relationships/hyperlink" Target="https://podminky.urs.cz/item/CS_URS_2023_01/220111741" TargetMode="External" /><Relationship Id="rId40" Type="http://schemas.openxmlformats.org/officeDocument/2006/relationships/hyperlink" Target="https://podminky.urs.cz/item/CS_URS_2023_01/220300605" TargetMode="External" /><Relationship Id="rId41" Type="http://schemas.openxmlformats.org/officeDocument/2006/relationships/hyperlink" Target="https://podminky.urs.cz/item/CS_URS_2023_01/220960003" TargetMode="External" /><Relationship Id="rId42" Type="http://schemas.openxmlformats.org/officeDocument/2006/relationships/hyperlink" Target="https://podminky.urs.cz/item/CS_URS_2023_01/220960021" TargetMode="External" /><Relationship Id="rId43" Type="http://schemas.openxmlformats.org/officeDocument/2006/relationships/hyperlink" Target="https://podminky.urs.cz/item/CS_URS_2023_01/220960036" TargetMode="External" /><Relationship Id="rId44" Type="http://schemas.openxmlformats.org/officeDocument/2006/relationships/hyperlink" Target="https://podminky.urs.cz/item/CS_URS_2023_01/220960041" TargetMode="External" /><Relationship Id="rId45" Type="http://schemas.openxmlformats.org/officeDocument/2006/relationships/hyperlink" Target="https://podminky.urs.cz/item/CS_URS_2023_01/220960042" TargetMode="External" /><Relationship Id="rId46" Type="http://schemas.openxmlformats.org/officeDocument/2006/relationships/hyperlink" Target="https://podminky.urs.cz/item/CS_URS_2023_01/220960096" TargetMode="External" /><Relationship Id="rId47" Type="http://schemas.openxmlformats.org/officeDocument/2006/relationships/hyperlink" Target="https://podminky.urs.cz/item/CS_URS_2023_01/220960101" TargetMode="External" /><Relationship Id="rId48" Type="http://schemas.openxmlformats.org/officeDocument/2006/relationships/hyperlink" Target="https://podminky.urs.cz/item/CS_URS_2023_01/220960102" TargetMode="External" /><Relationship Id="rId49" Type="http://schemas.openxmlformats.org/officeDocument/2006/relationships/hyperlink" Target="https://podminky.urs.cz/item/CS_URS_2023_01/220960113" TargetMode="External" /><Relationship Id="rId50" Type="http://schemas.openxmlformats.org/officeDocument/2006/relationships/hyperlink" Target="https://podminky.urs.cz/item/CS_URS_2023_01/220960116-R" TargetMode="External" /><Relationship Id="rId51" Type="http://schemas.openxmlformats.org/officeDocument/2006/relationships/hyperlink" Target="https://podminky.urs.cz/item/CS_URS_2023_01/220960120" TargetMode="External" /><Relationship Id="rId52" Type="http://schemas.openxmlformats.org/officeDocument/2006/relationships/hyperlink" Target="https://podminky.urs.cz/item/CS_URS_2023_01/220960126" TargetMode="External" /><Relationship Id="rId53" Type="http://schemas.openxmlformats.org/officeDocument/2006/relationships/hyperlink" Target="https://podminky.urs.cz/item/CS_URS_2023_01/220960143" TargetMode="External" /><Relationship Id="rId54" Type="http://schemas.openxmlformats.org/officeDocument/2006/relationships/hyperlink" Target="https://podminky.urs.cz/item/CS_URS_2023_01/220960181" TargetMode="External" /><Relationship Id="rId55" Type="http://schemas.openxmlformats.org/officeDocument/2006/relationships/hyperlink" Target="https://podminky.urs.cz/item/CS_URS_2023_01/220960192" TargetMode="External" /><Relationship Id="rId56" Type="http://schemas.openxmlformats.org/officeDocument/2006/relationships/hyperlink" Target="https://podminky.urs.cz/item/CS_URS_2023_01/220960196" TargetMode="External" /><Relationship Id="rId57" Type="http://schemas.openxmlformats.org/officeDocument/2006/relationships/hyperlink" Target="https://podminky.urs.cz/item/CS_URS_2023_01/220960197" TargetMode="External" /><Relationship Id="rId58" Type="http://schemas.openxmlformats.org/officeDocument/2006/relationships/hyperlink" Target="https://podminky.urs.cz/item/CS_URS_2023_01/220960200" TargetMode="External" /><Relationship Id="rId59" Type="http://schemas.openxmlformats.org/officeDocument/2006/relationships/hyperlink" Target="https://podminky.urs.cz/item/CS_URS_2023_01/220960220" TargetMode="External" /><Relationship Id="rId60" Type="http://schemas.openxmlformats.org/officeDocument/2006/relationships/hyperlink" Target="https://podminky.urs.cz/item/CS_URS_2023_01/220960301" TargetMode="External" /><Relationship Id="rId61" Type="http://schemas.openxmlformats.org/officeDocument/2006/relationships/hyperlink" Target="https://podminky.urs.cz/item/CS_URS_2023_01/220960302" TargetMode="External" /><Relationship Id="rId62" Type="http://schemas.openxmlformats.org/officeDocument/2006/relationships/hyperlink" Target="https://podminky.urs.cz/item/CS_URS_2023_01/220960311" TargetMode="External" /><Relationship Id="rId63" Type="http://schemas.openxmlformats.org/officeDocument/2006/relationships/hyperlink" Target="https://podminky.urs.cz/item/CS_URS_2023_01/220960422" TargetMode="External" /><Relationship Id="rId64" Type="http://schemas.openxmlformats.org/officeDocument/2006/relationships/hyperlink" Target="https://podminky.urs.cz/item/CS_URS_2023_01/220960441" TargetMode="External" /><Relationship Id="rId65" Type="http://schemas.openxmlformats.org/officeDocument/2006/relationships/hyperlink" Target="https://podminky.urs.cz/item/CS_URS_2023_01/220960443" TargetMode="External" /><Relationship Id="rId66" Type="http://schemas.openxmlformats.org/officeDocument/2006/relationships/hyperlink" Target="https://podminky.urs.cz/item/CS_URS_2023_01/220960444" TargetMode="External" /><Relationship Id="rId67" Type="http://schemas.openxmlformats.org/officeDocument/2006/relationships/hyperlink" Target="https://podminky.urs.cz/item/CS_URS_2023_01/228960003" TargetMode="External" /><Relationship Id="rId68" Type="http://schemas.openxmlformats.org/officeDocument/2006/relationships/hyperlink" Target="https://podminky.urs.cz/item/CS_URS_2023_01/228960021" TargetMode="External" /><Relationship Id="rId69" Type="http://schemas.openxmlformats.org/officeDocument/2006/relationships/hyperlink" Target="https://podminky.urs.cz/item/CS_URS_2023_01/228960036" TargetMode="External" /><Relationship Id="rId70" Type="http://schemas.openxmlformats.org/officeDocument/2006/relationships/hyperlink" Target="https://podminky.urs.cz/item/CS_URS_2023_01/228960041" TargetMode="External" /><Relationship Id="rId71" Type="http://schemas.openxmlformats.org/officeDocument/2006/relationships/hyperlink" Target="https://podminky.urs.cz/item/CS_URS_2023_01/228960042" TargetMode="External" /><Relationship Id="rId72" Type="http://schemas.openxmlformats.org/officeDocument/2006/relationships/hyperlink" Target="https://podminky.urs.cz/item/CS_URS_2023_01/228960113" TargetMode="External" /><Relationship Id="rId73" Type="http://schemas.openxmlformats.org/officeDocument/2006/relationships/hyperlink" Target="https://podminky.urs.cz/item/CS_URS_2023_01/228960116-R" TargetMode="External" /><Relationship Id="rId74" Type="http://schemas.openxmlformats.org/officeDocument/2006/relationships/hyperlink" Target="https://podminky.urs.cz/item/CS_URS_2023_01/228960119" TargetMode="External" /><Relationship Id="rId75" Type="http://schemas.openxmlformats.org/officeDocument/2006/relationships/hyperlink" Target="https://podminky.urs.cz/item/CS_URS_2023_01/228960126" TargetMode="External" /><Relationship Id="rId76" Type="http://schemas.openxmlformats.org/officeDocument/2006/relationships/hyperlink" Target="https://podminky.urs.cz/item/CS_URS_2023_01/228960143" TargetMode="External" /><Relationship Id="rId77" Type="http://schemas.openxmlformats.org/officeDocument/2006/relationships/hyperlink" Target="https://podminky.urs.cz/item/CS_URS_2023_01/228960181" TargetMode="External" /><Relationship Id="rId78" Type="http://schemas.openxmlformats.org/officeDocument/2006/relationships/hyperlink" Target="https://podminky.urs.cz/item/CS_URS_2023_01/460010024" TargetMode="External" /><Relationship Id="rId79" Type="http://schemas.openxmlformats.org/officeDocument/2006/relationships/hyperlink" Target="https://podminky.urs.cz/item/CS_URS_2023_01/460010025" TargetMode="External" /><Relationship Id="rId80" Type="http://schemas.openxmlformats.org/officeDocument/2006/relationships/hyperlink" Target="https://podminky.urs.cz/item/CS_URS_2023_01/460131113" TargetMode="External" /><Relationship Id="rId81" Type="http://schemas.openxmlformats.org/officeDocument/2006/relationships/hyperlink" Target="https://podminky.urs.cz/item/CS_URS_2023_01/460161152" TargetMode="External" /><Relationship Id="rId82" Type="http://schemas.openxmlformats.org/officeDocument/2006/relationships/hyperlink" Target="https://podminky.urs.cz/item/CS_URS_2023_01/460341113" TargetMode="External" /><Relationship Id="rId83" Type="http://schemas.openxmlformats.org/officeDocument/2006/relationships/hyperlink" Target="https://podminky.urs.cz/item/CS_URS_2023_01/460341121" TargetMode="External" /><Relationship Id="rId84" Type="http://schemas.openxmlformats.org/officeDocument/2006/relationships/hyperlink" Target="https://podminky.urs.cz/item/CS_URS_2023_01/460431162" TargetMode="External" /><Relationship Id="rId85" Type="http://schemas.openxmlformats.org/officeDocument/2006/relationships/hyperlink" Target="https://podminky.urs.cz/item/CS_URS_2023_01/460641113" TargetMode="External" /><Relationship Id="rId86" Type="http://schemas.openxmlformats.org/officeDocument/2006/relationships/hyperlink" Target="https://podminky.urs.cz/item/CS_URS_2023_01/460641123" TargetMode="External" /><Relationship Id="rId87" Type="http://schemas.openxmlformats.org/officeDocument/2006/relationships/hyperlink" Target="https://podminky.urs.cz/item/CS_URS_2023_01/460641212" TargetMode="External" /><Relationship Id="rId88" Type="http://schemas.openxmlformats.org/officeDocument/2006/relationships/hyperlink" Target="https://podminky.urs.cz/item/CS_URS_2023_01/460641411" TargetMode="External" /><Relationship Id="rId89" Type="http://schemas.openxmlformats.org/officeDocument/2006/relationships/hyperlink" Target="https://podminky.urs.cz/item/CS_URS_2023_01/460641412" TargetMode="External" /><Relationship Id="rId90" Type="http://schemas.openxmlformats.org/officeDocument/2006/relationships/hyperlink" Target="https://podminky.urs.cz/item/CS_URS_2023_01/460661512" TargetMode="External" /><Relationship Id="rId91" Type="http://schemas.openxmlformats.org/officeDocument/2006/relationships/hyperlink" Target="https://podminky.urs.cz/item/CS_URS_2023_01/468051131" TargetMode="External" /><Relationship Id="rId92" Type="http://schemas.openxmlformats.org/officeDocument/2006/relationships/hyperlink" Target="https://podminky.urs.cz/item/CS_URS_2023_01/469972111" TargetMode="External" /><Relationship Id="rId93" Type="http://schemas.openxmlformats.org/officeDocument/2006/relationships/hyperlink" Target="https://podminky.urs.cz/item/CS_URS_2023_01/469973112" TargetMode="External" /><Relationship Id="rId94" Type="http://schemas.openxmlformats.org/officeDocument/2006/relationships/hyperlink" Target="https://podminky.urs.cz/item/CS_URS_2023_01/HZS3222" TargetMode="External" /><Relationship Id="rId95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914111112" TargetMode="External" /><Relationship Id="rId2" Type="http://schemas.openxmlformats.org/officeDocument/2006/relationships/hyperlink" Target="https://podminky.urs.cz/item/CS_URS_2023_01/210812011" TargetMode="External" /><Relationship Id="rId3" Type="http://schemas.openxmlformats.org/officeDocument/2006/relationships/hyperlink" Target="https://podminky.urs.cz/item/CS_URS_2023_01/220110346" TargetMode="External" /><Relationship Id="rId4" Type="http://schemas.openxmlformats.org/officeDocument/2006/relationships/hyperlink" Target="https://podminky.urs.cz/item/CS_URS_2023_01/220731041" TargetMode="External" /><Relationship Id="rId5" Type="http://schemas.openxmlformats.org/officeDocument/2006/relationships/hyperlink" Target="https://podminky.urs.cz/item/CS_URS_2023_01/220731051" TargetMode="External" /><Relationship Id="rId6" Type="http://schemas.openxmlformats.org/officeDocument/2006/relationships/hyperlink" Target="https://podminky.urs.cz/item/CS_URS_2023_01/220960228" TargetMode="External" /><Relationship Id="rId7" Type="http://schemas.openxmlformats.org/officeDocument/2006/relationships/hyperlink" Target="https://podminky.urs.cz/item/CS_URS_2023_01/220960300" TargetMode="External" /><Relationship Id="rId8" Type="http://schemas.openxmlformats.org/officeDocument/2006/relationships/hyperlink" Target="https://podminky.urs.cz/item/CS_URS_2023_01/HZS3222" TargetMode="External" /><Relationship Id="rId9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21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22</v>
      </c>
      <c r="E8" s="23"/>
      <c r="F8" s="23"/>
      <c r="G8" s="23"/>
      <c r="H8" s="23"/>
      <c r="I8" s="23"/>
      <c r="J8" s="23"/>
      <c r="K8" s="28" t="s">
        <v>23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24</v>
      </c>
      <c r="AL8" s="23"/>
      <c r="AM8" s="23"/>
      <c r="AN8" s="34" t="s">
        <v>25</v>
      </c>
      <c r="AO8" s="23"/>
      <c r="AP8" s="23"/>
      <c r="AQ8" s="23"/>
      <c r="AR8" s="21"/>
      <c r="BE8" s="32"/>
      <c r="BS8" s="18" t="s">
        <v>6</v>
      </c>
    </row>
    <row r="9" spans="2:71" s="1" customFormat="1" ht="29.25" customHeight="1">
      <c r="B9" s="22"/>
      <c r="C9" s="23"/>
      <c r="D9" s="27" t="s">
        <v>26</v>
      </c>
      <c r="E9" s="23"/>
      <c r="F9" s="23"/>
      <c r="G9" s="23"/>
      <c r="H9" s="23"/>
      <c r="I9" s="23"/>
      <c r="J9" s="23"/>
      <c r="K9" s="35" t="s">
        <v>27</v>
      </c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7" t="s">
        <v>28</v>
      </c>
      <c r="AL9" s="23"/>
      <c r="AM9" s="23"/>
      <c r="AN9" s="35" t="s">
        <v>29</v>
      </c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30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31</v>
      </c>
      <c r="AL10" s="23"/>
      <c r="AM10" s="23"/>
      <c r="AN10" s="28" t="s">
        <v>32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33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34</v>
      </c>
      <c r="AL11" s="23"/>
      <c r="AM11" s="23"/>
      <c r="AN11" s="28" t="s">
        <v>35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36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31</v>
      </c>
      <c r="AL13" s="23"/>
      <c r="AM13" s="23"/>
      <c r="AN13" s="36" t="s">
        <v>37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6" t="s">
        <v>37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3" t="s">
        <v>34</v>
      </c>
      <c r="AL14" s="23"/>
      <c r="AM14" s="23"/>
      <c r="AN14" s="36" t="s">
        <v>37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38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31</v>
      </c>
      <c r="AL16" s="23"/>
      <c r="AM16" s="23"/>
      <c r="AN16" s="28" t="s">
        <v>39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40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34</v>
      </c>
      <c r="AL17" s="23"/>
      <c r="AM17" s="23"/>
      <c r="AN17" s="28" t="s">
        <v>41</v>
      </c>
      <c r="AO17" s="23"/>
      <c r="AP17" s="23"/>
      <c r="AQ17" s="23"/>
      <c r="AR17" s="21"/>
      <c r="BE17" s="32"/>
      <c r="BS17" s="18" t="s">
        <v>42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43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31</v>
      </c>
      <c r="AL19" s="23"/>
      <c r="AM19" s="23"/>
      <c r="AN19" s="28" t="s">
        <v>39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40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34</v>
      </c>
      <c r="AL20" s="23"/>
      <c r="AM20" s="23"/>
      <c r="AN20" s="28" t="s">
        <v>41</v>
      </c>
      <c r="AO20" s="23"/>
      <c r="AP20" s="23"/>
      <c r="AQ20" s="23"/>
      <c r="AR20" s="21"/>
      <c r="BE20" s="32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44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8" t="s">
        <v>45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3"/>
      <c r="AQ25" s="23"/>
      <c r="AR25" s="21"/>
      <c r="BE25" s="32"/>
    </row>
    <row r="26" spans="1:57" s="2" customFormat="1" ht="25.9" customHeight="1">
      <c r="A26" s="40"/>
      <c r="B26" s="41"/>
      <c r="C26" s="42"/>
      <c r="D26" s="43" t="s">
        <v>46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2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2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47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48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49</v>
      </c>
      <c r="AL28" s="47"/>
      <c r="AM28" s="47"/>
      <c r="AN28" s="47"/>
      <c r="AO28" s="47"/>
      <c r="AP28" s="42"/>
      <c r="AQ28" s="42"/>
      <c r="AR28" s="46"/>
      <c r="BE28" s="32"/>
    </row>
    <row r="29" spans="1:57" s="3" customFormat="1" ht="14.4" customHeight="1">
      <c r="A29" s="3"/>
      <c r="B29" s="48"/>
      <c r="C29" s="49"/>
      <c r="D29" s="33" t="s">
        <v>50</v>
      </c>
      <c r="E29" s="49"/>
      <c r="F29" s="33" t="s">
        <v>51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3" t="s">
        <v>52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3" t="s">
        <v>53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3" t="s">
        <v>54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3" t="s">
        <v>55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56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57</v>
      </c>
      <c r="U35" s="56"/>
      <c r="V35" s="56"/>
      <c r="W35" s="56"/>
      <c r="X35" s="58" t="s">
        <v>58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4" t="s">
        <v>59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3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0118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Rekonstrukce SSZ a instalace MUR na PPCH ulice Královéhradecká, silnice I/14, Ústí nad Orlicí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3" t="s">
        <v>22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 xml:space="preserve">Ústí nad Orlicí 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3" t="s">
        <v>24</v>
      </c>
      <c r="AJ47" s="42"/>
      <c r="AK47" s="42"/>
      <c r="AL47" s="42"/>
      <c r="AM47" s="74" t="str">
        <f>IF(AN8="","",AN8)</f>
        <v>6. 2. 2023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15.15" customHeight="1">
      <c r="A49" s="40"/>
      <c r="B49" s="41"/>
      <c r="C49" s="33" t="s">
        <v>30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TEPVOS, spol. s r.o.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3" t="s">
        <v>38</v>
      </c>
      <c r="AJ49" s="42"/>
      <c r="AK49" s="42"/>
      <c r="AL49" s="42"/>
      <c r="AM49" s="75" t="str">
        <f>IF(E17="","",E17)</f>
        <v>AŽD Praha, s.r.o.</v>
      </c>
      <c r="AN49" s="66"/>
      <c r="AO49" s="66"/>
      <c r="AP49" s="66"/>
      <c r="AQ49" s="42"/>
      <c r="AR49" s="46"/>
      <c r="AS49" s="76" t="s">
        <v>60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3" t="s">
        <v>36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3" t="s">
        <v>43</v>
      </c>
      <c r="AJ50" s="42"/>
      <c r="AK50" s="42"/>
      <c r="AL50" s="42"/>
      <c r="AM50" s="75" t="str">
        <f>IF(E20="","",E20)</f>
        <v>AŽD Praha, s.r.o.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61</v>
      </c>
      <c r="D52" s="89"/>
      <c r="E52" s="89"/>
      <c r="F52" s="89"/>
      <c r="G52" s="89"/>
      <c r="H52" s="90"/>
      <c r="I52" s="91" t="s">
        <v>62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63</v>
      </c>
      <c r="AH52" s="89"/>
      <c r="AI52" s="89"/>
      <c r="AJ52" s="89"/>
      <c r="AK52" s="89"/>
      <c r="AL52" s="89"/>
      <c r="AM52" s="89"/>
      <c r="AN52" s="91" t="s">
        <v>64</v>
      </c>
      <c r="AO52" s="89"/>
      <c r="AP52" s="89"/>
      <c r="AQ52" s="93" t="s">
        <v>65</v>
      </c>
      <c r="AR52" s="46"/>
      <c r="AS52" s="94" t="s">
        <v>66</v>
      </c>
      <c r="AT52" s="95" t="s">
        <v>67</v>
      </c>
      <c r="AU52" s="95" t="s">
        <v>68</v>
      </c>
      <c r="AV52" s="95" t="s">
        <v>69</v>
      </c>
      <c r="AW52" s="95" t="s">
        <v>70</v>
      </c>
      <c r="AX52" s="95" t="s">
        <v>71</v>
      </c>
      <c r="AY52" s="95" t="s">
        <v>72</v>
      </c>
      <c r="AZ52" s="95" t="s">
        <v>73</v>
      </c>
      <c r="BA52" s="95" t="s">
        <v>74</v>
      </c>
      <c r="BB52" s="95" t="s">
        <v>75</v>
      </c>
      <c r="BC52" s="95" t="s">
        <v>76</v>
      </c>
      <c r="BD52" s="96" t="s">
        <v>77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78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ROUND(SUM(AG55:AG58),2)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ROUND(SUM(AS55:AS58),2)</f>
        <v>0</v>
      </c>
      <c r="AT54" s="108">
        <f>ROUND(SUM(AV54:AW54),2)</f>
        <v>0</v>
      </c>
      <c r="AU54" s="109">
        <f>ROUND(SUM(AU55:AU58),5)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ROUND(SUM(AZ55:AZ58),2)</f>
        <v>0</v>
      </c>
      <c r="BA54" s="108">
        <f>ROUND(SUM(BA55:BA58),2)</f>
        <v>0</v>
      </c>
      <c r="BB54" s="108">
        <f>ROUND(SUM(BB55:BB58),2)</f>
        <v>0</v>
      </c>
      <c r="BC54" s="108">
        <f>ROUND(SUM(BC55:BC58),2)</f>
        <v>0</v>
      </c>
      <c r="BD54" s="110">
        <f>ROUND(SUM(BD55:BD58),2)</f>
        <v>0</v>
      </c>
      <c r="BE54" s="6"/>
      <c r="BS54" s="111" t="s">
        <v>79</v>
      </c>
      <c r="BT54" s="111" t="s">
        <v>80</v>
      </c>
      <c r="BU54" s="112" t="s">
        <v>81</v>
      </c>
      <c r="BV54" s="111" t="s">
        <v>82</v>
      </c>
      <c r="BW54" s="111" t="s">
        <v>5</v>
      </c>
      <c r="BX54" s="111" t="s">
        <v>83</v>
      </c>
      <c r="CL54" s="111" t="s">
        <v>19</v>
      </c>
    </row>
    <row r="55" spans="1:91" s="7" customFormat="1" ht="16.5" customHeight="1">
      <c r="A55" s="113" t="s">
        <v>84</v>
      </c>
      <c r="B55" s="114"/>
      <c r="C55" s="115"/>
      <c r="D55" s="116" t="s">
        <v>85</v>
      </c>
      <c r="E55" s="116"/>
      <c r="F55" s="116"/>
      <c r="G55" s="116"/>
      <c r="H55" s="116"/>
      <c r="I55" s="117"/>
      <c r="J55" s="116" t="s">
        <v>86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'SO 401 - Rekonstrukce SSZ'!J30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87</v>
      </c>
      <c r="AR55" s="120"/>
      <c r="AS55" s="121">
        <v>0</v>
      </c>
      <c r="AT55" s="122">
        <f>ROUND(SUM(AV55:AW55),2)</f>
        <v>0</v>
      </c>
      <c r="AU55" s="123">
        <f>'SO 401 - Rekonstrukce SSZ'!P90</f>
        <v>0</v>
      </c>
      <c r="AV55" s="122">
        <f>'SO 401 - Rekonstrukce SSZ'!J33</f>
        <v>0</v>
      </c>
      <c r="AW55" s="122">
        <f>'SO 401 - Rekonstrukce SSZ'!J34</f>
        <v>0</v>
      </c>
      <c r="AX55" s="122">
        <f>'SO 401 - Rekonstrukce SSZ'!J35</f>
        <v>0</v>
      </c>
      <c r="AY55" s="122">
        <f>'SO 401 - Rekonstrukce SSZ'!J36</f>
        <v>0</v>
      </c>
      <c r="AZ55" s="122">
        <f>'SO 401 - Rekonstrukce SSZ'!F33</f>
        <v>0</v>
      </c>
      <c r="BA55" s="122">
        <f>'SO 401 - Rekonstrukce SSZ'!F34</f>
        <v>0</v>
      </c>
      <c r="BB55" s="122">
        <f>'SO 401 - Rekonstrukce SSZ'!F35</f>
        <v>0</v>
      </c>
      <c r="BC55" s="122">
        <f>'SO 401 - Rekonstrukce SSZ'!F36</f>
        <v>0</v>
      </c>
      <c r="BD55" s="124">
        <f>'SO 401 - Rekonstrukce SSZ'!F37</f>
        <v>0</v>
      </c>
      <c r="BE55" s="7"/>
      <c r="BT55" s="125" t="s">
        <v>88</v>
      </c>
      <c r="BV55" s="125" t="s">
        <v>82</v>
      </c>
      <c r="BW55" s="125" t="s">
        <v>89</v>
      </c>
      <c r="BX55" s="125" t="s">
        <v>5</v>
      </c>
      <c r="CL55" s="125" t="s">
        <v>19</v>
      </c>
      <c r="CM55" s="125" t="s">
        <v>90</v>
      </c>
    </row>
    <row r="56" spans="1:91" s="7" customFormat="1" ht="16.5" customHeight="1">
      <c r="A56" s="113" t="s">
        <v>84</v>
      </c>
      <c r="B56" s="114"/>
      <c r="C56" s="115"/>
      <c r="D56" s="116" t="s">
        <v>91</v>
      </c>
      <c r="E56" s="116"/>
      <c r="F56" s="116"/>
      <c r="G56" s="116"/>
      <c r="H56" s="116"/>
      <c r="I56" s="117"/>
      <c r="J56" s="116" t="s">
        <v>92</v>
      </c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8">
        <f>'SO 402 - Měření úsekové r...'!J30</f>
        <v>0</v>
      </c>
      <c r="AH56" s="117"/>
      <c r="AI56" s="117"/>
      <c r="AJ56" s="117"/>
      <c r="AK56" s="117"/>
      <c r="AL56" s="117"/>
      <c r="AM56" s="117"/>
      <c r="AN56" s="118">
        <f>SUM(AG56,AT56)</f>
        <v>0</v>
      </c>
      <c r="AO56" s="117"/>
      <c r="AP56" s="117"/>
      <c r="AQ56" s="119" t="s">
        <v>87</v>
      </c>
      <c r="AR56" s="120"/>
      <c r="AS56" s="121">
        <v>0</v>
      </c>
      <c r="AT56" s="122">
        <f>ROUND(SUM(AV56:AW56),2)</f>
        <v>0</v>
      </c>
      <c r="AU56" s="123">
        <f>'SO 402 - Měření úsekové r...'!P85</f>
        <v>0</v>
      </c>
      <c r="AV56" s="122">
        <f>'SO 402 - Měření úsekové r...'!J33</f>
        <v>0</v>
      </c>
      <c r="AW56" s="122">
        <f>'SO 402 - Měření úsekové r...'!J34</f>
        <v>0</v>
      </c>
      <c r="AX56" s="122">
        <f>'SO 402 - Měření úsekové r...'!J35</f>
        <v>0</v>
      </c>
      <c r="AY56" s="122">
        <f>'SO 402 - Měření úsekové r...'!J36</f>
        <v>0</v>
      </c>
      <c r="AZ56" s="122">
        <f>'SO 402 - Měření úsekové r...'!F33</f>
        <v>0</v>
      </c>
      <c r="BA56" s="122">
        <f>'SO 402 - Měření úsekové r...'!F34</f>
        <v>0</v>
      </c>
      <c r="BB56" s="122">
        <f>'SO 402 - Měření úsekové r...'!F35</f>
        <v>0</v>
      </c>
      <c r="BC56" s="122">
        <f>'SO 402 - Měření úsekové r...'!F36</f>
        <v>0</v>
      </c>
      <c r="BD56" s="124">
        <f>'SO 402 - Měření úsekové r...'!F37</f>
        <v>0</v>
      </c>
      <c r="BE56" s="7"/>
      <c r="BT56" s="125" t="s">
        <v>88</v>
      </c>
      <c r="BV56" s="125" t="s">
        <v>82</v>
      </c>
      <c r="BW56" s="125" t="s">
        <v>93</v>
      </c>
      <c r="BX56" s="125" t="s">
        <v>5</v>
      </c>
      <c r="CL56" s="125" t="s">
        <v>19</v>
      </c>
      <c r="CM56" s="125" t="s">
        <v>90</v>
      </c>
    </row>
    <row r="57" spans="1:91" s="7" customFormat="1" ht="24.75" customHeight="1">
      <c r="A57" s="113" t="s">
        <v>84</v>
      </c>
      <c r="B57" s="114"/>
      <c r="C57" s="115"/>
      <c r="D57" s="116" t="s">
        <v>94</v>
      </c>
      <c r="E57" s="116"/>
      <c r="F57" s="116"/>
      <c r="G57" s="116"/>
      <c r="H57" s="116"/>
      <c r="I57" s="117"/>
      <c r="J57" s="116" t="s">
        <v>95</v>
      </c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8">
        <f>'SW - Systém ke zpracování...'!J30</f>
        <v>0</v>
      </c>
      <c r="AH57" s="117"/>
      <c r="AI57" s="117"/>
      <c r="AJ57" s="117"/>
      <c r="AK57" s="117"/>
      <c r="AL57" s="117"/>
      <c r="AM57" s="117"/>
      <c r="AN57" s="118">
        <f>SUM(AG57,AT57)</f>
        <v>0</v>
      </c>
      <c r="AO57" s="117"/>
      <c r="AP57" s="117"/>
      <c r="AQ57" s="119" t="s">
        <v>87</v>
      </c>
      <c r="AR57" s="120"/>
      <c r="AS57" s="121">
        <v>0</v>
      </c>
      <c r="AT57" s="122">
        <f>ROUND(SUM(AV57:AW57),2)</f>
        <v>0</v>
      </c>
      <c r="AU57" s="123">
        <f>'SW - Systém ke zpracování...'!P80</f>
        <v>0</v>
      </c>
      <c r="AV57" s="122">
        <f>'SW - Systém ke zpracování...'!J33</f>
        <v>0</v>
      </c>
      <c r="AW57" s="122">
        <f>'SW - Systém ke zpracování...'!J34</f>
        <v>0</v>
      </c>
      <c r="AX57" s="122">
        <f>'SW - Systém ke zpracování...'!J35</f>
        <v>0</v>
      </c>
      <c r="AY57" s="122">
        <f>'SW - Systém ke zpracování...'!J36</f>
        <v>0</v>
      </c>
      <c r="AZ57" s="122">
        <f>'SW - Systém ke zpracování...'!F33</f>
        <v>0</v>
      </c>
      <c r="BA57" s="122">
        <f>'SW - Systém ke zpracování...'!F34</f>
        <v>0</v>
      </c>
      <c r="BB57" s="122">
        <f>'SW - Systém ke zpracování...'!F35</f>
        <v>0</v>
      </c>
      <c r="BC57" s="122">
        <f>'SW - Systém ke zpracování...'!F36</f>
        <v>0</v>
      </c>
      <c r="BD57" s="124">
        <f>'SW - Systém ke zpracování...'!F37</f>
        <v>0</v>
      </c>
      <c r="BE57" s="7"/>
      <c r="BT57" s="125" t="s">
        <v>88</v>
      </c>
      <c r="BV57" s="125" t="s">
        <v>82</v>
      </c>
      <c r="BW57" s="125" t="s">
        <v>96</v>
      </c>
      <c r="BX57" s="125" t="s">
        <v>5</v>
      </c>
      <c r="CL57" s="125" t="s">
        <v>19</v>
      </c>
      <c r="CM57" s="125" t="s">
        <v>90</v>
      </c>
    </row>
    <row r="58" spans="1:91" s="7" customFormat="1" ht="16.5" customHeight="1">
      <c r="A58" s="113" t="s">
        <v>84</v>
      </c>
      <c r="B58" s="114"/>
      <c r="C58" s="115"/>
      <c r="D58" s="116" t="s">
        <v>97</v>
      </c>
      <c r="E58" s="116"/>
      <c r="F58" s="116"/>
      <c r="G58" s="116"/>
      <c r="H58" s="116"/>
      <c r="I58" s="117"/>
      <c r="J58" s="116" t="s">
        <v>98</v>
      </c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8">
        <f>'VRN - Vedlejší rozpočtové...'!J30</f>
        <v>0</v>
      </c>
      <c r="AH58" s="117"/>
      <c r="AI58" s="117"/>
      <c r="AJ58" s="117"/>
      <c r="AK58" s="117"/>
      <c r="AL58" s="117"/>
      <c r="AM58" s="117"/>
      <c r="AN58" s="118">
        <f>SUM(AG58,AT58)</f>
        <v>0</v>
      </c>
      <c r="AO58" s="117"/>
      <c r="AP58" s="117"/>
      <c r="AQ58" s="119" t="s">
        <v>87</v>
      </c>
      <c r="AR58" s="120"/>
      <c r="AS58" s="126">
        <v>0</v>
      </c>
      <c r="AT58" s="127">
        <f>ROUND(SUM(AV58:AW58),2)</f>
        <v>0</v>
      </c>
      <c r="AU58" s="128">
        <f>'VRN - Vedlejší rozpočtové...'!P84</f>
        <v>0</v>
      </c>
      <c r="AV58" s="127">
        <f>'VRN - Vedlejší rozpočtové...'!J33</f>
        <v>0</v>
      </c>
      <c r="AW58" s="127">
        <f>'VRN - Vedlejší rozpočtové...'!J34</f>
        <v>0</v>
      </c>
      <c r="AX58" s="127">
        <f>'VRN - Vedlejší rozpočtové...'!J35</f>
        <v>0</v>
      </c>
      <c r="AY58" s="127">
        <f>'VRN - Vedlejší rozpočtové...'!J36</f>
        <v>0</v>
      </c>
      <c r="AZ58" s="127">
        <f>'VRN - Vedlejší rozpočtové...'!F33</f>
        <v>0</v>
      </c>
      <c r="BA58" s="127">
        <f>'VRN - Vedlejší rozpočtové...'!F34</f>
        <v>0</v>
      </c>
      <c r="BB58" s="127">
        <f>'VRN - Vedlejší rozpočtové...'!F35</f>
        <v>0</v>
      </c>
      <c r="BC58" s="127">
        <f>'VRN - Vedlejší rozpočtové...'!F36</f>
        <v>0</v>
      </c>
      <c r="BD58" s="129">
        <f>'VRN - Vedlejší rozpočtové...'!F37</f>
        <v>0</v>
      </c>
      <c r="BE58" s="7"/>
      <c r="BT58" s="125" t="s">
        <v>88</v>
      </c>
      <c r="BV58" s="125" t="s">
        <v>82</v>
      </c>
      <c r="BW58" s="125" t="s">
        <v>99</v>
      </c>
      <c r="BX58" s="125" t="s">
        <v>5</v>
      </c>
      <c r="CL58" s="125" t="s">
        <v>19</v>
      </c>
      <c r="CM58" s="125" t="s">
        <v>90</v>
      </c>
    </row>
    <row r="59" spans="1:57" s="2" customFormat="1" ht="30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6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</row>
    <row r="60" spans="1:57" s="2" customFormat="1" ht="6.95" customHeight="1">
      <c r="A60" s="40"/>
      <c r="B60" s="61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46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</row>
  </sheetData>
  <sheetProtection password="CC35" sheet="1" objects="1" scenarios="1" formatColumns="0" formatRows="0"/>
  <mergeCells count="54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SO 401 - Rekonstrukce SSZ'!C2" display="/"/>
    <hyperlink ref="A56" location="'SO 402 - Měření úsekové r...'!C2" display="/"/>
    <hyperlink ref="A57" location="'SW - Systém ke zpracování...'!C2" display="/"/>
    <hyperlink ref="A58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78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89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1"/>
      <c r="AT3" s="18" t="s">
        <v>90</v>
      </c>
    </row>
    <row r="4" spans="2:46" s="1" customFormat="1" ht="24.95" customHeight="1">
      <c r="B4" s="21"/>
      <c r="D4" s="132" t="s">
        <v>100</v>
      </c>
      <c r="L4" s="21"/>
      <c r="M4" s="133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4" t="s">
        <v>16</v>
      </c>
      <c r="L6" s="21"/>
    </row>
    <row r="7" spans="2:12" s="1" customFormat="1" ht="16.5" customHeight="1">
      <c r="B7" s="21"/>
      <c r="E7" s="135" t="str">
        <f>'Rekapitulace stavby'!K6</f>
        <v>Rekonstrukce SSZ a instalace MUR na PPCH ulice Královéhradecká, silnice I/14, Ústí nad Orlicí</v>
      </c>
      <c r="F7" s="134"/>
      <c r="G7" s="134"/>
      <c r="H7" s="134"/>
      <c r="L7" s="21"/>
    </row>
    <row r="8" spans="1:31" s="2" customFormat="1" ht="12" customHeight="1">
      <c r="A8" s="40"/>
      <c r="B8" s="46"/>
      <c r="C8" s="40"/>
      <c r="D8" s="134" t="s">
        <v>101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102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22</v>
      </c>
      <c r="E12" s="40"/>
      <c r="F12" s="138" t="s">
        <v>23</v>
      </c>
      <c r="G12" s="40"/>
      <c r="H12" s="40"/>
      <c r="I12" s="134" t="s">
        <v>24</v>
      </c>
      <c r="J12" s="139" t="str">
        <f>'Rekapitulace stavby'!AN8</f>
        <v>6. 2. 2023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30</v>
      </c>
      <c r="E14" s="40"/>
      <c r="F14" s="40"/>
      <c r="G14" s="40"/>
      <c r="H14" s="40"/>
      <c r="I14" s="134" t="s">
        <v>31</v>
      </c>
      <c r="J14" s="138" t="s">
        <v>32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33</v>
      </c>
      <c r="F15" s="40"/>
      <c r="G15" s="40"/>
      <c r="H15" s="40"/>
      <c r="I15" s="134" t="s">
        <v>34</v>
      </c>
      <c r="J15" s="138" t="s">
        <v>35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36</v>
      </c>
      <c r="E17" s="40"/>
      <c r="F17" s="40"/>
      <c r="G17" s="40"/>
      <c r="H17" s="40"/>
      <c r="I17" s="134" t="s">
        <v>31</v>
      </c>
      <c r="J17" s="34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4" t="str">
        <f>'Rekapitulace stavby'!E14</f>
        <v>Vyplň údaj</v>
      </c>
      <c r="F18" s="138"/>
      <c r="G18" s="138"/>
      <c r="H18" s="138"/>
      <c r="I18" s="134" t="s">
        <v>34</v>
      </c>
      <c r="J18" s="34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38</v>
      </c>
      <c r="E20" s="40"/>
      <c r="F20" s="40"/>
      <c r="G20" s="40"/>
      <c r="H20" s="40"/>
      <c r="I20" s="134" t="s">
        <v>31</v>
      </c>
      <c r="J20" s="138" t="s">
        <v>39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40</v>
      </c>
      <c r="F21" s="40"/>
      <c r="G21" s="40"/>
      <c r="H21" s="40"/>
      <c r="I21" s="134" t="s">
        <v>34</v>
      </c>
      <c r="J21" s="138" t="s">
        <v>41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43</v>
      </c>
      <c r="E23" s="40"/>
      <c r="F23" s="40"/>
      <c r="G23" s="40"/>
      <c r="H23" s="40"/>
      <c r="I23" s="134" t="s">
        <v>31</v>
      </c>
      <c r="J23" s="138" t="s">
        <v>39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40</v>
      </c>
      <c r="F24" s="40"/>
      <c r="G24" s="40"/>
      <c r="H24" s="40"/>
      <c r="I24" s="134" t="s">
        <v>34</v>
      </c>
      <c r="J24" s="138" t="s">
        <v>41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44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46</v>
      </c>
      <c r="E30" s="40"/>
      <c r="F30" s="40"/>
      <c r="G30" s="40"/>
      <c r="H30" s="40"/>
      <c r="I30" s="40"/>
      <c r="J30" s="146">
        <f>ROUND(J90,2)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48</v>
      </c>
      <c r="G32" s="40"/>
      <c r="H32" s="40"/>
      <c r="I32" s="147" t="s">
        <v>47</v>
      </c>
      <c r="J32" s="147" t="s">
        <v>49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50</v>
      </c>
      <c r="E33" s="134" t="s">
        <v>51</v>
      </c>
      <c r="F33" s="149">
        <f>ROUND((SUM(BE90:BE784)),2)</f>
        <v>0</v>
      </c>
      <c r="G33" s="40"/>
      <c r="H33" s="40"/>
      <c r="I33" s="150">
        <v>0.21</v>
      </c>
      <c r="J33" s="149">
        <f>ROUND(((SUM(BE90:BE784))*I33),2)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52</v>
      </c>
      <c r="F34" s="149">
        <f>ROUND((SUM(BF90:BF784)),2)</f>
        <v>0</v>
      </c>
      <c r="G34" s="40"/>
      <c r="H34" s="40"/>
      <c r="I34" s="150">
        <v>0.15</v>
      </c>
      <c r="J34" s="149">
        <f>ROUND(((SUM(BF90:BF784))*I34),2)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53</v>
      </c>
      <c r="F35" s="149">
        <f>ROUND((SUM(BG90:BG784)),2)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54</v>
      </c>
      <c r="F36" s="149">
        <f>ROUND((SUM(BH90:BH784)),2)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55</v>
      </c>
      <c r="F37" s="149">
        <f>ROUND((SUM(BI90:BI784)),2)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56</v>
      </c>
      <c r="E39" s="153"/>
      <c r="F39" s="153"/>
      <c r="G39" s="154" t="s">
        <v>57</v>
      </c>
      <c r="H39" s="155" t="s">
        <v>58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4" t="s">
        <v>103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3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Rekonstrukce SSZ a instalace MUR na PPCH ulice Královéhradecká, silnice I/14, Ústí nad Orlicí</v>
      </c>
      <c r="F48" s="33"/>
      <c r="G48" s="33"/>
      <c r="H48" s="33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3" t="s">
        <v>101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 401 - Rekonstrukce SSZ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3" t="s">
        <v>22</v>
      </c>
      <c r="D52" s="42"/>
      <c r="E52" s="42"/>
      <c r="F52" s="28" t="str">
        <f>F12</f>
        <v xml:space="preserve">Ústí nad Orlicí </v>
      </c>
      <c r="G52" s="42"/>
      <c r="H52" s="42"/>
      <c r="I52" s="33" t="s">
        <v>24</v>
      </c>
      <c r="J52" s="74" t="str">
        <f>IF(J12="","",J12)</f>
        <v>6. 2. 2023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3" t="s">
        <v>30</v>
      </c>
      <c r="D54" s="42"/>
      <c r="E54" s="42"/>
      <c r="F54" s="28" t="str">
        <f>E15</f>
        <v>TEPVOS, spol. s r.o.</v>
      </c>
      <c r="G54" s="42"/>
      <c r="H54" s="42"/>
      <c r="I54" s="33" t="s">
        <v>38</v>
      </c>
      <c r="J54" s="38" t="str">
        <f>E21</f>
        <v>AŽD Praha, s.r.o.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3" t="s">
        <v>36</v>
      </c>
      <c r="D55" s="42"/>
      <c r="E55" s="42"/>
      <c r="F55" s="28" t="str">
        <f>IF(E18="","",E18)</f>
        <v>Vyplň údaj</v>
      </c>
      <c r="G55" s="42"/>
      <c r="H55" s="42"/>
      <c r="I55" s="33" t="s">
        <v>43</v>
      </c>
      <c r="J55" s="38" t="str">
        <f>E24</f>
        <v>AŽD Praha, s.r.o.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104</v>
      </c>
      <c r="D57" s="164"/>
      <c r="E57" s="164"/>
      <c r="F57" s="164"/>
      <c r="G57" s="164"/>
      <c r="H57" s="164"/>
      <c r="I57" s="164"/>
      <c r="J57" s="165" t="s">
        <v>105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78</v>
      </c>
      <c r="D59" s="42"/>
      <c r="E59" s="42"/>
      <c r="F59" s="42"/>
      <c r="G59" s="42"/>
      <c r="H59" s="42"/>
      <c r="I59" s="42"/>
      <c r="J59" s="104">
        <f>J90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8" t="s">
        <v>106</v>
      </c>
    </row>
    <row r="60" spans="1:31" s="9" customFormat="1" ht="24.95" customHeight="1">
      <c r="A60" s="9"/>
      <c r="B60" s="167"/>
      <c r="C60" s="168"/>
      <c r="D60" s="169" t="s">
        <v>107</v>
      </c>
      <c r="E60" s="170"/>
      <c r="F60" s="170"/>
      <c r="G60" s="170"/>
      <c r="H60" s="170"/>
      <c r="I60" s="170"/>
      <c r="J60" s="171">
        <f>J91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108</v>
      </c>
      <c r="E61" s="176"/>
      <c r="F61" s="176"/>
      <c r="G61" s="176"/>
      <c r="H61" s="176"/>
      <c r="I61" s="176"/>
      <c r="J61" s="177">
        <f>J92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109</v>
      </c>
      <c r="E62" s="176"/>
      <c r="F62" s="176"/>
      <c r="G62" s="176"/>
      <c r="H62" s="176"/>
      <c r="I62" s="176"/>
      <c r="J62" s="177">
        <f>J122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110</v>
      </c>
      <c r="E63" s="176"/>
      <c r="F63" s="176"/>
      <c r="G63" s="176"/>
      <c r="H63" s="176"/>
      <c r="I63" s="176"/>
      <c r="J63" s="177">
        <f>J176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111</v>
      </c>
      <c r="E64" s="176"/>
      <c r="F64" s="176"/>
      <c r="G64" s="176"/>
      <c r="H64" s="176"/>
      <c r="I64" s="176"/>
      <c r="J64" s="177">
        <f>J225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112</v>
      </c>
      <c r="E65" s="176"/>
      <c r="F65" s="176"/>
      <c r="G65" s="176"/>
      <c r="H65" s="176"/>
      <c r="I65" s="176"/>
      <c r="J65" s="177">
        <f>J247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67"/>
      <c r="C66" s="168"/>
      <c r="D66" s="169" t="s">
        <v>113</v>
      </c>
      <c r="E66" s="170"/>
      <c r="F66" s="170"/>
      <c r="G66" s="170"/>
      <c r="H66" s="170"/>
      <c r="I66" s="170"/>
      <c r="J66" s="171">
        <f>J256</f>
        <v>0</v>
      </c>
      <c r="K66" s="168"/>
      <c r="L66" s="172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73"/>
      <c r="C67" s="174"/>
      <c r="D67" s="175" t="s">
        <v>114</v>
      </c>
      <c r="E67" s="176"/>
      <c r="F67" s="176"/>
      <c r="G67" s="176"/>
      <c r="H67" s="176"/>
      <c r="I67" s="176"/>
      <c r="J67" s="177">
        <f>J257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3"/>
      <c r="C68" s="174"/>
      <c r="D68" s="175" t="s">
        <v>115</v>
      </c>
      <c r="E68" s="176"/>
      <c r="F68" s="176"/>
      <c r="G68" s="176"/>
      <c r="H68" s="176"/>
      <c r="I68" s="176"/>
      <c r="J68" s="177">
        <f>J342</f>
        <v>0</v>
      </c>
      <c r="K68" s="174"/>
      <c r="L68" s="17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3"/>
      <c r="C69" s="174"/>
      <c r="D69" s="175" t="s">
        <v>116</v>
      </c>
      <c r="E69" s="176"/>
      <c r="F69" s="176"/>
      <c r="G69" s="176"/>
      <c r="H69" s="176"/>
      <c r="I69" s="176"/>
      <c r="J69" s="177">
        <f>J680</f>
        <v>0</v>
      </c>
      <c r="K69" s="174"/>
      <c r="L69" s="17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9" customFormat="1" ht="24.95" customHeight="1">
      <c r="A70" s="9"/>
      <c r="B70" s="167"/>
      <c r="C70" s="168"/>
      <c r="D70" s="169" t="s">
        <v>117</v>
      </c>
      <c r="E70" s="170"/>
      <c r="F70" s="170"/>
      <c r="G70" s="170"/>
      <c r="H70" s="170"/>
      <c r="I70" s="170"/>
      <c r="J70" s="171">
        <f>J779</f>
        <v>0</v>
      </c>
      <c r="K70" s="168"/>
      <c r="L70" s="172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2" customFormat="1" ht="21.8" customHeight="1">
      <c r="A71" s="40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61"/>
      <c r="C72" s="62"/>
      <c r="D72" s="62"/>
      <c r="E72" s="62"/>
      <c r="F72" s="62"/>
      <c r="G72" s="62"/>
      <c r="H72" s="62"/>
      <c r="I72" s="62"/>
      <c r="J72" s="62"/>
      <c r="K72" s="6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6" spans="1:31" s="2" customFormat="1" ht="6.95" customHeight="1">
      <c r="A76" s="40"/>
      <c r="B76" s="63"/>
      <c r="C76" s="64"/>
      <c r="D76" s="64"/>
      <c r="E76" s="64"/>
      <c r="F76" s="64"/>
      <c r="G76" s="64"/>
      <c r="H76" s="64"/>
      <c r="I76" s="64"/>
      <c r="J76" s="64"/>
      <c r="K76" s="64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24.95" customHeight="1">
      <c r="A77" s="40"/>
      <c r="B77" s="41"/>
      <c r="C77" s="24" t="s">
        <v>118</v>
      </c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3" t="s">
        <v>16</v>
      </c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6.5" customHeight="1">
      <c r="A80" s="40"/>
      <c r="B80" s="41"/>
      <c r="C80" s="42"/>
      <c r="D80" s="42"/>
      <c r="E80" s="162" t="str">
        <f>E7</f>
        <v>Rekonstrukce SSZ a instalace MUR na PPCH ulice Královéhradecká, silnice I/14, Ústí nad Orlicí</v>
      </c>
      <c r="F80" s="33"/>
      <c r="G80" s="33"/>
      <c r="H80" s="33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3" t="s">
        <v>101</v>
      </c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6.5" customHeight="1">
      <c r="A82" s="40"/>
      <c r="B82" s="41"/>
      <c r="C82" s="42"/>
      <c r="D82" s="42"/>
      <c r="E82" s="71" t="str">
        <f>E9</f>
        <v>SO 401 - Rekonstrukce SSZ</v>
      </c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3" t="s">
        <v>22</v>
      </c>
      <c r="D84" s="42"/>
      <c r="E84" s="42"/>
      <c r="F84" s="28" t="str">
        <f>F12</f>
        <v xml:space="preserve">Ústí nad Orlicí </v>
      </c>
      <c r="G84" s="42"/>
      <c r="H84" s="42"/>
      <c r="I84" s="33" t="s">
        <v>24</v>
      </c>
      <c r="J84" s="74" t="str">
        <f>IF(J12="","",J12)</f>
        <v>6. 2. 2023</v>
      </c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6.95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5.15" customHeight="1">
      <c r="A86" s="40"/>
      <c r="B86" s="41"/>
      <c r="C86" s="33" t="s">
        <v>30</v>
      </c>
      <c r="D86" s="42"/>
      <c r="E86" s="42"/>
      <c r="F86" s="28" t="str">
        <f>E15</f>
        <v>TEPVOS, spol. s r.o.</v>
      </c>
      <c r="G86" s="42"/>
      <c r="H86" s="42"/>
      <c r="I86" s="33" t="s">
        <v>38</v>
      </c>
      <c r="J86" s="38" t="str">
        <f>E21</f>
        <v>AŽD Praha, s.r.o.</v>
      </c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5.15" customHeight="1">
      <c r="A87" s="40"/>
      <c r="B87" s="41"/>
      <c r="C87" s="33" t="s">
        <v>36</v>
      </c>
      <c r="D87" s="42"/>
      <c r="E87" s="42"/>
      <c r="F87" s="28" t="str">
        <f>IF(E18="","",E18)</f>
        <v>Vyplň údaj</v>
      </c>
      <c r="G87" s="42"/>
      <c r="H87" s="42"/>
      <c r="I87" s="33" t="s">
        <v>43</v>
      </c>
      <c r="J87" s="38" t="str">
        <f>E24</f>
        <v>AŽD Praha, s.r.o.</v>
      </c>
      <c r="K87" s="42"/>
      <c r="L87" s="13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0.3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3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11" customFormat="1" ht="29.25" customHeight="1">
      <c r="A89" s="179"/>
      <c r="B89" s="180"/>
      <c r="C89" s="181" t="s">
        <v>119</v>
      </c>
      <c r="D89" s="182" t="s">
        <v>65</v>
      </c>
      <c r="E89" s="182" t="s">
        <v>61</v>
      </c>
      <c r="F89" s="182" t="s">
        <v>62</v>
      </c>
      <c r="G89" s="182" t="s">
        <v>120</v>
      </c>
      <c r="H89" s="182" t="s">
        <v>121</v>
      </c>
      <c r="I89" s="182" t="s">
        <v>122</v>
      </c>
      <c r="J89" s="182" t="s">
        <v>105</v>
      </c>
      <c r="K89" s="183" t="s">
        <v>123</v>
      </c>
      <c r="L89" s="184"/>
      <c r="M89" s="94" t="s">
        <v>19</v>
      </c>
      <c r="N89" s="95" t="s">
        <v>50</v>
      </c>
      <c r="O89" s="95" t="s">
        <v>124</v>
      </c>
      <c r="P89" s="95" t="s">
        <v>125</v>
      </c>
      <c r="Q89" s="95" t="s">
        <v>126</v>
      </c>
      <c r="R89" s="95" t="s">
        <v>127</v>
      </c>
      <c r="S89" s="95" t="s">
        <v>128</v>
      </c>
      <c r="T89" s="96" t="s">
        <v>129</v>
      </c>
      <c r="U89" s="179"/>
      <c r="V89" s="179"/>
      <c r="W89" s="179"/>
      <c r="X89" s="179"/>
      <c r="Y89" s="179"/>
      <c r="Z89" s="179"/>
      <c r="AA89" s="179"/>
      <c r="AB89" s="179"/>
      <c r="AC89" s="179"/>
      <c r="AD89" s="179"/>
      <c r="AE89" s="179"/>
    </row>
    <row r="90" spans="1:63" s="2" customFormat="1" ht="22.8" customHeight="1">
      <c r="A90" s="40"/>
      <c r="B90" s="41"/>
      <c r="C90" s="101" t="s">
        <v>130</v>
      </c>
      <c r="D90" s="42"/>
      <c r="E90" s="42"/>
      <c r="F90" s="42"/>
      <c r="G90" s="42"/>
      <c r="H90" s="42"/>
      <c r="I90" s="42"/>
      <c r="J90" s="185">
        <f>BK90</f>
        <v>0</v>
      </c>
      <c r="K90" s="42"/>
      <c r="L90" s="46"/>
      <c r="M90" s="97"/>
      <c r="N90" s="186"/>
      <c r="O90" s="98"/>
      <c r="P90" s="187">
        <f>P91+P256+P779</f>
        <v>0</v>
      </c>
      <c r="Q90" s="98"/>
      <c r="R90" s="187">
        <f>R91+R256+R779</f>
        <v>6.18605382</v>
      </c>
      <c r="S90" s="98"/>
      <c r="T90" s="188">
        <f>T91+T256+T779</f>
        <v>24.479300000000002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8" t="s">
        <v>79</v>
      </c>
      <c r="AU90" s="18" t="s">
        <v>106</v>
      </c>
      <c r="BK90" s="189">
        <f>BK91+BK256+BK779</f>
        <v>0</v>
      </c>
    </row>
    <row r="91" spans="1:63" s="12" customFormat="1" ht="25.9" customHeight="1">
      <c r="A91" s="12"/>
      <c r="B91" s="190"/>
      <c r="C91" s="191"/>
      <c r="D91" s="192" t="s">
        <v>79</v>
      </c>
      <c r="E91" s="193" t="s">
        <v>131</v>
      </c>
      <c r="F91" s="193" t="s">
        <v>132</v>
      </c>
      <c r="G91" s="191"/>
      <c r="H91" s="191"/>
      <c r="I91" s="194"/>
      <c r="J91" s="195">
        <f>BK91</f>
        <v>0</v>
      </c>
      <c r="K91" s="191"/>
      <c r="L91" s="196"/>
      <c r="M91" s="197"/>
      <c r="N91" s="198"/>
      <c r="O91" s="198"/>
      <c r="P91" s="199">
        <f>P92+P122+P176+P225+P247</f>
        <v>0</v>
      </c>
      <c r="Q91" s="198"/>
      <c r="R91" s="199">
        <f>R92+R122+R176+R225+R247</f>
        <v>1.60974348</v>
      </c>
      <c r="S91" s="198"/>
      <c r="T91" s="200">
        <f>T92+T122+T176+T225+T247</f>
        <v>5.693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1" t="s">
        <v>88</v>
      </c>
      <c r="AT91" s="202" t="s">
        <v>79</v>
      </c>
      <c r="AU91" s="202" t="s">
        <v>80</v>
      </c>
      <c r="AY91" s="201" t="s">
        <v>133</v>
      </c>
      <c r="BK91" s="203">
        <f>BK92+BK122+BK176+BK225+BK247</f>
        <v>0</v>
      </c>
    </row>
    <row r="92" spans="1:63" s="12" customFormat="1" ht="22.8" customHeight="1">
      <c r="A92" s="12"/>
      <c r="B92" s="190"/>
      <c r="C92" s="191"/>
      <c r="D92" s="192" t="s">
        <v>79</v>
      </c>
      <c r="E92" s="204" t="s">
        <v>88</v>
      </c>
      <c r="F92" s="204" t="s">
        <v>134</v>
      </c>
      <c r="G92" s="191"/>
      <c r="H92" s="191"/>
      <c r="I92" s="194"/>
      <c r="J92" s="205">
        <f>BK92</f>
        <v>0</v>
      </c>
      <c r="K92" s="191"/>
      <c r="L92" s="196"/>
      <c r="M92" s="197"/>
      <c r="N92" s="198"/>
      <c r="O92" s="198"/>
      <c r="P92" s="199">
        <f>SUM(P93:P121)</f>
        <v>0</v>
      </c>
      <c r="Q92" s="198"/>
      <c r="R92" s="199">
        <f>SUM(R93:R121)</f>
        <v>0</v>
      </c>
      <c r="S92" s="198"/>
      <c r="T92" s="200">
        <f>SUM(T93:T121)</f>
        <v>5.685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1" t="s">
        <v>88</v>
      </c>
      <c r="AT92" s="202" t="s">
        <v>79</v>
      </c>
      <c r="AU92" s="202" t="s">
        <v>88</v>
      </c>
      <c r="AY92" s="201" t="s">
        <v>133</v>
      </c>
      <c r="BK92" s="203">
        <f>SUM(BK93:BK121)</f>
        <v>0</v>
      </c>
    </row>
    <row r="93" spans="1:65" s="2" customFormat="1" ht="37.8" customHeight="1">
      <c r="A93" s="40"/>
      <c r="B93" s="41"/>
      <c r="C93" s="206" t="s">
        <v>88</v>
      </c>
      <c r="D93" s="206" t="s">
        <v>135</v>
      </c>
      <c r="E93" s="207" t="s">
        <v>136</v>
      </c>
      <c r="F93" s="208" t="s">
        <v>137</v>
      </c>
      <c r="G93" s="209" t="s">
        <v>138</v>
      </c>
      <c r="H93" s="210">
        <v>16.4</v>
      </c>
      <c r="I93" s="211"/>
      <c r="J93" s="212">
        <f>ROUND(I93*H93,2)</f>
        <v>0</v>
      </c>
      <c r="K93" s="208" t="s">
        <v>139</v>
      </c>
      <c r="L93" s="46"/>
      <c r="M93" s="213" t="s">
        <v>19</v>
      </c>
      <c r="N93" s="214" t="s">
        <v>51</v>
      </c>
      <c r="O93" s="86"/>
      <c r="P93" s="215">
        <f>O93*H93</f>
        <v>0</v>
      </c>
      <c r="Q93" s="215">
        <v>0</v>
      </c>
      <c r="R93" s="215">
        <f>Q93*H93</f>
        <v>0</v>
      </c>
      <c r="S93" s="215">
        <v>0.26</v>
      </c>
      <c r="T93" s="216">
        <f>S93*H93</f>
        <v>4.263999999999999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17" t="s">
        <v>140</v>
      </c>
      <c r="AT93" s="217" t="s">
        <v>135</v>
      </c>
      <c r="AU93" s="217" t="s">
        <v>90</v>
      </c>
      <c r="AY93" s="18" t="s">
        <v>133</v>
      </c>
      <c r="BE93" s="218">
        <f>IF(N93="základní",J93,0)</f>
        <v>0</v>
      </c>
      <c r="BF93" s="218">
        <f>IF(N93="snížená",J93,0)</f>
        <v>0</v>
      </c>
      <c r="BG93" s="218">
        <f>IF(N93="zákl. přenesená",J93,0)</f>
        <v>0</v>
      </c>
      <c r="BH93" s="218">
        <f>IF(N93="sníž. přenesená",J93,0)</f>
        <v>0</v>
      </c>
      <c r="BI93" s="218">
        <f>IF(N93="nulová",J93,0)</f>
        <v>0</v>
      </c>
      <c r="BJ93" s="18" t="s">
        <v>88</v>
      </c>
      <c r="BK93" s="218">
        <f>ROUND(I93*H93,2)</f>
        <v>0</v>
      </c>
      <c r="BL93" s="18" t="s">
        <v>140</v>
      </c>
      <c r="BM93" s="217" t="s">
        <v>141</v>
      </c>
    </row>
    <row r="94" spans="1:47" s="2" customFormat="1" ht="12">
      <c r="A94" s="40"/>
      <c r="B94" s="41"/>
      <c r="C94" s="42"/>
      <c r="D94" s="219" t="s">
        <v>142</v>
      </c>
      <c r="E94" s="42"/>
      <c r="F94" s="220" t="s">
        <v>143</v>
      </c>
      <c r="G94" s="42"/>
      <c r="H94" s="42"/>
      <c r="I94" s="221"/>
      <c r="J94" s="42"/>
      <c r="K94" s="42"/>
      <c r="L94" s="46"/>
      <c r="M94" s="222"/>
      <c r="N94" s="223"/>
      <c r="O94" s="86"/>
      <c r="P94" s="86"/>
      <c r="Q94" s="86"/>
      <c r="R94" s="86"/>
      <c r="S94" s="86"/>
      <c r="T94" s="87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8" t="s">
        <v>142</v>
      </c>
      <c r="AU94" s="18" t="s">
        <v>90</v>
      </c>
    </row>
    <row r="95" spans="1:51" s="13" customFormat="1" ht="12">
      <c r="A95" s="13"/>
      <c r="B95" s="224"/>
      <c r="C95" s="225"/>
      <c r="D95" s="226" t="s">
        <v>144</v>
      </c>
      <c r="E95" s="227" t="s">
        <v>19</v>
      </c>
      <c r="F95" s="228" t="s">
        <v>145</v>
      </c>
      <c r="G95" s="225"/>
      <c r="H95" s="227" t="s">
        <v>19</v>
      </c>
      <c r="I95" s="229"/>
      <c r="J95" s="225"/>
      <c r="K95" s="225"/>
      <c r="L95" s="230"/>
      <c r="M95" s="231"/>
      <c r="N95" s="232"/>
      <c r="O95" s="232"/>
      <c r="P95" s="232"/>
      <c r="Q95" s="232"/>
      <c r="R95" s="232"/>
      <c r="S95" s="232"/>
      <c r="T95" s="23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4" t="s">
        <v>144</v>
      </c>
      <c r="AU95" s="234" t="s">
        <v>90</v>
      </c>
      <c r="AV95" s="13" t="s">
        <v>88</v>
      </c>
      <c r="AW95" s="13" t="s">
        <v>42</v>
      </c>
      <c r="AX95" s="13" t="s">
        <v>80</v>
      </c>
      <c r="AY95" s="234" t="s">
        <v>133</v>
      </c>
    </row>
    <row r="96" spans="1:51" s="13" customFormat="1" ht="12">
      <c r="A96" s="13"/>
      <c r="B96" s="224"/>
      <c r="C96" s="225"/>
      <c r="D96" s="226" t="s">
        <v>144</v>
      </c>
      <c r="E96" s="227" t="s">
        <v>19</v>
      </c>
      <c r="F96" s="228" t="s">
        <v>146</v>
      </c>
      <c r="G96" s="225"/>
      <c r="H96" s="227" t="s">
        <v>19</v>
      </c>
      <c r="I96" s="229"/>
      <c r="J96" s="225"/>
      <c r="K96" s="225"/>
      <c r="L96" s="230"/>
      <c r="M96" s="231"/>
      <c r="N96" s="232"/>
      <c r="O96" s="232"/>
      <c r="P96" s="232"/>
      <c r="Q96" s="232"/>
      <c r="R96" s="232"/>
      <c r="S96" s="232"/>
      <c r="T96" s="23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4" t="s">
        <v>144</v>
      </c>
      <c r="AU96" s="234" t="s">
        <v>90</v>
      </c>
      <c r="AV96" s="13" t="s">
        <v>88</v>
      </c>
      <c r="AW96" s="13" t="s">
        <v>42</v>
      </c>
      <c r="AX96" s="13" t="s">
        <v>80</v>
      </c>
      <c r="AY96" s="234" t="s">
        <v>133</v>
      </c>
    </row>
    <row r="97" spans="1:51" s="14" customFormat="1" ht="12">
      <c r="A97" s="14"/>
      <c r="B97" s="235"/>
      <c r="C97" s="236"/>
      <c r="D97" s="226" t="s">
        <v>144</v>
      </c>
      <c r="E97" s="237" t="s">
        <v>19</v>
      </c>
      <c r="F97" s="238" t="s">
        <v>147</v>
      </c>
      <c r="G97" s="236"/>
      <c r="H97" s="239">
        <v>11</v>
      </c>
      <c r="I97" s="240"/>
      <c r="J97" s="236"/>
      <c r="K97" s="236"/>
      <c r="L97" s="241"/>
      <c r="M97" s="242"/>
      <c r="N97" s="243"/>
      <c r="O97" s="243"/>
      <c r="P97" s="243"/>
      <c r="Q97" s="243"/>
      <c r="R97" s="243"/>
      <c r="S97" s="243"/>
      <c r="T97" s="24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45" t="s">
        <v>144</v>
      </c>
      <c r="AU97" s="245" t="s">
        <v>90</v>
      </c>
      <c r="AV97" s="14" t="s">
        <v>90</v>
      </c>
      <c r="AW97" s="14" t="s">
        <v>42</v>
      </c>
      <c r="AX97" s="14" t="s">
        <v>80</v>
      </c>
      <c r="AY97" s="245" t="s">
        <v>133</v>
      </c>
    </row>
    <row r="98" spans="1:51" s="13" customFormat="1" ht="12">
      <c r="A98" s="13"/>
      <c r="B98" s="224"/>
      <c r="C98" s="225"/>
      <c r="D98" s="226" t="s">
        <v>144</v>
      </c>
      <c r="E98" s="227" t="s">
        <v>19</v>
      </c>
      <c r="F98" s="228" t="s">
        <v>148</v>
      </c>
      <c r="G98" s="225"/>
      <c r="H98" s="227" t="s">
        <v>19</v>
      </c>
      <c r="I98" s="229"/>
      <c r="J98" s="225"/>
      <c r="K98" s="225"/>
      <c r="L98" s="230"/>
      <c r="M98" s="231"/>
      <c r="N98" s="232"/>
      <c r="O98" s="232"/>
      <c r="P98" s="232"/>
      <c r="Q98" s="232"/>
      <c r="R98" s="232"/>
      <c r="S98" s="232"/>
      <c r="T98" s="23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4" t="s">
        <v>144</v>
      </c>
      <c r="AU98" s="234" t="s">
        <v>90</v>
      </c>
      <c r="AV98" s="13" t="s">
        <v>88</v>
      </c>
      <c r="AW98" s="13" t="s">
        <v>42</v>
      </c>
      <c r="AX98" s="13" t="s">
        <v>80</v>
      </c>
      <c r="AY98" s="234" t="s">
        <v>133</v>
      </c>
    </row>
    <row r="99" spans="1:51" s="14" customFormat="1" ht="12">
      <c r="A99" s="14"/>
      <c r="B99" s="235"/>
      <c r="C99" s="236"/>
      <c r="D99" s="226" t="s">
        <v>144</v>
      </c>
      <c r="E99" s="237" t="s">
        <v>19</v>
      </c>
      <c r="F99" s="238" t="s">
        <v>149</v>
      </c>
      <c r="G99" s="236"/>
      <c r="H99" s="239">
        <v>5.4</v>
      </c>
      <c r="I99" s="240"/>
      <c r="J99" s="236"/>
      <c r="K99" s="236"/>
      <c r="L99" s="241"/>
      <c r="M99" s="242"/>
      <c r="N99" s="243"/>
      <c r="O99" s="243"/>
      <c r="P99" s="243"/>
      <c r="Q99" s="243"/>
      <c r="R99" s="243"/>
      <c r="S99" s="243"/>
      <c r="T99" s="24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5" t="s">
        <v>144</v>
      </c>
      <c r="AU99" s="245" t="s">
        <v>90</v>
      </c>
      <c r="AV99" s="14" t="s">
        <v>90</v>
      </c>
      <c r="AW99" s="14" t="s">
        <v>42</v>
      </c>
      <c r="AX99" s="14" t="s">
        <v>80</v>
      </c>
      <c r="AY99" s="245" t="s">
        <v>133</v>
      </c>
    </row>
    <row r="100" spans="1:51" s="15" customFormat="1" ht="12">
      <c r="A100" s="15"/>
      <c r="B100" s="246"/>
      <c r="C100" s="247"/>
      <c r="D100" s="226" t="s">
        <v>144</v>
      </c>
      <c r="E100" s="248" t="s">
        <v>19</v>
      </c>
      <c r="F100" s="249" t="s">
        <v>150</v>
      </c>
      <c r="G100" s="247"/>
      <c r="H100" s="250">
        <v>16.4</v>
      </c>
      <c r="I100" s="251"/>
      <c r="J100" s="247"/>
      <c r="K100" s="247"/>
      <c r="L100" s="252"/>
      <c r="M100" s="253"/>
      <c r="N100" s="254"/>
      <c r="O100" s="254"/>
      <c r="P100" s="254"/>
      <c r="Q100" s="254"/>
      <c r="R100" s="254"/>
      <c r="S100" s="254"/>
      <c r="T100" s="25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T100" s="256" t="s">
        <v>144</v>
      </c>
      <c r="AU100" s="256" t="s">
        <v>90</v>
      </c>
      <c r="AV100" s="15" t="s">
        <v>140</v>
      </c>
      <c r="AW100" s="15" t="s">
        <v>42</v>
      </c>
      <c r="AX100" s="15" t="s">
        <v>88</v>
      </c>
      <c r="AY100" s="256" t="s">
        <v>133</v>
      </c>
    </row>
    <row r="101" spans="1:65" s="2" customFormat="1" ht="24.15" customHeight="1">
      <c r="A101" s="40"/>
      <c r="B101" s="41"/>
      <c r="C101" s="206" t="s">
        <v>90</v>
      </c>
      <c r="D101" s="206" t="s">
        <v>135</v>
      </c>
      <c r="E101" s="207" t="s">
        <v>151</v>
      </c>
      <c r="F101" s="208" t="s">
        <v>152</v>
      </c>
      <c r="G101" s="209" t="s">
        <v>138</v>
      </c>
      <c r="H101" s="210">
        <v>14.5</v>
      </c>
      <c r="I101" s="211"/>
      <c r="J101" s="212">
        <f>ROUND(I101*H101,2)</f>
        <v>0</v>
      </c>
      <c r="K101" s="208" t="s">
        <v>139</v>
      </c>
      <c r="L101" s="46"/>
      <c r="M101" s="213" t="s">
        <v>19</v>
      </c>
      <c r="N101" s="214" t="s">
        <v>51</v>
      </c>
      <c r="O101" s="86"/>
      <c r="P101" s="215">
        <f>O101*H101</f>
        <v>0</v>
      </c>
      <c r="Q101" s="215">
        <v>0</v>
      </c>
      <c r="R101" s="215">
        <f>Q101*H101</f>
        <v>0</v>
      </c>
      <c r="S101" s="215">
        <v>0.098</v>
      </c>
      <c r="T101" s="216">
        <f>S101*H101</f>
        <v>1.421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17" t="s">
        <v>140</v>
      </c>
      <c r="AT101" s="217" t="s">
        <v>135</v>
      </c>
      <c r="AU101" s="217" t="s">
        <v>90</v>
      </c>
      <c r="AY101" s="18" t="s">
        <v>133</v>
      </c>
      <c r="BE101" s="218">
        <f>IF(N101="základní",J101,0)</f>
        <v>0</v>
      </c>
      <c r="BF101" s="218">
        <f>IF(N101="snížená",J101,0)</f>
        <v>0</v>
      </c>
      <c r="BG101" s="218">
        <f>IF(N101="zákl. přenesená",J101,0)</f>
        <v>0</v>
      </c>
      <c r="BH101" s="218">
        <f>IF(N101="sníž. přenesená",J101,0)</f>
        <v>0</v>
      </c>
      <c r="BI101" s="218">
        <f>IF(N101="nulová",J101,0)</f>
        <v>0</v>
      </c>
      <c r="BJ101" s="18" t="s">
        <v>88</v>
      </c>
      <c r="BK101" s="218">
        <f>ROUND(I101*H101,2)</f>
        <v>0</v>
      </c>
      <c r="BL101" s="18" t="s">
        <v>140</v>
      </c>
      <c r="BM101" s="217" t="s">
        <v>153</v>
      </c>
    </row>
    <row r="102" spans="1:47" s="2" customFormat="1" ht="12">
      <c r="A102" s="40"/>
      <c r="B102" s="41"/>
      <c r="C102" s="42"/>
      <c r="D102" s="219" t="s">
        <v>142</v>
      </c>
      <c r="E102" s="42"/>
      <c r="F102" s="220" t="s">
        <v>154</v>
      </c>
      <c r="G102" s="42"/>
      <c r="H102" s="42"/>
      <c r="I102" s="221"/>
      <c r="J102" s="42"/>
      <c r="K102" s="42"/>
      <c r="L102" s="46"/>
      <c r="M102" s="222"/>
      <c r="N102" s="223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8" t="s">
        <v>142</v>
      </c>
      <c r="AU102" s="18" t="s">
        <v>90</v>
      </c>
    </row>
    <row r="103" spans="1:51" s="13" customFormat="1" ht="12">
      <c r="A103" s="13"/>
      <c r="B103" s="224"/>
      <c r="C103" s="225"/>
      <c r="D103" s="226" t="s">
        <v>144</v>
      </c>
      <c r="E103" s="227" t="s">
        <v>19</v>
      </c>
      <c r="F103" s="228" t="s">
        <v>145</v>
      </c>
      <c r="G103" s="225"/>
      <c r="H103" s="227" t="s">
        <v>19</v>
      </c>
      <c r="I103" s="229"/>
      <c r="J103" s="225"/>
      <c r="K103" s="225"/>
      <c r="L103" s="230"/>
      <c r="M103" s="231"/>
      <c r="N103" s="232"/>
      <c r="O103" s="232"/>
      <c r="P103" s="232"/>
      <c r="Q103" s="232"/>
      <c r="R103" s="232"/>
      <c r="S103" s="232"/>
      <c r="T103" s="23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4" t="s">
        <v>144</v>
      </c>
      <c r="AU103" s="234" t="s">
        <v>90</v>
      </c>
      <c r="AV103" s="13" t="s">
        <v>88</v>
      </c>
      <c r="AW103" s="13" t="s">
        <v>42</v>
      </c>
      <c r="AX103" s="13" t="s">
        <v>80</v>
      </c>
      <c r="AY103" s="234" t="s">
        <v>133</v>
      </c>
    </row>
    <row r="104" spans="1:51" s="13" customFormat="1" ht="12">
      <c r="A104" s="13"/>
      <c r="B104" s="224"/>
      <c r="C104" s="225"/>
      <c r="D104" s="226" t="s">
        <v>144</v>
      </c>
      <c r="E104" s="227" t="s">
        <v>19</v>
      </c>
      <c r="F104" s="228" t="s">
        <v>155</v>
      </c>
      <c r="G104" s="225"/>
      <c r="H104" s="227" t="s">
        <v>19</v>
      </c>
      <c r="I104" s="229"/>
      <c r="J104" s="225"/>
      <c r="K104" s="225"/>
      <c r="L104" s="230"/>
      <c r="M104" s="231"/>
      <c r="N104" s="232"/>
      <c r="O104" s="232"/>
      <c r="P104" s="232"/>
      <c r="Q104" s="232"/>
      <c r="R104" s="232"/>
      <c r="S104" s="232"/>
      <c r="T104" s="23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4" t="s">
        <v>144</v>
      </c>
      <c r="AU104" s="234" t="s">
        <v>90</v>
      </c>
      <c r="AV104" s="13" t="s">
        <v>88</v>
      </c>
      <c r="AW104" s="13" t="s">
        <v>42</v>
      </c>
      <c r="AX104" s="13" t="s">
        <v>80</v>
      </c>
      <c r="AY104" s="234" t="s">
        <v>133</v>
      </c>
    </row>
    <row r="105" spans="1:51" s="14" customFormat="1" ht="12">
      <c r="A105" s="14"/>
      <c r="B105" s="235"/>
      <c r="C105" s="236"/>
      <c r="D105" s="226" t="s">
        <v>144</v>
      </c>
      <c r="E105" s="237" t="s">
        <v>19</v>
      </c>
      <c r="F105" s="238" t="s">
        <v>156</v>
      </c>
      <c r="G105" s="236"/>
      <c r="H105" s="239">
        <v>14.5</v>
      </c>
      <c r="I105" s="240"/>
      <c r="J105" s="236"/>
      <c r="K105" s="236"/>
      <c r="L105" s="241"/>
      <c r="M105" s="242"/>
      <c r="N105" s="243"/>
      <c r="O105" s="243"/>
      <c r="P105" s="243"/>
      <c r="Q105" s="243"/>
      <c r="R105" s="243"/>
      <c r="S105" s="243"/>
      <c r="T105" s="24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5" t="s">
        <v>144</v>
      </c>
      <c r="AU105" s="245" t="s">
        <v>90</v>
      </c>
      <c r="AV105" s="14" t="s">
        <v>90</v>
      </c>
      <c r="AW105" s="14" t="s">
        <v>42</v>
      </c>
      <c r="AX105" s="14" t="s">
        <v>88</v>
      </c>
      <c r="AY105" s="245" t="s">
        <v>133</v>
      </c>
    </row>
    <row r="106" spans="1:65" s="2" customFormat="1" ht="16.5" customHeight="1">
      <c r="A106" s="40"/>
      <c r="B106" s="41"/>
      <c r="C106" s="206" t="s">
        <v>157</v>
      </c>
      <c r="D106" s="206" t="s">
        <v>135</v>
      </c>
      <c r="E106" s="207" t="s">
        <v>158</v>
      </c>
      <c r="F106" s="208" t="s">
        <v>159</v>
      </c>
      <c r="G106" s="209" t="s">
        <v>160</v>
      </c>
      <c r="H106" s="210">
        <v>18.54</v>
      </c>
      <c r="I106" s="211"/>
      <c r="J106" s="212">
        <f>ROUND(I106*H106,2)</f>
        <v>0</v>
      </c>
      <c r="K106" s="208" t="s">
        <v>139</v>
      </c>
      <c r="L106" s="46"/>
      <c r="M106" s="213" t="s">
        <v>19</v>
      </c>
      <c r="N106" s="214" t="s">
        <v>51</v>
      </c>
      <c r="O106" s="86"/>
      <c r="P106" s="215">
        <f>O106*H106</f>
        <v>0</v>
      </c>
      <c r="Q106" s="215">
        <v>0</v>
      </c>
      <c r="R106" s="215">
        <f>Q106*H106</f>
        <v>0</v>
      </c>
      <c r="S106" s="215">
        <v>0</v>
      </c>
      <c r="T106" s="216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17" t="s">
        <v>140</v>
      </c>
      <c r="AT106" s="217" t="s">
        <v>135</v>
      </c>
      <c r="AU106" s="217" t="s">
        <v>90</v>
      </c>
      <c r="AY106" s="18" t="s">
        <v>133</v>
      </c>
      <c r="BE106" s="218">
        <f>IF(N106="základní",J106,0)</f>
        <v>0</v>
      </c>
      <c r="BF106" s="218">
        <f>IF(N106="snížená",J106,0)</f>
        <v>0</v>
      </c>
      <c r="BG106" s="218">
        <f>IF(N106="zákl. přenesená",J106,0)</f>
        <v>0</v>
      </c>
      <c r="BH106" s="218">
        <f>IF(N106="sníž. přenesená",J106,0)</f>
        <v>0</v>
      </c>
      <c r="BI106" s="218">
        <f>IF(N106="nulová",J106,0)</f>
        <v>0</v>
      </c>
      <c r="BJ106" s="18" t="s">
        <v>88</v>
      </c>
      <c r="BK106" s="218">
        <f>ROUND(I106*H106,2)</f>
        <v>0</v>
      </c>
      <c r="BL106" s="18" t="s">
        <v>140</v>
      </c>
      <c r="BM106" s="217" t="s">
        <v>161</v>
      </c>
    </row>
    <row r="107" spans="1:47" s="2" customFormat="1" ht="12">
      <c r="A107" s="40"/>
      <c r="B107" s="41"/>
      <c r="C107" s="42"/>
      <c r="D107" s="219" t="s">
        <v>142</v>
      </c>
      <c r="E107" s="42"/>
      <c r="F107" s="220" t="s">
        <v>162</v>
      </c>
      <c r="G107" s="42"/>
      <c r="H107" s="42"/>
      <c r="I107" s="221"/>
      <c r="J107" s="42"/>
      <c r="K107" s="42"/>
      <c r="L107" s="46"/>
      <c r="M107" s="222"/>
      <c r="N107" s="223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8" t="s">
        <v>142</v>
      </c>
      <c r="AU107" s="18" t="s">
        <v>90</v>
      </c>
    </row>
    <row r="108" spans="1:51" s="13" customFormat="1" ht="12">
      <c r="A108" s="13"/>
      <c r="B108" s="224"/>
      <c r="C108" s="225"/>
      <c r="D108" s="226" t="s">
        <v>144</v>
      </c>
      <c r="E108" s="227" t="s">
        <v>19</v>
      </c>
      <c r="F108" s="228" t="s">
        <v>145</v>
      </c>
      <c r="G108" s="225"/>
      <c r="H108" s="227" t="s">
        <v>19</v>
      </c>
      <c r="I108" s="229"/>
      <c r="J108" s="225"/>
      <c r="K108" s="225"/>
      <c r="L108" s="230"/>
      <c r="M108" s="231"/>
      <c r="N108" s="232"/>
      <c r="O108" s="232"/>
      <c r="P108" s="232"/>
      <c r="Q108" s="232"/>
      <c r="R108" s="232"/>
      <c r="S108" s="232"/>
      <c r="T108" s="23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4" t="s">
        <v>144</v>
      </c>
      <c r="AU108" s="234" t="s">
        <v>90</v>
      </c>
      <c r="AV108" s="13" t="s">
        <v>88</v>
      </c>
      <c r="AW108" s="13" t="s">
        <v>42</v>
      </c>
      <c r="AX108" s="13" t="s">
        <v>80</v>
      </c>
      <c r="AY108" s="234" t="s">
        <v>133</v>
      </c>
    </row>
    <row r="109" spans="1:51" s="13" customFormat="1" ht="12">
      <c r="A109" s="13"/>
      <c r="B109" s="224"/>
      <c r="C109" s="225"/>
      <c r="D109" s="226" t="s">
        <v>144</v>
      </c>
      <c r="E109" s="227" t="s">
        <v>19</v>
      </c>
      <c r="F109" s="228" t="s">
        <v>163</v>
      </c>
      <c r="G109" s="225"/>
      <c r="H109" s="227" t="s">
        <v>19</v>
      </c>
      <c r="I109" s="229"/>
      <c r="J109" s="225"/>
      <c r="K109" s="225"/>
      <c r="L109" s="230"/>
      <c r="M109" s="231"/>
      <c r="N109" s="232"/>
      <c r="O109" s="232"/>
      <c r="P109" s="232"/>
      <c r="Q109" s="232"/>
      <c r="R109" s="232"/>
      <c r="S109" s="232"/>
      <c r="T109" s="23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4" t="s">
        <v>144</v>
      </c>
      <c r="AU109" s="234" t="s">
        <v>90</v>
      </c>
      <c r="AV109" s="13" t="s">
        <v>88</v>
      </c>
      <c r="AW109" s="13" t="s">
        <v>42</v>
      </c>
      <c r="AX109" s="13" t="s">
        <v>80</v>
      </c>
      <c r="AY109" s="234" t="s">
        <v>133</v>
      </c>
    </row>
    <row r="110" spans="1:51" s="14" customFormat="1" ht="12">
      <c r="A110" s="14"/>
      <c r="B110" s="235"/>
      <c r="C110" s="236"/>
      <c r="D110" s="226" t="s">
        <v>144</v>
      </c>
      <c r="E110" s="237" t="s">
        <v>19</v>
      </c>
      <c r="F110" s="238" t="s">
        <v>164</v>
      </c>
      <c r="G110" s="236"/>
      <c r="H110" s="239">
        <v>18.54</v>
      </c>
      <c r="I110" s="240"/>
      <c r="J110" s="236"/>
      <c r="K110" s="236"/>
      <c r="L110" s="241"/>
      <c r="M110" s="242"/>
      <c r="N110" s="243"/>
      <c r="O110" s="243"/>
      <c r="P110" s="243"/>
      <c r="Q110" s="243"/>
      <c r="R110" s="243"/>
      <c r="S110" s="243"/>
      <c r="T110" s="24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45" t="s">
        <v>144</v>
      </c>
      <c r="AU110" s="245" t="s">
        <v>90</v>
      </c>
      <c r="AV110" s="14" t="s">
        <v>90</v>
      </c>
      <c r="AW110" s="14" t="s">
        <v>42</v>
      </c>
      <c r="AX110" s="14" t="s">
        <v>88</v>
      </c>
      <c r="AY110" s="245" t="s">
        <v>133</v>
      </c>
    </row>
    <row r="111" spans="1:65" s="2" customFormat="1" ht="16.5" customHeight="1">
      <c r="A111" s="40"/>
      <c r="B111" s="41"/>
      <c r="C111" s="206" t="s">
        <v>140</v>
      </c>
      <c r="D111" s="206" t="s">
        <v>135</v>
      </c>
      <c r="E111" s="207" t="s">
        <v>165</v>
      </c>
      <c r="F111" s="208" t="s">
        <v>166</v>
      </c>
      <c r="G111" s="209" t="s">
        <v>160</v>
      </c>
      <c r="H111" s="210">
        <v>5.562</v>
      </c>
      <c r="I111" s="211"/>
      <c r="J111" s="212">
        <f>ROUND(I111*H111,2)</f>
        <v>0</v>
      </c>
      <c r="K111" s="208" t="s">
        <v>139</v>
      </c>
      <c r="L111" s="46"/>
      <c r="M111" s="213" t="s">
        <v>19</v>
      </c>
      <c r="N111" s="214" t="s">
        <v>51</v>
      </c>
      <c r="O111" s="86"/>
      <c r="P111" s="215">
        <f>O111*H111</f>
        <v>0</v>
      </c>
      <c r="Q111" s="215">
        <v>0</v>
      </c>
      <c r="R111" s="215">
        <f>Q111*H111</f>
        <v>0</v>
      </c>
      <c r="S111" s="215">
        <v>0</v>
      </c>
      <c r="T111" s="216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17" t="s">
        <v>140</v>
      </c>
      <c r="AT111" s="217" t="s">
        <v>135</v>
      </c>
      <c r="AU111" s="217" t="s">
        <v>90</v>
      </c>
      <c r="AY111" s="18" t="s">
        <v>133</v>
      </c>
      <c r="BE111" s="218">
        <f>IF(N111="základní",J111,0)</f>
        <v>0</v>
      </c>
      <c r="BF111" s="218">
        <f>IF(N111="snížená",J111,0)</f>
        <v>0</v>
      </c>
      <c r="BG111" s="218">
        <f>IF(N111="zákl. přenesená",J111,0)</f>
        <v>0</v>
      </c>
      <c r="BH111" s="218">
        <f>IF(N111="sníž. přenesená",J111,0)</f>
        <v>0</v>
      </c>
      <c r="BI111" s="218">
        <f>IF(N111="nulová",J111,0)</f>
        <v>0</v>
      </c>
      <c r="BJ111" s="18" t="s">
        <v>88</v>
      </c>
      <c r="BK111" s="218">
        <f>ROUND(I111*H111,2)</f>
        <v>0</v>
      </c>
      <c r="BL111" s="18" t="s">
        <v>140</v>
      </c>
      <c r="BM111" s="217" t="s">
        <v>167</v>
      </c>
    </row>
    <row r="112" spans="1:47" s="2" customFormat="1" ht="12">
      <c r="A112" s="40"/>
      <c r="B112" s="41"/>
      <c r="C112" s="42"/>
      <c r="D112" s="219" t="s">
        <v>142</v>
      </c>
      <c r="E112" s="42"/>
      <c r="F112" s="220" t="s">
        <v>168</v>
      </c>
      <c r="G112" s="42"/>
      <c r="H112" s="42"/>
      <c r="I112" s="221"/>
      <c r="J112" s="42"/>
      <c r="K112" s="42"/>
      <c r="L112" s="46"/>
      <c r="M112" s="222"/>
      <c r="N112" s="223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8" t="s">
        <v>142</v>
      </c>
      <c r="AU112" s="18" t="s">
        <v>90</v>
      </c>
    </row>
    <row r="113" spans="1:51" s="13" customFormat="1" ht="12">
      <c r="A113" s="13"/>
      <c r="B113" s="224"/>
      <c r="C113" s="225"/>
      <c r="D113" s="226" t="s">
        <v>144</v>
      </c>
      <c r="E113" s="227" t="s">
        <v>19</v>
      </c>
      <c r="F113" s="228" t="s">
        <v>145</v>
      </c>
      <c r="G113" s="225"/>
      <c r="H113" s="227" t="s">
        <v>19</v>
      </c>
      <c r="I113" s="229"/>
      <c r="J113" s="225"/>
      <c r="K113" s="225"/>
      <c r="L113" s="230"/>
      <c r="M113" s="231"/>
      <c r="N113" s="232"/>
      <c r="O113" s="232"/>
      <c r="P113" s="232"/>
      <c r="Q113" s="232"/>
      <c r="R113" s="232"/>
      <c r="S113" s="232"/>
      <c r="T113" s="23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4" t="s">
        <v>144</v>
      </c>
      <c r="AU113" s="234" t="s">
        <v>90</v>
      </c>
      <c r="AV113" s="13" t="s">
        <v>88</v>
      </c>
      <c r="AW113" s="13" t="s">
        <v>42</v>
      </c>
      <c r="AX113" s="13" t="s">
        <v>80</v>
      </c>
      <c r="AY113" s="234" t="s">
        <v>133</v>
      </c>
    </row>
    <row r="114" spans="1:51" s="13" customFormat="1" ht="12">
      <c r="A114" s="13"/>
      <c r="B114" s="224"/>
      <c r="C114" s="225"/>
      <c r="D114" s="226" t="s">
        <v>144</v>
      </c>
      <c r="E114" s="227" t="s">
        <v>19</v>
      </c>
      <c r="F114" s="228" t="s">
        <v>169</v>
      </c>
      <c r="G114" s="225"/>
      <c r="H114" s="227" t="s">
        <v>19</v>
      </c>
      <c r="I114" s="229"/>
      <c r="J114" s="225"/>
      <c r="K114" s="225"/>
      <c r="L114" s="230"/>
      <c r="M114" s="231"/>
      <c r="N114" s="232"/>
      <c r="O114" s="232"/>
      <c r="P114" s="232"/>
      <c r="Q114" s="232"/>
      <c r="R114" s="232"/>
      <c r="S114" s="232"/>
      <c r="T114" s="23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4" t="s">
        <v>144</v>
      </c>
      <c r="AU114" s="234" t="s">
        <v>90</v>
      </c>
      <c r="AV114" s="13" t="s">
        <v>88</v>
      </c>
      <c r="AW114" s="13" t="s">
        <v>42</v>
      </c>
      <c r="AX114" s="13" t="s">
        <v>80</v>
      </c>
      <c r="AY114" s="234" t="s">
        <v>133</v>
      </c>
    </row>
    <row r="115" spans="1:51" s="13" customFormat="1" ht="12">
      <c r="A115" s="13"/>
      <c r="B115" s="224"/>
      <c r="C115" s="225"/>
      <c r="D115" s="226" t="s">
        <v>144</v>
      </c>
      <c r="E115" s="227" t="s">
        <v>19</v>
      </c>
      <c r="F115" s="228" t="s">
        <v>163</v>
      </c>
      <c r="G115" s="225"/>
      <c r="H115" s="227" t="s">
        <v>19</v>
      </c>
      <c r="I115" s="229"/>
      <c r="J115" s="225"/>
      <c r="K115" s="225"/>
      <c r="L115" s="230"/>
      <c r="M115" s="231"/>
      <c r="N115" s="232"/>
      <c r="O115" s="232"/>
      <c r="P115" s="232"/>
      <c r="Q115" s="232"/>
      <c r="R115" s="232"/>
      <c r="S115" s="232"/>
      <c r="T115" s="23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4" t="s">
        <v>144</v>
      </c>
      <c r="AU115" s="234" t="s">
        <v>90</v>
      </c>
      <c r="AV115" s="13" t="s">
        <v>88</v>
      </c>
      <c r="AW115" s="13" t="s">
        <v>42</v>
      </c>
      <c r="AX115" s="13" t="s">
        <v>80</v>
      </c>
      <c r="AY115" s="234" t="s">
        <v>133</v>
      </c>
    </row>
    <row r="116" spans="1:51" s="14" customFormat="1" ht="12">
      <c r="A116" s="14"/>
      <c r="B116" s="235"/>
      <c r="C116" s="236"/>
      <c r="D116" s="226" t="s">
        <v>144</v>
      </c>
      <c r="E116" s="237" t="s">
        <v>19</v>
      </c>
      <c r="F116" s="238" t="s">
        <v>170</v>
      </c>
      <c r="G116" s="236"/>
      <c r="H116" s="239">
        <v>5.562</v>
      </c>
      <c r="I116" s="240"/>
      <c r="J116" s="236"/>
      <c r="K116" s="236"/>
      <c r="L116" s="241"/>
      <c r="M116" s="242"/>
      <c r="N116" s="243"/>
      <c r="O116" s="243"/>
      <c r="P116" s="243"/>
      <c r="Q116" s="243"/>
      <c r="R116" s="243"/>
      <c r="S116" s="243"/>
      <c r="T116" s="24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45" t="s">
        <v>144</v>
      </c>
      <c r="AU116" s="245" t="s">
        <v>90</v>
      </c>
      <c r="AV116" s="14" t="s">
        <v>90</v>
      </c>
      <c r="AW116" s="14" t="s">
        <v>42</v>
      </c>
      <c r="AX116" s="14" t="s">
        <v>88</v>
      </c>
      <c r="AY116" s="245" t="s">
        <v>133</v>
      </c>
    </row>
    <row r="117" spans="1:65" s="2" customFormat="1" ht="37.8" customHeight="1">
      <c r="A117" s="40"/>
      <c r="B117" s="41"/>
      <c r="C117" s="206" t="s">
        <v>171</v>
      </c>
      <c r="D117" s="206" t="s">
        <v>135</v>
      </c>
      <c r="E117" s="207" t="s">
        <v>172</v>
      </c>
      <c r="F117" s="208" t="s">
        <v>173</v>
      </c>
      <c r="G117" s="209" t="s">
        <v>160</v>
      </c>
      <c r="H117" s="210">
        <v>18.54</v>
      </c>
      <c r="I117" s="211"/>
      <c r="J117" s="212">
        <f>ROUND(I117*H117,2)</f>
        <v>0</v>
      </c>
      <c r="K117" s="208" t="s">
        <v>139</v>
      </c>
      <c r="L117" s="46"/>
      <c r="M117" s="213" t="s">
        <v>19</v>
      </c>
      <c r="N117" s="214" t="s">
        <v>51</v>
      </c>
      <c r="O117" s="86"/>
      <c r="P117" s="215">
        <f>O117*H117</f>
        <v>0</v>
      </c>
      <c r="Q117" s="215">
        <v>0</v>
      </c>
      <c r="R117" s="215">
        <f>Q117*H117</f>
        <v>0</v>
      </c>
      <c r="S117" s="215">
        <v>0</v>
      </c>
      <c r="T117" s="216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17" t="s">
        <v>140</v>
      </c>
      <c r="AT117" s="217" t="s">
        <v>135</v>
      </c>
      <c r="AU117" s="217" t="s">
        <v>90</v>
      </c>
      <c r="AY117" s="18" t="s">
        <v>133</v>
      </c>
      <c r="BE117" s="218">
        <f>IF(N117="základní",J117,0)</f>
        <v>0</v>
      </c>
      <c r="BF117" s="218">
        <f>IF(N117="snížená",J117,0)</f>
        <v>0</v>
      </c>
      <c r="BG117" s="218">
        <f>IF(N117="zákl. přenesená",J117,0)</f>
        <v>0</v>
      </c>
      <c r="BH117" s="218">
        <f>IF(N117="sníž. přenesená",J117,0)</f>
        <v>0</v>
      </c>
      <c r="BI117" s="218">
        <f>IF(N117="nulová",J117,0)</f>
        <v>0</v>
      </c>
      <c r="BJ117" s="18" t="s">
        <v>88</v>
      </c>
      <c r="BK117" s="218">
        <f>ROUND(I117*H117,2)</f>
        <v>0</v>
      </c>
      <c r="BL117" s="18" t="s">
        <v>140</v>
      </c>
      <c r="BM117" s="217" t="s">
        <v>174</v>
      </c>
    </row>
    <row r="118" spans="1:47" s="2" customFormat="1" ht="12">
      <c r="A118" s="40"/>
      <c r="B118" s="41"/>
      <c r="C118" s="42"/>
      <c r="D118" s="219" t="s">
        <v>142</v>
      </c>
      <c r="E118" s="42"/>
      <c r="F118" s="220" t="s">
        <v>175</v>
      </c>
      <c r="G118" s="42"/>
      <c r="H118" s="42"/>
      <c r="I118" s="221"/>
      <c r="J118" s="42"/>
      <c r="K118" s="42"/>
      <c r="L118" s="46"/>
      <c r="M118" s="222"/>
      <c r="N118" s="223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8" t="s">
        <v>142</v>
      </c>
      <c r="AU118" s="18" t="s">
        <v>90</v>
      </c>
    </row>
    <row r="119" spans="1:51" s="13" customFormat="1" ht="12">
      <c r="A119" s="13"/>
      <c r="B119" s="224"/>
      <c r="C119" s="225"/>
      <c r="D119" s="226" t="s">
        <v>144</v>
      </c>
      <c r="E119" s="227" t="s">
        <v>19</v>
      </c>
      <c r="F119" s="228" t="s">
        <v>145</v>
      </c>
      <c r="G119" s="225"/>
      <c r="H119" s="227" t="s">
        <v>19</v>
      </c>
      <c r="I119" s="229"/>
      <c r="J119" s="225"/>
      <c r="K119" s="225"/>
      <c r="L119" s="230"/>
      <c r="M119" s="231"/>
      <c r="N119" s="232"/>
      <c r="O119" s="232"/>
      <c r="P119" s="232"/>
      <c r="Q119" s="232"/>
      <c r="R119" s="232"/>
      <c r="S119" s="232"/>
      <c r="T119" s="23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4" t="s">
        <v>144</v>
      </c>
      <c r="AU119" s="234" t="s">
        <v>90</v>
      </c>
      <c r="AV119" s="13" t="s">
        <v>88</v>
      </c>
      <c r="AW119" s="13" t="s">
        <v>42</v>
      </c>
      <c r="AX119" s="13" t="s">
        <v>80</v>
      </c>
      <c r="AY119" s="234" t="s">
        <v>133</v>
      </c>
    </row>
    <row r="120" spans="1:51" s="13" customFormat="1" ht="12">
      <c r="A120" s="13"/>
      <c r="B120" s="224"/>
      <c r="C120" s="225"/>
      <c r="D120" s="226" t="s">
        <v>144</v>
      </c>
      <c r="E120" s="227" t="s">
        <v>19</v>
      </c>
      <c r="F120" s="228" t="s">
        <v>163</v>
      </c>
      <c r="G120" s="225"/>
      <c r="H120" s="227" t="s">
        <v>19</v>
      </c>
      <c r="I120" s="229"/>
      <c r="J120" s="225"/>
      <c r="K120" s="225"/>
      <c r="L120" s="230"/>
      <c r="M120" s="231"/>
      <c r="N120" s="232"/>
      <c r="O120" s="232"/>
      <c r="P120" s="232"/>
      <c r="Q120" s="232"/>
      <c r="R120" s="232"/>
      <c r="S120" s="232"/>
      <c r="T120" s="23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4" t="s">
        <v>144</v>
      </c>
      <c r="AU120" s="234" t="s">
        <v>90</v>
      </c>
      <c r="AV120" s="13" t="s">
        <v>88</v>
      </c>
      <c r="AW120" s="13" t="s">
        <v>42</v>
      </c>
      <c r="AX120" s="13" t="s">
        <v>80</v>
      </c>
      <c r="AY120" s="234" t="s">
        <v>133</v>
      </c>
    </row>
    <row r="121" spans="1:51" s="14" customFormat="1" ht="12">
      <c r="A121" s="14"/>
      <c r="B121" s="235"/>
      <c r="C121" s="236"/>
      <c r="D121" s="226" t="s">
        <v>144</v>
      </c>
      <c r="E121" s="237" t="s">
        <v>19</v>
      </c>
      <c r="F121" s="238" t="s">
        <v>164</v>
      </c>
      <c r="G121" s="236"/>
      <c r="H121" s="239">
        <v>18.54</v>
      </c>
      <c r="I121" s="240"/>
      <c r="J121" s="236"/>
      <c r="K121" s="236"/>
      <c r="L121" s="241"/>
      <c r="M121" s="242"/>
      <c r="N121" s="243"/>
      <c r="O121" s="243"/>
      <c r="P121" s="243"/>
      <c r="Q121" s="243"/>
      <c r="R121" s="243"/>
      <c r="S121" s="243"/>
      <c r="T121" s="24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5" t="s">
        <v>144</v>
      </c>
      <c r="AU121" s="245" t="s">
        <v>90</v>
      </c>
      <c r="AV121" s="14" t="s">
        <v>90</v>
      </c>
      <c r="AW121" s="14" t="s">
        <v>42</v>
      </c>
      <c r="AX121" s="14" t="s">
        <v>88</v>
      </c>
      <c r="AY121" s="245" t="s">
        <v>133</v>
      </c>
    </row>
    <row r="122" spans="1:63" s="12" customFormat="1" ht="22.8" customHeight="1">
      <c r="A122" s="12"/>
      <c r="B122" s="190"/>
      <c r="C122" s="191"/>
      <c r="D122" s="192" t="s">
        <v>79</v>
      </c>
      <c r="E122" s="204" t="s">
        <v>171</v>
      </c>
      <c r="F122" s="204" t="s">
        <v>176</v>
      </c>
      <c r="G122" s="191"/>
      <c r="H122" s="191"/>
      <c r="I122" s="194"/>
      <c r="J122" s="205">
        <f>BK122</f>
        <v>0</v>
      </c>
      <c r="K122" s="191"/>
      <c r="L122" s="196"/>
      <c r="M122" s="197"/>
      <c r="N122" s="198"/>
      <c r="O122" s="198"/>
      <c r="P122" s="199">
        <f>SUM(P123:P175)</f>
        <v>0</v>
      </c>
      <c r="Q122" s="198"/>
      <c r="R122" s="199">
        <f>SUM(R123:R175)</f>
        <v>1.607853</v>
      </c>
      <c r="S122" s="198"/>
      <c r="T122" s="200">
        <f>SUM(T123:T175)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01" t="s">
        <v>88</v>
      </c>
      <c r="AT122" s="202" t="s">
        <v>79</v>
      </c>
      <c r="AU122" s="202" t="s">
        <v>88</v>
      </c>
      <c r="AY122" s="201" t="s">
        <v>133</v>
      </c>
      <c r="BK122" s="203">
        <f>SUM(BK123:BK175)</f>
        <v>0</v>
      </c>
    </row>
    <row r="123" spans="1:65" s="2" customFormat="1" ht="21.75" customHeight="1">
      <c r="A123" s="40"/>
      <c r="B123" s="41"/>
      <c r="C123" s="206" t="s">
        <v>177</v>
      </c>
      <c r="D123" s="206" t="s">
        <v>135</v>
      </c>
      <c r="E123" s="207" t="s">
        <v>178</v>
      </c>
      <c r="F123" s="208" t="s">
        <v>179</v>
      </c>
      <c r="G123" s="209" t="s">
        <v>138</v>
      </c>
      <c r="H123" s="210">
        <v>30.9</v>
      </c>
      <c r="I123" s="211"/>
      <c r="J123" s="212">
        <f>ROUND(I123*H123,2)</f>
        <v>0</v>
      </c>
      <c r="K123" s="208" t="s">
        <v>139</v>
      </c>
      <c r="L123" s="46"/>
      <c r="M123" s="213" t="s">
        <v>19</v>
      </c>
      <c r="N123" s="214" t="s">
        <v>51</v>
      </c>
      <c r="O123" s="86"/>
      <c r="P123" s="215">
        <f>O123*H123</f>
        <v>0</v>
      </c>
      <c r="Q123" s="215">
        <v>0</v>
      </c>
      <c r="R123" s="215">
        <f>Q123*H123</f>
        <v>0</v>
      </c>
      <c r="S123" s="215">
        <v>0</v>
      </c>
      <c r="T123" s="216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17" t="s">
        <v>140</v>
      </c>
      <c r="AT123" s="217" t="s">
        <v>135</v>
      </c>
      <c r="AU123" s="217" t="s">
        <v>90</v>
      </c>
      <c r="AY123" s="18" t="s">
        <v>133</v>
      </c>
      <c r="BE123" s="218">
        <f>IF(N123="základní",J123,0)</f>
        <v>0</v>
      </c>
      <c r="BF123" s="218">
        <f>IF(N123="snížená",J123,0)</f>
        <v>0</v>
      </c>
      <c r="BG123" s="218">
        <f>IF(N123="zákl. přenesená",J123,0)</f>
        <v>0</v>
      </c>
      <c r="BH123" s="218">
        <f>IF(N123="sníž. přenesená",J123,0)</f>
        <v>0</v>
      </c>
      <c r="BI123" s="218">
        <f>IF(N123="nulová",J123,0)</f>
        <v>0</v>
      </c>
      <c r="BJ123" s="18" t="s">
        <v>88</v>
      </c>
      <c r="BK123" s="218">
        <f>ROUND(I123*H123,2)</f>
        <v>0</v>
      </c>
      <c r="BL123" s="18" t="s">
        <v>140</v>
      </c>
      <c r="BM123" s="217" t="s">
        <v>180</v>
      </c>
    </row>
    <row r="124" spans="1:47" s="2" customFormat="1" ht="12">
      <c r="A124" s="40"/>
      <c r="B124" s="41"/>
      <c r="C124" s="42"/>
      <c r="D124" s="219" t="s">
        <v>142</v>
      </c>
      <c r="E124" s="42"/>
      <c r="F124" s="220" t="s">
        <v>181</v>
      </c>
      <c r="G124" s="42"/>
      <c r="H124" s="42"/>
      <c r="I124" s="221"/>
      <c r="J124" s="42"/>
      <c r="K124" s="42"/>
      <c r="L124" s="46"/>
      <c r="M124" s="222"/>
      <c r="N124" s="223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8" t="s">
        <v>142</v>
      </c>
      <c r="AU124" s="18" t="s">
        <v>90</v>
      </c>
    </row>
    <row r="125" spans="1:51" s="13" customFormat="1" ht="12">
      <c r="A125" s="13"/>
      <c r="B125" s="224"/>
      <c r="C125" s="225"/>
      <c r="D125" s="226" t="s">
        <v>144</v>
      </c>
      <c r="E125" s="227" t="s">
        <v>19</v>
      </c>
      <c r="F125" s="228" t="s">
        <v>145</v>
      </c>
      <c r="G125" s="225"/>
      <c r="H125" s="227" t="s">
        <v>19</v>
      </c>
      <c r="I125" s="229"/>
      <c r="J125" s="225"/>
      <c r="K125" s="225"/>
      <c r="L125" s="230"/>
      <c r="M125" s="231"/>
      <c r="N125" s="232"/>
      <c r="O125" s="232"/>
      <c r="P125" s="232"/>
      <c r="Q125" s="232"/>
      <c r="R125" s="232"/>
      <c r="S125" s="232"/>
      <c r="T125" s="23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4" t="s">
        <v>144</v>
      </c>
      <c r="AU125" s="234" t="s">
        <v>90</v>
      </c>
      <c r="AV125" s="13" t="s">
        <v>88</v>
      </c>
      <c r="AW125" s="13" t="s">
        <v>42</v>
      </c>
      <c r="AX125" s="13" t="s">
        <v>80</v>
      </c>
      <c r="AY125" s="234" t="s">
        <v>133</v>
      </c>
    </row>
    <row r="126" spans="1:51" s="13" customFormat="1" ht="12">
      <c r="A126" s="13"/>
      <c r="B126" s="224"/>
      <c r="C126" s="225"/>
      <c r="D126" s="226" t="s">
        <v>144</v>
      </c>
      <c r="E126" s="227" t="s">
        <v>19</v>
      </c>
      <c r="F126" s="228" t="s">
        <v>182</v>
      </c>
      <c r="G126" s="225"/>
      <c r="H126" s="227" t="s">
        <v>19</v>
      </c>
      <c r="I126" s="229"/>
      <c r="J126" s="225"/>
      <c r="K126" s="225"/>
      <c r="L126" s="230"/>
      <c r="M126" s="231"/>
      <c r="N126" s="232"/>
      <c r="O126" s="232"/>
      <c r="P126" s="232"/>
      <c r="Q126" s="232"/>
      <c r="R126" s="232"/>
      <c r="S126" s="232"/>
      <c r="T126" s="23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4" t="s">
        <v>144</v>
      </c>
      <c r="AU126" s="234" t="s">
        <v>90</v>
      </c>
      <c r="AV126" s="13" t="s">
        <v>88</v>
      </c>
      <c r="AW126" s="13" t="s">
        <v>42</v>
      </c>
      <c r="AX126" s="13" t="s">
        <v>80</v>
      </c>
      <c r="AY126" s="234" t="s">
        <v>133</v>
      </c>
    </row>
    <row r="127" spans="1:51" s="14" customFormat="1" ht="12">
      <c r="A127" s="14"/>
      <c r="B127" s="235"/>
      <c r="C127" s="236"/>
      <c r="D127" s="226" t="s">
        <v>144</v>
      </c>
      <c r="E127" s="237" t="s">
        <v>19</v>
      </c>
      <c r="F127" s="238" t="s">
        <v>147</v>
      </c>
      <c r="G127" s="236"/>
      <c r="H127" s="239">
        <v>11</v>
      </c>
      <c r="I127" s="240"/>
      <c r="J127" s="236"/>
      <c r="K127" s="236"/>
      <c r="L127" s="241"/>
      <c r="M127" s="242"/>
      <c r="N127" s="243"/>
      <c r="O127" s="243"/>
      <c r="P127" s="243"/>
      <c r="Q127" s="243"/>
      <c r="R127" s="243"/>
      <c r="S127" s="243"/>
      <c r="T127" s="24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5" t="s">
        <v>144</v>
      </c>
      <c r="AU127" s="245" t="s">
        <v>90</v>
      </c>
      <c r="AV127" s="14" t="s">
        <v>90</v>
      </c>
      <c r="AW127" s="14" t="s">
        <v>42</v>
      </c>
      <c r="AX127" s="14" t="s">
        <v>80</v>
      </c>
      <c r="AY127" s="245" t="s">
        <v>133</v>
      </c>
    </row>
    <row r="128" spans="1:51" s="13" customFormat="1" ht="12">
      <c r="A128" s="13"/>
      <c r="B128" s="224"/>
      <c r="C128" s="225"/>
      <c r="D128" s="226" t="s">
        <v>144</v>
      </c>
      <c r="E128" s="227" t="s">
        <v>19</v>
      </c>
      <c r="F128" s="228" t="s">
        <v>183</v>
      </c>
      <c r="G128" s="225"/>
      <c r="H128" s="227" t="s">
        <v>19</v>
      </c>
      <c r="I128" s="229"/>
      <c r="J128" s="225"/>
      <c r="K128" s="225"/>
      <c r="L128" s="230"/>
      <c r="M128" s="231"/>
      <c r="N128" s="232"/>
      <c r="O128" s="232"/>
      <c r="P128" s="232"/>
      <c r="Q128" s="232"/>
      <c r="R128" s="232"/>
      <c r="S128" s="232"/>
      <c r="T128" s="23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4" t="s">
        <v>144</v>
      </c>
      <c r="AU128" s="234" t="s">
        <v>90</v>
      </c>
      <c r="AV128" s="13" t="s">
        <v>88</v>
      </c>
      <c r="AW128" s="13" t="s">
        <v>42</v>
      </c>
      <c r="AX128" s="13" t="s">
        <v>80</v>
      </c>
      <c r="AY128" s="234" t="s">
        <v>133</v>
      </c>
    </row>
    <row r="129" spans="1:51" s="14" customFormat="1" ht="12">
      <c r="A129" s="14"/>
      <c r="B129" s="235"/>
      <c r="C129" s="236"/>
      <c r="D129" s="226" t="s">
        <v>144</v>
      </c>
      <c r="E129" s="237" t="s">
        <v>19</v>
      </c>
      <c r="F129" s="238" t="s">
        <v>149</v>
      </c>
      <c r="G129" s="236"/>
      <c r="H129" s="239">
        <v>5.4</v>
      </c>
      <c r="I129" s="240"/>
      <c r="J129" s="236"/>
      <c r="K129" s="236"/>
      <c r="L129" s="241"/>
      <c r="M129" s="242"/>
      <c r="N129" s="243"/>
      <c r="O129" s="243"/>
      <c r="P129" s="243"/>
      <c r="Q129" s="243"/>
      <c r="R129" s="243"/>
      <c r="S129" s="243"/>
      <c r="T129" s="24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45" t="s">
        <v>144</v>
      </c>
      <c r="AU129" s="245" t="s">
        <v>90</v>
      </c>
      <c r="AV129" s="14" t="s">
        <v>90</v>
      </c>
      <c r="AW129" s="14" t="s">
        <v>42</v>
      </c>
      <c r="AX129" s="14" t="s">
        <v>80</v>
      </c>
      <c r="AY129" s="245" t="s">
        <v>133</v>
      </c>
    </row>
    <row r="130" spans="1:51" s="13" customFormat="1" ht="12">
      <c r="A130" s="13"/>
      <c r="B130" s="224"/>
      <c r="C130" s="225"/>
      <c r="D130" s="226" t="s">
        <v>144</v>
      </c>
      <c r="E130" s="227" t="s">
        <v>19</v>
      </c>
      <c r="F130" s="228" t="s">
        <v>155</v>
      </c>
      <c r="G130" s="225"/>
      <c r="H130" s="227" t="s">
        <v>19</v>
      </c>
      <c r="I130" s="229"/>
      <c r="J130" s="225"/>
      <c r="K130" s="225"/>
      <c r="L130" s="230"/>
      <c r="M130" s="231"/>
      <c r="N130" s="232"/>
      <c r="O130" s="232"/>
      <c r="P130" s="232"/>
      <c r="Q130" s="232"/>
      <c r="R130" s="232"/>
      <c r="S130" s="232"/>
      <c r="T130" s="23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4" t="s">
        <v>144</v>
      </c>
      <c r="AU130" s="234" t="s">
        <v>90</v>
      </c>
      <c r="AV130" s="13" t="s">
        <v>88</v>
      </c>
      <c r="AW130" s="13" t="s">
        <v>42</v>
      </c>
      <c r="AX130" s="13" t="s">
        <v>80</v>
      </c>
      <c r="AY130" s="234" t="s">
        <v>133</v>
      </c>
    </row>
    <row r="131" spans="1:51" s="14" customFormat="1" ht="12">
      <c r="A131" s="14"/>
      <c r="B131" s="235"/>
      <c r="C131" s="236"/>
      <c r="D131" s="226" t="s">
        <v>144</v>
      </c>
      <c r="E131" s="237" t="s">
        <v>19</v>
      </c>
      <c r="F131" s="238" t="s">
        <v>156</v>
      </c>
      <c r="G131" s="236"/>
      <c r="H131" s="239">
        <v>14.5</v>
      </c>
      <c r="I131" s="240"/>
      <c r="J131" s="236"/>
      <c r="K131" s="236"/>
      <c r="L131" s="241"/>
      <c r="M131" s="242"/>
      <c r="N131" s="243"/>
      <c r="O131" s="243"/>
      <c r="P131" s="243"/>
      <c r="Q131" s="243"/>
      <c r="R131" s="243"/>
      <c r="S131" s="243"/>
      <c r="T131" s="24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5" t="s">
        <v>144</v>
      </c>
      <c r="AU131" s="245" t="s">
        <v>90</v>
      </c>
      <c r="AV131" s="14" t="s">
        <v>90</v>
      </c>
      <c r="AW131" s="14" t="s">
        <v>42</v>
      </c>
      <c r="AX131" s="14" t="s">
        <v>80</v>
      </c>
      <c r="AY131" s="245" t="s">
        <v>133</v>
      </c>
    </row>
    <row r="132" spans="1:51" s="15" customFormat="1" ht="12">
      <c r="A132" s="15"/>
      <c r="B132" s="246"/>
      <c r="C132" s="247"/>
      <c r="D132" s="226" t="s">
        <v>144</v>
      </c>
      <c r="E132" s="248" t="s">
        <v>19</v>
      </c>
      <c r="F132" s="249" t="s">
        <v>150</v>
      </c>
      <c r="G132" s="247"/>
      <c r="H132" s="250">
        <v>30.9</v>
      </c>
      <c r="I132" s="251"/>
      <c r="J132" s="247"/>
      <c r="K132" s="247"/>
      <c r="L132" s="252"/>
      <c r="M132" s="253"/>
      <c r="N132" s="254"/>
      <c r="O132" s="254"/>
      <c r="P132" s="254"/>
      <c r="Q132" s="254"/>
      <c r="R132" s="254"/>
      <c r="S132" s="254"/>
      <c r="T132" s="25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256" t="s">
        <v>144</v>
      </c>
      <c r="AU132" s="256" t="s">
        <v>90</v>
      </c>
      <c r="AV132" s="15" t="s">
        <v>140</v>
      </c>
      <c r="AW132" s="15" t="s">
        <v>42</v>
      </c>
      <c r="AX132" s="15" t="s">
        <v>88</v>
      </c>
      <c r="AY132" s="256" t="s">
        <v>133</v>
      </c>
    </row>
    <row r="133" spans="1:65" s="2" customFormat="1" ht="21.75" customHeight="1">
      <c r="A133" s="40"/>
      <c r="B133" s="41"/>
      <c r="C133" s="206" t="s">
        <v>184</v>
      </c>
      <c r="D133" s="206" t="s">
        <v>135</v>
      </c>
      <c r="E133" s="207" t="s">
        <v>185</v>
      </c>
      <c r="F133" s="208" t="s">
        <v>186</v>
      </c>
      <c r="G133" s="209" t="s">
        <v>138</v>
      </c>
      <c r="H133" s="210">
        <v>30.9</v>
      </c>
      <c r="I133" s="211"/>
      <c r="J133" s="212">
        <f>ROUND(I133*H133,2)</f>
        <v>0</v>
      </c>
      <c r="K133" s="208" t="s">
        <v>139</v>
      </c>
      <c r="L133" s="46"/>
      <c r="M133" s="213" t="s">
        <v>19</v>
      </c>
      <c r="N133" s="214" t="s">
        <v>51</v>
      </c>
      <c r="O133" s="86"/>
      <c r="P133" s="215">
        <f>O133*H133</f>
        <v>0</v>
      </c>
      <c r="Q133" s="215">
        <v>0</v>
      </c>
      <c r="R133" s="215">
        <f>Q133*H133</f>
        <v>0</v>
      </c>
      <c r="S133" s="215">
        <v>0</v>
      </c>
      <c r="T133" s="216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17" t="s">
        <v>140</v>
      </c>
      <c r="AT133" s="217" t="s">
        <v>135</v>
      </c>
      <c r="AU133" s="217" t="s">
        <v>90</v>
      </c>
      <c r="AY133" s="18" t="s">
        <v>133</v>
      </c>
      <c r="BE133" s="218">
        <f>IF(N133="základní",J133,0)</f>
        <v>0</v>
      </c>
      <c r="BF133" s="218">
        <f>IF(N133="snížená",J133,0)</f>
        <v>0</v>
      </c>
      <c r="BG133" s="218">
        <f>IF(N133="zákl. přenesená",J133,0)</f>
        <v>0</v>
      </c>
      <c r="BH133" s="218">
        <f>IF(N133="sníž. přenesená",J133,0)</f>
        <v>0</v>
      </c>
      <c r="BI133" s="218">
        <f>IF(N133="nulová",J133,0)</f>
        <v>0</v>
      </c>
      <c r="BJ133" s="18" t="s">
        <v>88</v>
      </c>
      <c r="BK133" s="218">
        <f>ROUND(I133*H133,2)</f>
        <v>0</v>
      </c>
      <c r="BL133" s="18" t="s">
        <v>140</v>
      </c>
      <c r="BM133" s="217" t="s">
        <v>187</v>
      </c>
    </row>
    <row r="134" spans="1:47" s="2" customFormat="1" ht="12">
      <c r="A134" s="40"/>
      <c r="B134" s="41"/>
      <c r="C134" s="42"/>
      <c r="D134" s="219" t="s">
        <v>142</v>
      </c>
      <c r="E134" s="42"/>
      <c r="F134" s="220" t="s">
        <v>188</v>
      </c>
      <c r="G134" s="42"/>
      <c r="H134" s="42"/>
      <c r="I134" s="221"/>
      <c r="J134" s="42"/>
      <c r="K134" s="42"/>
      <c r="L134" s="46"/>
      <c r="M134" s="222"/>
      <c r="N134" s="223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8" t="s">
        <v>142</v>
      </c>
      <c r="AU134" s="18" t="s">
        <v>90</v>
      </c>
    </row>
    <row r="135" spans="1:51" s="13" customFormat="1" ht="12">
      <c r="A135" s="13"/>
      <c r="B135" s="224"/>
      <c r="C135" s="225"/>
      <c r="D135" s="226" t="s">
        <v>144</v>
      </c>
      <c r="E135" s="227" t="s">
        <v>19</v>
      </c>
      <c r="F135" s="228" t="s">
        <v>145</v>
      </c>
      <c r="G135" s="225"/>
      <c r="H135" s="227" t="s">
        <v>19</v>
      </c>
      <c r="I135" s="229"/>
      <c r="J135" s="225"/>
      <c r="K135" s="225"/>
      <c r="L135" s="230"/>
      <c r="M135" s="231"/>
      <c r="N135" s="232"/>
      <c r="O135" s="232"/>
      <c r="P135" s="232"/>
      <c r="Q135" s="232"/>
      <c r="R135" s="232"/>
      <c r="S135" s="232"/>
      <c r="T135" s="23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4" t="s">
        <v>144</v>
      </c>
      <c r="AU135" s="234" t="s">
        <v>90</v>
      </c>
      <c r="AV135" s="13" t="s">
        <v>88</v>
      </c>
      <c r="AW135" s="13" t="s">
        <v>42</v>
      </c>
      <c r="AX135" s="13" t="s">
        <v>80</v>
      </c>
      <c r="AY135" s="234" t="s">
        <v>133</v>
      </c>
    </row>
    <row r="136" spans="1:51" s="13" customFormat="1" ht="12">
      <c r="A136" s="13"/>
      <c r="B136" s="224"/>
      <c r="C136" s="225"/>
      <c r="D136" s="226" t="s">
        <v>144</v>
      </c>
      <c r="E136" s="227" t="s">
        <v>19</v>
      </c>
      <c r="F136" s="228" t="s">
        <v>182</v>
      </c>
      <c r="G136" s="225"/>
      <c r="H136" s="227" t="s">
        <v>19</v>
      </c>
      <c r="I136" s="229"/>
      <c r="J136" s="225"/>
      <c r="K136" s="225"/>
      <c r="L136" s="230"/>
      <c r="M136" s="231"/>
      <c r="N136" s="232"/>
      <c r="O136" s="232"/>
      <c r="P136" s="232"/>
      <c r="Q136" s="232"/>
      <c r="R136" s="232"/>
      <c r="S136" s="232"/>
      <c r="T136" s="23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4" t="s">
        <v>144</v>
      </c>
      <c r="AU136" s="234" t="s">
        <v>90</v>
      </c>
      <c r="AV136" s="13" t="s">
        <v>88</v>
      </c>
      <c r="AW136" s="13" t="s">
        <v>42</v>
      </c>
      <c r="AX136" s="13" t="s">
        <v>80</v>
      </c>
      <c r="AY136" s="234" t="s">
        <v>133</v>
      </c>
    </row>
    <row r="137" spans="1:51" s="14" customFormat="1" ht="12">
      <c r="A137" s="14"/>
      <c r="B137" s="235"/>
      <c r="C137" s="236"/>
      <c r="D137" s="226" t="s">
        <v>144</v>
      </c>
      <c r="E137" s="237" t="s">
        <v>19</v>
      </c>
      <c r="F137" s="238" t="s">
        <v>147</v>
      </c>
      <c r="G137" s="236"/>
      <c r="H137" s="239">
        <v>11</v>
      </c>
      <c r="I137" s="240"/>
      <c r="J137" s="236"/>
      <c r="K137" s="236"/>
      <c r="L137" s="241"/>
      <c r="M137" s="242"/>
      <c r="N137" s="243"/>
      <c r="O137" s="243"/>
      <c r="P137" s="243"/>
      <c r="Q137" s="243"/>
      <c r="R137" s="243"/>
      <c r="S137" s="243"/>
      <c r="T137" s="24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45" t="s">
        <v>144</v>
      </c>
      <c r="AU137" s="245" t="s">
        <v>90</v>
      </c>
      <c r="AV137" s="14" t="s">
        <v>90</v>
      </c>
      <c r="AW137" s="14" t="s">
        <v>42</v>
      </c>
      <c r="AX137" s="14" t="s">
        <v>80</v>
      </c>
      <c r="AY137" s="245" t="s">
        <v>133</v>
      </c>
    </row>
    <row r="138" spans="1:51" s="13" customFormat="1" ht="12">
      <c r="A138" s="13"/>
      <c r="B138" s="224"/>
      <c r="C138" s="225"/>
      <c r="D138" s="226" t="s">
        <v>144</v>
      </c>
      <c r="E138" s="227" t="s">
        <v>19</v>
      </c>
      <c r="F138" s="228" t="s">
        <v>183</v>
      </c>
      <c r="G138" s="225"/>
      <c r="H138" s="227" t="s">
        <v>19</v>
      </c>
      <c r="I138" s="229"/>
      <c r="J138" s="225"/>
      <c r="K138" s="225"/>
      <c r="L138" s="230"/>
      <c r="M138" s="231"/>
      <c r="N138" s="232"/>
      <c r="O138" s="232"/>
      <c r="P138" s="232"/>
      <c r="Q138" s="232"/>
      <c r="R138" s="232"/>
      <c r="S138" s="232"/>
      <c r="T138" s="23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4" t="s">
        <v>144</v>
      </c>
      <c r="AU138" s="234" t="s">
        <v>90</v>
      </c>
      <c r="AV138" s="13" t="s">
        <v>88</v>
      </c>
      <c r="AW138" s="13" t="s">
        <v>42</v>
      </c>
      <c r="AX138" s="13" t="s">
        <v>80</v>
      </c>
      <c r="AY138" s="234" t="s">
        <v>133</v>
      </c>
    </row>
    <row r="139" spans="1:51" s="14" customFormat="1" ht="12">
      <c r="A139" s="14"/>
      <c r="B139" s="235"/>
      <c r="C139" s="236"/>
      <c r="D139" s="226" t="s">
        <v>144</v>
      </c>
      <c r="E139" s="237" t="s">
        <v>19</v>
      </c>
      <c r="F139" s="238" t="s">
        <v>149</v>
      </c>
      <c r="G139" s="236"/>
      <c r="H139" s="239">
        <v>5.4</v>
      </c>
      <c r="I139" s="240"/>
      <c r="J139" s="236"/>
      <c r="K139" s="236"/>
      <c r="L139" s="241"/>
      <c r="M139" s="242"/>
      <c r="N139" s="243"/>
      <c r="O139" s="243"/>
      <c r="P139" s="243"/>
      <c r="Q139" s="243"/>
      <c r="R139" s="243"/>
      <c r="S139" s="243"/>
      <c r="T139" s="24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5" t="s">
        <v>144</v>
      </c>
      <c r="AU139" s="245" t="s">
        <v>90</v>
      </c>
      <c r="AV139" s="14" t="s">
        <v>90</v>
      </c>
      <c r="AW139" s="14" t="s">
        <v>42</v>
      </c>
      <c r="AX139" s="14" t="s">
        <v>80</v>
      </c>
      <c r="AY139" s="245" t="s">
        <v>133</v>
      </c>
    </row>
    <row r="140" spans="1:51" s="13" customFormat="1" ht="12">
      <c r="A140" s="13"/>
      <c r="B140" s="224"/>
      <c r="C140" s="225"/>
      <c r="D140" s="226" t="s">
        <v>144</v>
      </c>
      <c r="E140" s="227" t="s">
        <v>19</v>
      </c>
      <c r="F140" s="228" t="s">
        <v>155</v>
      </c>
      <c r="G140" s="225"/>
      <c r="H140" s="227" t="s">
        <v>19</v>
      </c>
      <c r="I140" s="229"/>
      <c r="J140" s="225"/>
      <c r="K140" s="225"/>
      <c r="L140" s="230"/>
      <c r="M140" s="231"/>
      <c r="N140" s="232"/>
      <c r="O140" s="232"/>
      <c r="P140" s="232"/>
      <c r="Q140" s="232"/>
      <c r="R140" s="232"/>
      <c r="S140" s="232"/>
      <c r="T140" s="23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4" t="s">
        <v>144</v>
      </c>
      <c r="AU140" s="234" t="s">
        <v>90</v>
      </c>
      <c r="AV140" s="13" t="s">
        <v>88</v>
      </c>
      <c r="AW140" s="13" t="s">
        <v>42</v>
      </c>
      <c r="AX140" s="13" t="s">
        <v>80</v>
      </c>
      <c r="AY140" s="234" t="s">
        <v>133</v>
      </c>
    </row>
    <row r="141" spans="1:51" s="14" customFormat="1" ht="12">
      <c r="A141" s="14"/>
      <c r="B141" s="235"/>
      <c r="C141" s="236"/>
      <c r="D141" s="226" t="s">
        <v>144</v>
      </c>
      <c r="E141" s="237" t="s">
        <v>19</v>
      </c>
      <c r="F141" s="238" t="s">
        <v>156</v>
      </c>
      <c r="G141" s="236"/>
      <c r="H141" s="239">
        <v>14.5</v>
      </c>
      <c r="I141" s="240"/>
      <c r="J141" s="236"/>
      <c r="K141" s="236"/>
      <c r="L141" s="241"/>
      <c r="M141" s="242"/>
      <c r="N141" s="243"/>
      <c r="O141" s="243"/>
      <c r="P141" s="243"/>
      <c r="Q141" s="243"/>
      <c r="R141" s="243"/>
      <c r="S141" s="243"/>
      <c r="T141" s="24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5" t="s">
        <v>144</v>
      </c>
      <c r="AU141" s="245" t="s">
        <v>90</v>
      </c>
      <c r="AV141" s="14" t="s">
        <v>90</v>
      </c>
      <c r="AW141" s="14" t="s">
        <v>42</v>
      </c>
      <c r="AX141" s="14" t="s">
        <v>80</v>
      </c>
      <c r="AY141" s="245" t="s">
        <v>133</v>
      </c>
    </row>
    <row r="142" spans="1:51" s="15" customFormat="1" ht="12">
      <c r="A142" s="15"/>
      <c r="B142" s="246"/>
      <c r="C142" s="247"/>
      <c r="D142" s="226" t="s">
        <v>144</v>
      </c>
      <c r="E142" s="248" t="s">
        <v>19</v>
      </c>
      <c r="F142" s="249" t="s">
        <v>150</v>
      </c>
      <c r="G142" s="247"/>
      <c r="H142" s="250">
        <v>30.9</v>
      </c>
      <c r="I142" s="251"/>
      <c r="J142" s="247"/>
      <c r="K142" s="247"/>
      <c r="L142" s="252"/>
      <c r="M142" s="253"/>
      <c r="N142" s="254"/>
      <c r="O142" s="254"/>
      <c r="P142" s="254"/>
      <c r="Q142" s="254"/>
      <c r="R142" s="254"/>
      <c r="S142" s="254"/>
      <c r="T142" s="25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56" t="s">
        <v>144</v>
      </c>
      <c r="AU142" s="256" t="s">
        <v>90</v>
      </c>
      <c r="AV142" s="15" t="s">
        <v>140</v>
      </c>
      <c r="AW142" s="15" t="s">
        <v>42</v>
      </c>
      <c r="AX142" s="15" t="s">
        <v>88</v>
      </c>
      <c r="AY142" s="256" t="s">
        <v>133</v>
      </c>
    </row>
    <row r="143" spans="1:65" s="2" customFormat="1" ht="24.15" customHeight="1">
      <c r="A143" s="40"/>
      <c r="B143" s="41"/>
      <c r="C143" s="206" t="s">
        <v>189</v>
      </c>
      <c r="D143" s="206" t="s">
        <v>135</v>
      </c>
      <c r="E143" s="207" t="s">
        <v>190</v>
      </c>
      <c r="F143" s="208" t="s">
        <v>191</v>
      </c>
      <c r="G143" s="209" t="s">
        <v>138</v>
      </c>
      <c r="H143" s="210">
        <v>14.5</v>
      </c>
      <c r="I143" s="211"/>
      <c r="J143" s="212">
        <f>ROUND(I143*H143,2)</f>
        <v>0</v>
      </c>
      <c r="K143" s="208" t="s">
        <v>139</v>
      </c>
      <c r="L143" s="46"/>
      <c r="M143" s="213" t="s">
        <v>19</v>
      </c>
      <c r="N143" s="214" t="s">
        <v>51</v>
      </c>
      <c r="O143" s="86"/>
      <c r="P143" s="215">
        <f>O143*H143</f>
        <v>0</v>
      </c>
      <c r="Q143" s="215">
        <v>0</v>
      </c>
      <c r="R143" s="215">
        <f>Q143*H143</f>
        <v>0</v>
      </c>
      <c r="S143" s="215">
        <v>0</v>
      </c>
      <c r="T143" s="216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17" t="s">
        <v>140</v>
      </c>
      <c r="AT143" s="217" t="s">
        <v>135</v>
      </c>
      <c r="AU143" s="217" t="s">
        <v>90</v>
      </c>
      <c r="AY143" s="18" t="s">
        <v>133</v>
      </c>
      <c r="BE143" s="218">
        <f>IF(N143="základní",J143,0)</f>
        <v>0</v>
      </c>
      <c r="BF143" s="218">
        <f>IF(N143="snížená",J143,0)</f>
        <v>0</v>
      </c>
      <c r="BG143" s="218">
        <f>IF(N143="zákl. přenesená",J143,0)</f>
        <v>0</v>
      </c>
      <c r="BH143" s="218">
        <f>IF(N143="sníž. přenesená",J143,0)</f>
        <v>0</v>
      </c>
      <c r="BI143" s="218">
        <f>IF(N143="nulová",J143,0)</f>
        <v>0</v>
      </c>
      <c r="BJ143" s="18" t="s">
        <v>88</v>
      </c>
      <c r="BK143" s="218">
        <f>ROUND(I143*H143,2)</f>
        <v>0</v>
      </c>
      <c r="BL143" s="18" t="s">
        <v>140</v>
      </c>
      <c r="BM143" s="217" t="s">
        <v>192</v>
      </c>
    </row>
    <row r="144" spans="1:47" s="2" customFormat="1" ht="12">
      <c r="A144" s="40"/>
      <c r="B144" s="41"/>
      <c r="C144" s="42"/>
      <c r="D144" s="219" t="s">
        <v>142</v>
      </c>
      <c r="E144" s="42"/>
      <c r="F144" s="220" t="s">
        <v>193</v>
      </c>
      <c r="G144" s="42"/>
      <c r="H144" s="42"/>
      <c r="I144" s="221"/>
      <c r="J144" s="42"/>
      <c r="K144" s="42"/>
      <c r="L144" s="46"/>
      <c r="M144" s="222"/>
      <c r="N144" s="223"/>
      <c r="O144" s="86"/>
      <c r="P144" s="86"/>
      <c r="Q144" s="86"/>
      <c r="R144" s="86"/>
      <c r="S144" s="86"/>
      <c r="T144" s="87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8" t="s">
        <v>142</v>
      </c>
      <c r="AU144" s="18" t="s">
        <v>90</v>
      </c>
    </row>
    <row r="145" spans="1:51" s="13" customFormat="1" ht="12">
      <c r="A145" s="13"/>
      <c r="B145" s="224"/>
      <c r="C145" s="225"/>
      <c r="D145" s="226" t="s">
        <v>144</v>
      </c>
      <c r="E145" s="227" t="s">
        <v>19</v>
      </c>
      <c r="F145" s="228" t="s">
        <v>145</v>
      </c>
      <c r="G145" s="225"/>
      <c r="H145" s="227" t="s">
        <v>19</v>
      </c>
      <c r="I145" s="229"/>
      <c r="J145" s="225"/>
      <c r="K145" s="225"/>
      <c r="L145" s="230"/>
      <c r="M145" s="231"/>
      <c r="N145" s="232"/>
      <c r="O145" s="232"/>
      <c r="P145" s="232"/>
      <c r="Q145" s="232"/>
      <c r="R145" s="232"/>
      <c r="S145" s="232"/>
      <c r="T145" s="23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4" t="s">
        <v>144</v>
      </c>
      <c r="AU145" s="234" t="s">
        <v>90</v>
      </c>
      <c r="AV145" s="13" t="s">
        <v>88</v>
      </c>
      <c r="AW145" s="13" t="s">
        <v>42</v>
      </c>
      <c r="AX145" s="13" t="s">
        <v>80</v>
      </c>
      <c r="AY145" s="234" t="s">
        <v>133</v>
      </c>
    </row>
    <row r="146" spans="1:51" s="13" customFormat="1" ht="12">
      <c r="A146" s="13"/>
      <c r="B146" s="224"/>
      <c r="C146" s="225"/>
      <c r="D146" s="226" t="s">
        <v>144</v>
      </c>
      <c r="E146" s="227" t="s">
        <v>19</v>
      </c>
      <c r="F146" s="228" t="s">
        <v>194</v>
      </c>
      <c r="G146" s="225"/>
      <c r="H146" s="227" t="s">
        <v>19</v>
      </c>
      <c r="I146" s="229"/>
      <c r="J146" s="225"/>
      <c r="K146" s="225"/>
      <c r="L146" s="230"/>
      <c r="M146" s="231"/>
      <c r="N146" s="232"/>
      <c r="O146" s="232"/>
      <c r="P146" s="232"/>
      <c r="Q146" s="232"/>
      <c r="R146" s="232"/>
      <c r="S146" s="232"/>
      <c r="T146" s="23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4" t="s">
        <v>144</v>
      </c>
      <c r="AU146" s="234" t="s">
        <v>90</v>
      </c>
      <c r="AV146" s="13" t="s">
        <v>88</v>
      </c>
      <c r="AW146" s="13" t="s">
        <v>42</v>
      </c>
      <c r="AX146" s="13" t="s">
        <v>80</v>
      </c>
      <c r="AY146" s="234" t="s">
        <v>133</v>
      </c>
    </row>
    <row r="147" spans="1:51" s="14" customFormat="1" ht="12">
      <c r="A147" s="14"/>
      <c r="B147" s="235"/>
      <c r="C147" s="236"/>
      <c r="D147" s="226" t="s">
        <v>144</v>
      </c>
      <c r="E147" s="237" t="s">
        <v>19</v>
      </c>
      <c r="F147" s="238" t="s">
        <v>156</v>
      </c>
      <c r="G147" s="236"/>
      <c r="H147" s="239">
        <v>14.5</v>
      </c>
      <c r="I147" s="240"/>
      <c r="J147" s="236"/>
      <c r="K147" s="236"/>
      <c r="L147" s="241"/>
      <c r="M147" s="242"/>
      <c r="N147" s="243"/>
      <c r="O147" s="243"/>
      <c r="P147" s="243"/>
      <c r="Q147" s="243"/>
      <c r="R147" s="243"/>
      <c r="S147" s="243"/>
      <c r="T147" s="24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45" t="s">
        <v>144</v>
      </c>
      <c r="AU147" s="245" t="s">
        <v>90</v>
      </c>
      <c r="AV147" s="14" t="s">
        <v>90</v>
      </c>
      <c r="AW147" s="14" t="s">
        <v>42</v>
      </c>
      <c r="AX147" s="14" t="s">
        <v>88</v>
      </c>
      <c r="AY147" s="245" t="s">
        <v>133</v>
      </c>
    </row>
    <row r="148" spans="1:65" s="2" customFormat="1" ht="24.15" customHeight="1">
      <c r="A148" s="40"/>
      <c r="B148" s="41"/>
      <c r="C148" s="206" t="s">
        <v>195</v>
      </c>
      <c r="D148" s="206" t="s">
        <v>135</v>
      </c>
      <c r="E148" s="207" t="s">
        <v>196</v>
      </c>
      <c r="F148" s="208" t="s">
        <v>197</v>
      </c>
      <c r="G148" s="209" t="s">
        <v>138</v>
      </c>
      <c r="H148" s="210">
        <v>14.5</v>
      </c>
      <c r="I148" s="211"/>
      <c r="J148" s="212">
        <f>ROUND(I148*H148,2)</f>
        <v>0</v>
      </c>
      <c r="K148" s="208" t="s">
        <v>139</v>
      </c>
      <c r="L148" s="46"/>
      <c r="M148" s="213" t="s">
        <v>19</v>
      </c>
      <c r="N148" s="214" t="s">
        <v>51</v>
      </c>
      <c r="O148" s="86"/>
      <c r="P148" s="215">
        <f>O148*H148</f>
        <v>0</v>
      </c>
      <c r="Q148" s="215">
        <v>0.00501</v>
      </c>
      <c r="R148" s="215">
        <f>Q148*H148</f>
        <v>0.072645</v>
      </c>
      <c r="S148" s="215">
        <v>0</v>
      </c>
      <c r="T148" s="216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17" t="s">
        <v>140</v>
      </c>
      <c r="AT148" s="217" t="s">
        <v>135</v>
      </c>
      <c r="AU148" s="217" t="s">
        <v>90</v>
      </c>
      <c r="AY148" s="18" t="s">
        <v>133</v>
      </c>
      <c r="BE148" s="218">
        <f>IF(N148="základní",J148,0)</f>
        <v>0</v>
      </c>
      <c r="BF148" s="218">
        <f>IF(N148="snížená",J148,0)</f>
        <v>0</v>
      </c>
      <c r="BG148" s="218">
        <f>IF(N148="zákl. přenesená",J148,0)</f>
        <v>0</v>
      </c>
      <c r="BH148" s="218">
        <f>IF(N148="sníž. přenesená",J148,0)</f>
        <v>0</v>
      </c>
      <c r="BI148" s="218">
        <f>IF(N148="nulová",J148,0)</f>
        <v>0</v>
      </c>
      <c r="BJ148" s="18" t="s">
        <v>88</v>
      </c>
      <c r="BK148" s="218">
        <f>ROUND(I148*H148,2)</f>
        <v>0</v>
      </c>
      <c r="BL148" s="18" t="s">
        <v>140</v>
      </c>
      <c r="BM148" s="217" t="s">
        <v>198</v>
      </c>
    </row>
    <row r="149" spans="1:47" s="2" customFormat="1" ht="12">
      <c r="A149" s="40"/>
      <c r="B149" s="41"/>
      <c r="C149" s="42"/>
      <c r="D149" s="219" t="s">
        <v>142</v>
      </c>
      <c r="E149" s="42"/>
      <c r="F149" s="220" t="s">
        <v>199</v>
      </c>
      <c r="G149" s="42"/>
      <c r="H149" s="42"/>
      <c r="I149" s="221"/>
      <c r="J149" s="42"/>
      <c r="K149" s="42"/>
      <c r="L149" s="46"/>
      <c r="M149" s="222"/>
      <c r="N149" s="223"/>
      <c r="O149" s="86"/>
      <c r="P149" s="86"/>
      <c r="Q149" s="86"/>
      <c r="R149" s="86"/>
      <c r="S149" s="86"/>
      <c r="T149" s="87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8" t="s">
        <v>142</v>
      </c>
      <c r="AU149" s="18" t="s">
        <v>90</v>
      </c>
    </row>
    <row r="150" spans="1:51" s="13" customFormat="1" ht="12">
      <c r="A150" s="13"/>
      <c r="B150" s="224"/>
      <c r="C150" s="225"/>
      <c r="D150" s="226" t="s">
        <v>144</v>
      </c>
      <c r="E150" s="227" t="s">
        <v>19</v>
      </c>
      <c r="F150" s="228" t="s">
        <v>145</v>
      </c>
      <c r="G150" s="225"/>
      <c r="H150" s="227" t="s">
        <v>19</v>
      </c>
      <c r="I150" s="229"/>
      <c r="J150" s="225"/>
      <c r="K150" s="225"/>
      <c r="L150" s="230"/>
      <c r="M150" s="231"/>
      <c r="N150" s="232"/>
      <c r="O150" s="232"/>
      <c r="P150" s="232"/>
      <c r="Q150" s="232"/>
      <c r="R150" s="232"/>
      <c r="S150" s="232"/>
      <c r="T150" s="23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4" t="s">
        <v>144</v>
      </c>
      <c r="AU150" s="234" t="s">
        <v>90</v>
      </c>
      <c r="AV150" s="13" t="s">
        <v>88</v>
      </c>
      <c r="AW150" s="13" t="s">
        <v>42</v>
      </c>
      <c r="AX150" s="13" t="s">
        <v>80</v>
      </c>
      <c r="AY150" s="234" t="s">
        <v>133</v>
      </c>
    </row>
    <row r="151" spans="1:51" s="13" customFormat="1" ht="12">
      <c r="A151" s="13"/>
      <c r="B151" s="224"/>
      <c r="C151" s="225"/>
      <c r="D151" s="226" t="s">
        <v>144</v>
      </c>
      <c r="E151" s="227" t="s">
        <v>19</v>
      </c>
      <c r="F151" s="228" t="s">
        <v>194</v>
      </c>
      <c r="G151" s="225"/>
      <c r="H151" s="227" t="s">
        <v>19</v>
      </c>
      <c r="I151" s="229"/>
      <c r="J151" s="225"/>
      <c r="K151" s="225"/>
      <c r="L151" s="230"/>
      <c r="M151" s="231"/>
      <c r="N151" s="232"/>
      <c r="O151" s="232"/>
      <c r="P151" s="232"/>
      <c r="Q151" s="232"/>
      <c r="R151" s="232"/>
      <c r="S151" s="232"/>
      <c r="T151" s="23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4" t="s">
        <v>144</v>
      </c>
      <c r="AU151" s="234" t="s">
        <v>90</v>
      </c>
      <c r="AV151" s="13" t="s">
        <v>88</v>
      </c>
      <c r="AW151" s="13" t="s">
        <v>42</v>
      </c>
      <c r="AX151" s="13" t="s">
        <v>80</v>
      </c>
      <c r="AY151" s="234" t="s">
        <v>133</v>
      </c>
    </row>
    <row r="152" spans="1:51" s="14" customFormat="1" ht="12">
      <c r="A152" s="14"/>
      <c r="B152" s="235"/>
      <c r="C152" s="236"/>
      <c r="D152" s="226" t="s">
        <v>144</v>
      </c>
      <c r="E152" s="237" t="s">
        <v>19</v>
      </c>
      <c r="F152" s="238" t="s">
        <v>156</v>
      </c>
      <c r="G152" s="236"/>
      <c r="H152" s="239">
        <v>14.5</v>
      </c>
      <c r="I152" s="240"/>
      <c r="J152" s="236"/>
      <c r="K152" s="236"/>
      <c r="L152" s="241"/>
      <c r="M152" s="242"/>
      <c r="N152" s="243"/>
      <c r="O152" s="243"/>
      <c r="P152" s="243"/>
      <c r="Q152" s="243"/>
      <c r="R152" s="243"/>
      <c r="S152" s="243"/>
      <c r="T152" s="24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5" t="s">
        <v>144</v>
      </c>
      <c r="AU152" s="245" t="s">
        <v>90</v>
      </c>
      <c r="AV152" s="14" t="s">
        <v>90</v>
      </c>
      <c r="AW152" s="14" t="s">
        <v>42</v>
      </c>
      <c r="AX152" s="14" t="s">
        <v>88</v>
      </c>
      <c r="AY152" s="245" t="s">
        <v>133</v>
      </c>
    </row>
    <row r="153" spans="1:65" s="2" customFormat="1" ht="16.5" customHeight="1">
      <c r="A153" s="40"/>
      <c r="B153" s="41"/>
      <c r="C153" s="206" t="s">
        <v>200</v>
      </c>
      <c r="D153" s="206" t="s">
        <v>135</v>
      </c>
      <c r="E153" s="207" t="s">
        <v>201</v>
      </c>
      <c r="F153" s="208" t="s">
        <v>202</v>
      </c>
      <c r="G153" s="209" t="s">
        <v>138</v>
      </c>
      <c r="H153" s="210">
        <v>14.5</v>
      </c>
      <c r="I153" s="211"/>
      <c r="J153" s="212">
        <f>ROUND(I153*H153,2)</f>
        <v>0</v>
      </c>
      <c r="K153" s="208" t="s">
        <v>139</v>
      </c>
      <c r="L153" s="46"/>
      <c r="M153" s="213" t="s">
        <v>19</v>
      </c>
      <c r="N153" s="214" t="s">
        <v>51</v>
      </c>
      <c r="O153" s="86"/>
      <c r="P153" s="215">
        <f>O153*H153</f>
        <v>0</v>
      </c>
      <c r="Q153" s="215">
        <v>0</v>
      </c>
      <c r="R153" s="215">
        <f>Q153*H153</f>
        <v>0</v>
      </c>
      <c r="S153" s="215">
        <v>0</v>
      </c>
      <c r="T153" s="216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17" t="s">
        <v>140</v>
      </c>
      <c r="AT153" s="217" t="s">
        <v>135</v>
      </c>
      <c r="AU153" s="217" t="s">
        <v>90</v>
      </c>
      <c r="AY153" s="18" t="s">
        <v>133</v>
      </c>
      <c r="BE153" s="218">
        <f>IF(N153="základní",J153,0)</f>
        <v>0</v>
      </c>
      <c r="BF153" s="218">
        <f>IF(N153="snížená",J153,0)</f>
        <v>0</v>
      </c>
      <c r="BG153" s="218">
        <f>IF(N153="zákl. přenesená",J153,0)</f>
        <v>0</v>
      </c>
      <c r="BH153" s="218">
        <f>IF(N153="sníž. přenesená",J153,0)</f>
        <v>0</v>
      </c>
      <c r="BI153" s="218">
        <f>IF(N153="nulová",J153,0)</f>
        <v>0</v>
      </c>
      <c r="BJ153" s="18" t="s">
        <v>88</v>
      </c>
      <c r="BK153" s="218">
        <f>ROUND(I153*H153,2)</f>
        <v>0</v>
      </c>
      <c r="BL153" s="18" t="s">
        <v>140</v>
      </c>
      <c r="BM153" s="217" t="s">
        <v>203</v>
      </c>
    </row>
    <row r="154" spans="1:47" s="2" customFormat="1" ht="12">
      <c r="A154" s="40"/>
      <c r="B154" s="41"/>
      <c r="C154" s="42"/>
      <c r="D154" s="219" t="s">
        <v>142</v>
      </c>
      <c r="E154" s="42"/>
      <c r="F154" s="220" t="s">
        <v>204</v>
      </c>
      <c r="G154" s="42"/>
      <c r="H154" s="42"/>
      <c r="I154" s="221"/>
      <c r="J154" s="42"/>
      <c r="K154" s="42"/>
      <c r="L154" s="46"/>
      <c r="M154" s="222"/>
      <c r="N154" s="223"/>
      <c r="O154" s="86"/>
      <c r="P154" s="86"/>
      <c r="Q154" s="86"/>
      <c r="R154" s="86"/>
      <c r="S154" s="86"/>
      <c r="T154" s="87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T154" s="18" t="s">
        <v>142</v>
      </c>
      <c r="AU154" s="18" t="s">
        <v>90</v>
      </c>
    </row>
    <row r="155" spans="1:51" s="13" customFormat="1" ht="12">
      <c r="A155" s="13"/>
      <c r="B155" s="224"/>
      <c r="C155" s="225"/>
      <c r="D155" s="226" t="s">
        <v>144</v>
      </c>
      <c r="E155" s="227" t="s">
        <v>19</v>
      </c>
      <c r="F155" s="228" t="s">
        <v>145</v>
      </c>
      <c r="G155" s="225"/>
      <c r="H155" s="227" t="s">
        <v>19</v>
      </c>
      <c r="I155" s="229"/>
      <c r="J155" s="225"/>
      <c r="K155" s="225"/>
      <c r="L155" s="230"/>
      <c r="M155" s="231"/>
      <c r="N155" s="232"/>
      <c r="O155" s="232"/>
      <c r="P155" s="232"/>
      <c r="Q155" s="232"/>
      <c r="R155" s="232"/>
      <c r="S155" s="232"/>
      <c r="T155" s="23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4" t="s">
        <v>144</v>
      </c>
      <c r="AU155" s="234" t="s">
        <v>90</v>
      </c>
      <c r="AV155" s="13" t="s">
        <v>88</v>
      </c>
      <c r="AW155" s="13" t="s">
        <v>42</v>
      </c>
      <c r="AX155" s="13" t="s">
        <v>80</v>
      </c>
      <c r="AY155" s="234" t="s">
        <v>133</v>
      </c>
    </row>
    <row r="156" spans="1:51" s="13" customFormat="1" ht="12">
      <c r="A156" s="13"/>
      <c r="B156" s="224"/>
      <c r="C156" s="225"/>
      <c r="D156" s="226" t="s">
        <v>144</v>
      </c>
      <c r="E156" s="227" t="s">
        <v>19</v>
      </c>
      <c r="F156" s="228" t="s">
        <v>194</v>
      </c>
      <c r="G156" s="225"/>
      <c r="H156" s="227" t="s">
        <v>19</v>
      </c>
      <c r="I156" s="229"/>
      <c r="J156" s="225"/>
      <c r="K156" s="225"/>
      <c r="L156" s="230"/>
      <c r="M156" s="231"/>
      <c r="N156" s="232"/>
      <c r="O156" s="232"/>
      <c r="P156" s="232"/>
      <c r="Q156" s="232"/>
      <c r="R156" s="232"/>
      <c r="S156" s="232"/>
      <c r="T156" s="23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4" t="s">
        <v>144</v>
      </c>
      <c r="AU156" s="234" t="s">
        <v>90</v>
      </c>
      <c r="AV156" s="13" t="s">
        <v>88</v>
      </c>
      <c r="AW156" s="13" t="s">
        <v>42</v>
      </c>
      <c r="AX156" s="13" t="s">
        <v>80</v>
      </c>
      <c r="AY156" s="234" t="s">
        <v>133</v>
      </c>
    </row>
    <row r="157" spans="1:51" s="14" customFormat="1" ht="12">
      <c r="A157" s="14"/>
      <c r="B157" s="235"/>
      <c r="C157" s="236"/>
      <c r="D157" s="226" t="s">
        <v>144</v>
      </c>
      <c r="E157" s="237" t="s">
        <v>19</v>
      </c>
      <c r="F157" s="238" t="s">
        <v>156</v>
      </c>
      <c r="G157" s="236"/>
      <c r="H157" s="239">
        <v>14.5</v>
      </c>
      <c r="I157" s="240"/>
      <c r="J157" s="236"/>
      <c r="K157" s="236"/>
      <c r="L157" s="241"/>
      <c r="M157" s="242"/>
      <c r="N157" s="243"/>
      <c r="O157" s="243"/>
      <c r="P157" s="243"/>
      <c r="Q157" s="243"/>
      <c r="R157" s="243"/>
      <c r="S157" s="243"/>
      <c r="T157" s="24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45" t="s">
        <v>144</v>
      </c>
      <c r="AU157" s="245" t="s">
        <v>90</v>
      </c>
      <c r="AV157" s="14" t="s">
        <v>90</v>
      </c>
      <c r="AW157" s="14" t="s">
        <v>42</v>
      </c>
      <c r="AX157" s="14" t="s">
        <v>88</v>
      </c>
      <c r="AY157" s="245" t="s">
        <v>133</v>
      </c>
    </row>
    <row r="158" spans="1:65" s="2" customFormat="1" ht="21.75" customHeight="1">
      <c r="A158" s="40"/>
      <c r="B158" s="41"/>
      <c r="C158" s="206" t="s">
        <v>205</v>
      </c>
      <c r="D158" s="206" t="s">
        <v>135</v>
      </c>
      <c r="E158" s="207" t="s">
        <v>206</v>
      </c>
      <c r="F158" s="208" t="s">
        <v>207</v>
      </c>
      <c r="G158" s="209" t="s">
        <v>138</v>
      </c>
      <c r="H158" s="210">
        <v>14.5</v>
      </c>
      <c r="I158" s="211"/>
      <c r="J158" s="212">
        <f>ROUND(I158*H158,2)</f>
        <v>0</v>
      </c>
      <c r="K158" s="208" t="s">
        <v>139</v>
      </c>
      <c r="L158" s="46"/>
      <c r="M158" s="213" t="s">
        <v>19</v>
      </c>
      <c r="N158" s="214" t="s">
        <v>51</v>
      </c>
      <c r="O158" s="86"/>
      <c r="P158" s="215">
        <f>O158*H158</f>
        <v>0</v>
      </c>
      <c r="Q158" s="215">
        <v>0</v>
      </c>
      <c r="R158" s="215">
        <f>Q158*H158</f>
        <v>0</v>
      </c>
      <c r="S158" s="215">
        <v>0</v>
      </c>
      <c r="T158" s="216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17" t="s">
        <v>140</v>
      </c>
      <c r="AT158" s="217" t="s">
        <v>135</v>
      </c>
      <c r="AU158" s="217" t="s">
        <v>90</v>
      </c>
      <c r="AY158" s="18" t="s">
        <v>133</v>
      </c>
      <c r="BE158" s="218">
        <f>IF(N158="základní",J158,0)</f>
        <v>0</v>
      </c>
      <c r="BF158" s="218">
        <f>IF(N158="snížená",J158,0)</f>
        <v>0</v>
      </c>
      <c r="BG158" s="218">
        <f>IF(N158="zákl. přenesená",J158,0)</f>
        <v>0</v>
      </c>
      <c r="BH158" s="218">
        <f>IF(N158="sníž. přenesená",J158,0)</f>
        <v>0</v>
      </c>
      <c r="BI158" s="218">
        <f>IF(N158="nulová",J158,0)</f>
        <v>0</v>
      </c>
      <c r="BJ158" s="18" t="s">
        <v>88</v>
      </c>
      <c r="BK158" s="218">
        <f>ROUND(I158*H158,2)</f>
        <v>0</v>
      </c>
      <c r="BL158" s="18" t="s">
        <v>140</v>
      </c>
      <c r="BM158" s="217" t="s">
        <v>208</v>
      </c>
    </row>
    <row r="159" spans="1:47" s="2" customFormat="1" ht="12">
      <c r="A159" s="40"/>
      <c r="B159" s="41"/>
      <c r="C159" s="42"/>
      <c r="D159" s="219" t="s">
        <v>142</v>
      </c>
      <c r="E159" s="42"/>
      <c r="F159" s="220" t="s">
        <v>209</v>
      </c>
      <c r="G159" s="42"/>
      <c r="H159" s="42"/>
      <c r="I159" s="221"/>
      <c r="J159" s="42"/>
      <c r="K159" s="42"/>
      <c r="L159" s="46"/>
      <c r="M159" s="222"/>
      <c r="N159" s="223"/>
      <c r="O159" s="86"/>
      <c r="P159" s="86"/>
      <c r="Q159" s="86"/>
      <c r="R159" s="86"/>
      <c r="S159" s="86"/>
      <c r="T159" s="87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T159" s="18" t="s">
        <v>142</v>
      </c>
      <c r="AU159" s="18" t="s">
        <v>90</v>
      </c>
    </row>
    <row r="160" spans="1:51" s="13" customFormat="1" ht="12">
      <c r="A160" s="13"/>
      <c r="B160" s="224"/>
      <c r="C160" s="225"/>
      <c r="D160" s="226" t="s">
        <v>144</v>
      </c>
      <c r="E160" s="227" t="s">
        <v>19</v>
      </c>
      <c r="F160" s="228" t="s">
        <v>145</v>
      </c>
      <c r="G160" s="225"/>
      <c r="H160" s="227" t="s">
        <v>19</v>
      </c>
      <c r="I160" s="229"/>
      <c r="J160" s="225"/>
      <c r="K160" s="225"/>
      <c r="L160" s="230"/>
      <c r="M160" s="231"/>
      <c r="N160" s="232"/>
      <c r="O160" s="232"/>
      <c r="P160" s="232"/>
      <c r="Q160" s="232"/>
      <c r="R160" s="232"/>
      <c r="S160" s="232"/>
      <c r="T160" s="23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4" t="s">
        <v>144</v>
      </c>
      <c r="AU160" s="234" t="s">
        <v>90</v>
      </c>
      <c r="AV160" s="13" t="s">
        <v>88</v>
      </c>
      <c r="AW160" s="13" t="s">
        <v>42</v>
      </c>
      <c r="AX160" s="13" t="s">
        <v>80</v>
      </c>
      <c r="AY160" s="234" t="s">
        <v>133</v>
      </c>
    </row>
    <row r="161" spans="1:51" s="13" customFormat="1" ht="12">
      <c r="A161" s="13"/>
      <c r="B161" s="224"/>
      <c r="C161" s="225"/>
      <c r="D161" s="226" t="s">
        <v>144</v>
      </c>
      <c r="E161" s="227" t="s">
        <v>19</v>
      </c>
      <c r="F161" s="228" t="s">
        <v>194</v>
      </c>
      <c r="G161" s="225"/>
      <c r="H161" s="227" t="s">
        <v>19</v>
      </c>
      <c r="I161" s="229"/>
      <c r="J161" s="225"/>
      <c r="K161" s="225"/>
      <c r="L161" s="230"/>
      <c r="M161" s="231"/>
      <c r="N161" s="232"/>
      <c r="O161" s="232"/>
      <c r="P161" s="232"/>
      <c r="Q161" s="232"/>
      <c r="R161" s="232"/>
      <c r="S161" s="232"/>
      <c r="T161" s="23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4" t="s">
        <v>144</v>
      </c>
      <c r="AU161" s="234" t="s">
        <v>90</v>
      </c>
      <c r="AV161" s="13" t="s">
        <v>88</v>
      </c>
      <c r="AW161" s="13" t="s">
        <v>42</v>
      </c>
      <c r="AX161" s="13" t="s">
        <v>80</v>
      </c>
      <c r="AY161" s="234" t="s">
        <v>133</v>
      </c>
    </row>
    <row r="162" spans="1:51" s="14" customFormat="1" ht="12">
      <c r="A162" s="14"/>
      <c r="B162" s="235"/>
      <c r="C162" s="236"/>
      <c r="D162" s="226" t="s">
        <v>144</v>
      </c>
      <c r="E162" s="237" t="s">
        <v>19</v>
      </c>
      <c r="F162" s="238" t="s">
        <v>156</v>
      </c>
      <c r="G162" s="236"/>
      <c r="H162" s="239">
        <v>14.5</v>
      </c>
      <c r="I162" s="240"/>
      <c r="J162" s="236"/>
      <c r="K162" s="236"/>
      <c r="L162" s="241"/>
      <c r="M162" s="242"/>
      <c r="N162" s="243"/>
      <c r="O162" s="243"/>
      <c r="P162" s="243"/>
      <c r="Q162" s="243"/>
      <c r="R162" s="243"/>
      <c r="S162" s="243"/>
      <c r="T162" s="24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45" t="s">
        <v>144</v>
      </c>
      <c r="AU162" s="245" t="s">
        <v>90</v>
      </c>
      <c r="AV162" s="14" t="s">
        <v>90</v>
      </c>
      <c r="AW162" s="14" t="s">
        <v>42</v>
      </c>
      <c r="AX162" s="14" t="s">
        <v>88</v>
      </c>
      <c r="AY162" s="245" t="s">
        <v>133</v>
      </c>
    </row>
    <row r="163" spans="1:65" s="2" customFormat="1" ht="37.8" customHeight="1">
      <c r="A163" s="40"/>
      <c r="B163" s="41"/>
      <c r="C163" s="206" t="s">
        <v>210</v>
      </c>
      <c r="D163" s="206" t="s">
        <v>135</v>
      </c>
      <c r="E163" s="207" t="s">
        <v>211</v>
      </c>
      <c r="F163" s="208" t="s">
        <v>212</v>
      </c>
      <c r="G163" s="209" t="s">
        <v>138</v>
      </c>
      <c r="H163" s="210">
        <v>16.4</v>
      </c>
      <c r="I163" s="211"/>
      <c r="J163" s="212">
        <f>ROUND(I163*H163,2)</f>
        <v>0</v>
      </c>
      <c r="K163" s="208" t="s">
        <v>139</v>
      </c>
      <c r="L163" s="46"/>
      <c r="M163" s="213" t="s">
        <v>19</v>
      </c>
      <c r="N163" s="214" t="s">
        <v>51</v>
      </c>
      <c r="O163" s="86"/>
      <c r="P163" s="215">
        <f>O163*H163</f>
        <v>0</v>
      </c>
      <c r="Q163" s="215">
        <v>0.08922</v>
      </c>
      <c r="R163" s="215">
        <f>Q163*H163</f>
        <v>1.4632079999999998</v>
      </c>
      <c r="S163" s="215">
        <v>0</v>
      </c>
      <c r="T163" s="216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17" t="s">
        <v>140</v>
      </c>
      <c r="AT163" s="217" t="s">
        <v>135</v>
      </c>
      <c r="AU163" s="217" t="s">
        <v>90</v>
      </c>
      <c r="AY163" s="18" t="s">
        <v>133</v>
      </c>
      <c r="BE163" s="218">
        <f>IF(N163="základní",J163,0)</f>
        <v>0</v>
      </c>
      <c r="BF163" s="218">
        <f>IF(N163="snížená",J163,0)</f>
        <v>0</v>
      </c>
      <c r="BG163" s="218">
        <f>IF(N163="zákl. přenesená",J163,0)</f>
        <v>0</v>
      </c>
      <c r="BH163" s="218">
        <f>IF(N163="sníž. přenesená",J163,0)</f>
        <v>0</v>
      </c>
      <c r="BI163" s="218">
        <f>IF(N163="nulová",J163,0)</f>
        <v>0</v>
      </c>
      <c r="BJ163" s="18" t="s">
        <v>88</v>
      </c>
      <c r="BK163" s="218">
        <f>ROUND(I163*H163,2)</f>
        <v>0</v>
      </c>
      <c r="BL163" s="18" t="s">
        <v>140</v>
      </c>
      <c r="BM163" s="217" t="s">
        <v>213</v>
      </c>
    </row>
    <row r="164" spans="1:47" s="2" customFormat="1" ht="12">
      <c r="A164" s="40"/>
      <c r="B164" s="41"/>
      <c r="C164" s="42"/>
      <c r="D164" s="219" t="s">
        <v>142</v>
      </c>
      <c r="E164" s="42"/>
      <c r="F164" s="220" t="s">
        <v>214</v>
      </c>
      <c r="G164" s="42"/>
      <c r="H164" s="42"/>
      <c r="I164" s="221"/>
      <c r="J164" s="42"/>
      <c r="K164" s="42"/>
      <c r="L164" s="46"/>
      <c r="M164" s="222"/>
      <c r="N164" s="223"/>
      <c r="O164" s="86"/>
      <c r="P164" s="86"/>
      <c r="Q164" s="86"/>
      <c r="R164" s="86"/>
      <c r="S164" s="86"/>
      <c r="T164" s="87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8" t="s">
        <v>142</v>
      </c>
      <c r="AU164" s="18" t="s">
        <v>90</v>
      </c>
    </row>
    <row r="165" spans="1:51" s="13" customFormat="1" ht="12">
      <c r="A165" s="13"/>
      <c r="B165" s="224"/>
      <c r="C165" s="225"/>
      <c r="D165" s="226" t="s">
        <v>144</v>
      </c>
      <c r="E165" s="227" t="s">
        <v>19</v>
      </c>
      <c r="F165" s="228" t="s">
        <v>145</v>
      </c>
      <c r="G165" s="225"/>
      <c r="H165" s="227" t="s">
        <v>19</v>
      </c>
      <c r="I165" s="229"/>
      <c r="J165" s="225"/>
      <c r="K165" s="225"/>
      <c r="L165" s="230"/>
      <c r="M165" s="231"/>
      <c r="N165" s="232"/>
      <c r="O165" s="232"/>
      <c r="P165" s="232"/>
      <c r="Q165" s="232"/>
      <c r="R165" s="232"/>
      <c r="S165" s="232"/>
      <c r="T165" s="23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4" t="s">
        <v>144</v>
      </c>
      <c r="AU165" s="234" t="s">
        <v>90</v>
      </c>
      <c r="AV165" s="13" t="s">
        <v>88</v>
      </c>
      <c r="AW165" s="13" t="s">
        <v>42</v>
      </c>
      <c r="AX165" s="13" t="s">
        <v>80</v>
      </c>
      <c r="AY165" s="234" t="s">
        <v>133</v>
      </c>
    </row>
    <row r="166" spans="1:51" s="13" customFormat="1" ht="12">
      <c r="A166" s="13"/>
      <c r="B166" s="224"/>
      <c r="C166" s="225"/>
      <c r="D166" s="226" t="s">
        <v>144</v>
      </c>
      <c r="E166" s="227" t="s">
        <v>19</v>
      </c>
      <c r="F166" s="228" t="s">
        <v>182</v>
      </c>
      <c r="G166" s="225"/>
      <c r="H166" s="227" t="s">
        <v>19</v>
      </c>
      <c r="I166" s="229"/>
      <c r="J166" s="225"/>
      <c r="K166" s="225"/>
      <c r="L166" s="230"/>
      <c r="M166" s="231"/>
      <c r="N166" s="232"/>
      <c r="O166" s="232"/>
      <c r="P166" s="232"/>
      <c r="Q166" s="232"/>
      <c r="R166" s="232"/>
      <c r="S166" s="232"/>
      <c r="T166" s="23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4" t="s">
        <v>144</v>
      </c>
      <c r="AU166" s="234" t="s">
        <v>90</v>
      </c>
      <c r="AV166" s="13" t="s">
        <v>88</v>
      </c>
      <c r="AW166" s="13" t="s">
        <v>42</v>
      </c>
      <c r="AX166" s="13" t="s">
        <v>80</v>
      </c>
      <c r="AY166" s="234" t="s">
        <v>133</v>
      </c>
    </row>
    <row r="167" spans="1:51" s="14" customFormat="1" ht="12">
      <c r="A167" s="14"/>
      <c r="B167" s="235"/>
      <c r="C167" s="236"/>
      <c r="D167" s="226" t="s">
        <v>144</v>
      </c>
      <c r="E167" s="237" t="s">
        <v>19</v>
      </c>
      <c r="F167" s="238" t="s">
        <v>147</v>
      </c>
      <c r="G167" s="236"/>
      <c r="H167" s="239">
        <v>11</v>
      </c>
      <c r="I167" s="240"/>
      <c r="J167" s="236"/>
      <c r="K167" s="236"/>
      <c r="L167" s="241"/>
      <c r="M167" s="242"/>
      <c r="N167" s="243"/>
      <c r="O167" s="243"/>
      <c r="P167" s="243"/>
      <c r="Q167" s="243"/>
      <c r="R167" s="243"/>
      <c r="S167" s="243"/>
      <c r="T167" s="24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45" t="s">
        <v>144</v>
      </c>
      <c r="AU167" s="245" t="s">
        <v>90</v>
      </c>
      <c r="AV167" s="14" t="s">
        <v>90</v>
      </c>
      <c r="AW167" s="14" t="s">
        <v>42</v>
      </c>
      <c r="AX167" s="14" t="s">
        <v>80</v>
      </c>
      <c r="AY167" s="245" t="s">
        <v>133</v>
      </c>
    </row>
    <row r="168" spans="1:51" s="13" customFormat="1" ht="12">
      <c r="A168" s="13"/>
      <c r="B168" s="224"/>
      <c r="C168" s="225"/>
      <c r="D168" s="226" t="s">
        <v>144</v>
      </c>
      <c r="E168" s="227" t="s">
        <v>19</v>
      </c>
      <c r="F168" s="228" t="s">
        <v>183</v>
      </c>
      <c r="G168" s="225"/>
      <c r="H168" s="227" t="s">
        <v>19</v>
      </c>
      <c r="I168" s="229"/>
      <c r="J168" s="225"/>
      <c r="K168" s="225"/>
      <c r="L168" s="230"/>
      <c r="M168" s="231"/>
      <c r="N168" s="232"/>
      <c r="O168" s="232"/>
      <c r="P168" s="232"/>
      <c r="Q168" s="232"/>
      <c r="R168" s="232"/>
      <c r="S168" s="232"/>
      <c r="T168" s="23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4" t="s">
        <v>144</v>
      </c>
      <c r="AU168" s="234" t="s">
        <v>90</v>
      </c>
      <c r="AV168" s="13" t="s">
        <v>88</v>
      </c>
      <c r="AW168" s="13" t="s">
        <v>42</v>
      </c>
      <c r="AX168" s="13" t="s">
        <v>80</v>
      </c>
      <c r="AY168" s="234" t="s">
        <v>133</v>
      </c>
    </row>
    <row r="169" spans="1:51" s="14" customFormat="1" ht="12">
      <c r="A169" s="14"/>
      <c r="B169" s="235"/>
      <c r="C169" s="236"/>
      <c r="D169" s="226" t="s">
        <v>144</v>
      </c>
      <c r="E169" s="237" t="s">
        <v>19</v>
      </c>
      <c r="F169" s="238" t="s">
        <v>149</v>
      </c>
      <c r="G169" s="236"/>
      <c r="H169" s="239">
        <v>5.4</v>
      </c>
      <c r="I169" s="240"/>
      <c r="J169" s="236"/>
      <c r="K169" s="236"/>
      <c r="L169" s="241"/>
      <c r="M169" s="242"/>
      <c r="N169" s="243"/>
      <c r="O169" s="243"/>
      <c r="P169" s="243"/>
      <c r="Q169" s="243"/>
      <c r="R169" s="243"/>
      <c r="S169" s="243"/>
      <c r="T169" s="24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45" t="s">
        <v>144</v>
      </c>
      <c r="AU169" s="245" t="s">
        <v>90</v>
      </c>
      <c r="AV169" s="14" t="s">
        <v>90</v>
      </c>
      <c r="AW169" s="14" t="s">
        <v>42</v>
      </c>
      <c r="AX169" s="14" t="s">
        <v>80</v>
      </c>
      <c r="AY169" s="245" t="s">
        <v>133</v>
      </c>
    </row>
    <row r="170" spans="1:51" s="15" customFormat="1" ht="12">
      <c r="A170" s="15"/>
      <c r="B170" s="246"/>
      <c r="C170" s="247"/>
      <c r="D170" s="226" t="s">
        <v>144</v>
      </c>
      <c r="E170" s="248" t="s">
        <v>19</v>
      </c>
      <c r="F170" s="249" t="s">
        <v>150</v>
      </c>
      <c r="G170" s="247"/>
      <c r="H170" s="250">
        <v>16.4</v>
      </c>
      <c r="I170" s="251"/>
      <c r="J170" s="247"/>
      <c r="K170" s="247"/>
      <c r="L170" s="252"/>
      <c r="M170" s="253"/>
      <c r="N170" s="254"/>
      <c r="O170" s="254"/>
      <c r="P170" s="254"/>
      <c r="Q170" s="254"/>
      <c r="R170" s="254"/>
      <c r="S170" s="254"/>
      <c r="T170" s="25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56" t="s">
        <v>144</v>
      </c>
      <c r="AU170" s="256" t="s">
        <v>90</v>
      </c>
      <c r="AV170" s="15" t="s">
        <v>140</v>
      </c>
      <c r="AW170" s="15" t="s">
        <v>42</v>
      </c>
      <c r="AX170" s="15" t="s">
        <v>88</v>
      </c>
      <c r="AY170" s="256" t="s">
        <v>133</v>
      </c>
    </row>
    <row r="171" spans="1:65" s="2" customFormat="1" ht="16.5" customHeight="1">
      <c r="A171" s="40"/>
      <c r="B171" s="41"/>
      <c r="C171" s="206" t="s">
        <v>215</v>
      </c>
      <c r="D171" s="206" t="s">
        <v>135</v>
      </c>
      <c r="E171" s="207" t="s">
        <v>216</v>
      </c>
      <c r="F171" s="208" t="s">
        <v>217</v>
      </c>
      <c r="G171" s="209" t="s">
        <v>218</v>
      </c>
      <c r="H171" s="210">
        <v>20</v>
      </c>
      <c r="I171" s="211"/>
      <c r="J171" s="212">
        <f>ROUND(I171*H171,2)</f>
        <v>0</v>
      </c>
      <c r="K171" s="208" t="s">
        <v>139</v>
      </c>
      <c r="L171" s="46"/>
      <c r="M171" s="213" t="s">
        <v>19</v>
      </c>
      <c r="N171" s="214" t="s">
        <v>51</v>
      </c>
      <c r="O171" s="86"/>
      <c r="P171" s="215">
        <f>O171*H171</f>
        <v>0</v>
      </c>
      <c r="Q171" s="215">
        <v>0.0036</v>
      </c>
      <c r="R171" s="215">
        <f>Q171*H171</f>
        <v>0.072</v>
      </c>
      <c r="S171" s="215">
        <v>0</v>
      </c>
      <c r="T171" s="216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17" t="s">
        <v>140</v>
      </c>
      <c r="AT171" s="217" t="s">
        <v>135</v>
      </c>
      <c r="AU171" s="217" t="s">
        <v>90</v>
      </c>
      <c r="AY171" s="18" t="s">
        <v>133</v>
      </c>
      <c r="BE171" s="218">
        <f>IF(N171="základní",J171,0)</f>
        <v>0</v>
      </c>
      <c r="BF171" s="218">
        <f>IF(N171="snížená",J171,0)</f>
        <v>0</v>
      </c>
      <c r="BG171" s="218">
        <f>IF(N171="zákl. přenesená",J171,0)</f>
        <v>0</v>
      </c>
      <c r="BH171" s="218">
        <f>IF(N171="sníž. přenesená",J171,0)</f>
        <v>0</v>
      </c>
      <c r="BI171" s="218">
        <f>IF(N171="nulová",J171,0)</f>
        <v>0</v>
      </c>
      <c r="BJ171" s="18" t="s">
        <v>88</v>
      </c>
      <c r="BK171" s="218">
        <f>ROUND(I171*H171,2)</f>
        <v>0</v>
      </c>
      <c r="BL171" s="18" t="s">
        <v>140</v>
      </c>
      <c r="BM171" s="217" t="s">
        <v>219</v>
      </c>
    </row>
    <row r="172" spans="1:47" s="2" customFormat="1" ht="12">
      <c r="A172" s="40"/>
      <c r="B172" s="41"/>
      <c r="C172" s="42"/>
      <c r="D172" s="219" t="s">
        <v>142</v>
      </c>
      <c r="E172" s="42"/>
      <c r="F172" s="220" t="s">
        <v>220</v>
      </c>
      <c r="G172" s="42"/>
      <c r="H172" s="42"/>
      <c r="I172" s="221"/>
      <c r="J172" s="42"/>
      <c r="K172" s="42"/>
      <c r="L172" s="46"/>
      <c r="M172" s="222"/>
      <c r="N172" s="223"/>
      <c r="O172" s="86"/>
      <c r="P172" s="86"/>
      <c r="Q172" s="86"/>
      <c r="R172" s="86"/>
      <c r="S172" s="86"/>
      <c r="T172" s="87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T172" s="18" t="s">
        <v>142</v>
      </c>
      <c r="AU172" s="18" t="s">
        <v>90</v>
      </c>
    </row>
    <row r="173" spans="1:51" s="13" customFormat="1" ht="12">
      <c r="A173" s="13"/>
      <c r="B173" s="224"/>
      <c r="C173" s="225"/>
      <c r="D173" s="226" t="s">
        <v>144</v>
      </c>
      <c r="E173" s="227" t="s">
        <v>19</v>
      </c>
      <c r="F173" s="228" t="s">
        <v>145</v>
      </c>
      <c r="G173" s="225"/>
      <c r="H173" s="227" t="s">
        <v>19</v>
      </c>
      <c r="I173" s="229"/>
      <c r="J173" s="225"/>
      <c r="K173" s="225"/>
      <c r="L173" s="230"/>
      <c r="M173" s="231"/>
      <c r="N173" s="232"/>
      <c r="O173" s="232"/>
      <c r="P173" s="232"/>
      <c r="Q173" s="232"/>
      <c r="R173" s="232"/>
      <c r="S173" s="232"/>
      <c r="T173" s="23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4" t="s">
        <v>144</v>
      </c>
      <c r="AU173" s="234" t="s">
        <v>90</v>
      </c>
      <c r="AV173" s="13" t="s">
        <v>88</v>
      </c>
      <c r="AW173" s="13" t="s">
        <v>42</v>
      </c>
      <c r="AX173" s="13" t="s">
        <v>80</v>
      </c>
      <c r="AY173" s="234" t="s">
        <v>133</v>
      </c>
    </row>
    <row r="174" spans="1:51" s="13" customFormat="1" ht="12">
      <c r="A174" s="13"/>
      <c r="B174" s="224"/>
      <c r="C174" s="225"/>
      <c r="D174" s="226" t="s">
        <v>144</v>
      </c>
      <c r="E174" s="227" t="s">
        <v>19</v>
      </c>
      <c r="F174" s="228" t="s">
        <v>194</v>
      </c>
      <c r="G174" s="225"/>
      <c r="H174" s="227" t="s">
        <v>19</v>
      </c>
      <c r="I174" s="229"/>
      <c r="J174" s="225"/>
      <c r="K174" s="225"/>
      <c r="L174" s="230"/>
      <c r="M174" s="231"/>
      <c r="N174" s="232"/>
      <c r="O174" s="232"/>
      <c r="P174" s="232"/>
      <c r="Q174" s="232"/>
      <c r="R174" s="232"/>
      <c r="S174" s="232"/>
      <c r="T174" s="23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4" t="s">
        <v>144</v>
      </c>
      <c r="AU174" s="234" t="s">
        <v>90</v>
      </c>
      <c r="AV174" s="13" t="s">
        <v>88</v>
      </c>
      <c r="AW174" s="13" t="s">
        <v>42</v>
      </c>
      <c r="AX174" s="13" t="s">
        <v>80</v>
      </c>
      <c r="AY174" s="234" t="s">
        <v>133</v>
      </c>
    </row>
    <row r="175" spans="1:51" s="14" customFormat="1" ht="12">
      <c r="A175" s="14"/>
      <c r="B175" s="235"/>
      <c r="C175" s="236"/>
      <c r="D175" s="226" t="s">
        <v>144</v>
      </c>
      <c r="E175" s="237" t="s">
        <v>19</v>
      </c>
      <c r="F175" s="238" t="s">
        <v>221</v>
      </c>
      <c r="G175" s="236"/>
      <c r="H175" s="239">
        <v>20</v>
      </c>
      <c r="I175" s="240"/>
      <c r="J175" s="236"/>
      <c r="K175" s="236"/>
      <c r="L175" s="241"/>
      <c r="M175" s="242"/>
      <c r="N175" s="243"/>
      <c r="O175" s="243"/>
      <c r="P175" s="243"/>
      <c r="Q175" s="243"/>
      <c r="R175" s="243"/>
      <c r="S175" s="243"/>
      <c r="T175" s="24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45" t="s">
        <v>144</v>
      </c>
      <c r="AU175" s="245" t="s">
        <v>90</v>
      </c>
      <c r="AV175" s="14" t="s">
        <v>90</v>
      </c>
      <c r="AW175" s="14" t="s">
        <v>42</v>
      </c>
      <c r="AX175" s="14" t="s">
        <v>88</v>
      </c>
      <c r="AY175" s="245" t="s">
        <v>133</v>
      </c>
    </row>
    <row r="176" spans="1:63" s="12" customFormat="1" ht="22.8" customHeight="1">
      <c r="A176" s="12"/>
      <c r="B176" s="190"/>
      <c r="C176" s="191"/>
      <c r="D176" s="192" t="s">
        <v>79</v>
      </c>
      <c r="E176" s="204" t="s">
        <v>195</v>
      </c>
      <c r="F176" s="204" t="s">
        <v>222</v>
      </c>
      <c r="G176" s="191"/>
      <c r="H176" s="191"/>
      <c r="I176" s="194"/>
      <c r="J176" s="205">
        <f>BK176</f>
        <v>0</v>
      </c>
      <c r="K176" s="191"/>
      <c r="L176" s="196"/>
      <c r="M176" s="197"/>
      <c r="N176" s="198"/>
      <c r="O176" s="198"/>
      <c r="P176" s="199">
        <f>SUM(P177:P224)</f>
        <v>0</v>
      </c>
      <c r="Q176" s="198"/>
      <c r="R176" s="199">
        <f>SUM(R177:R224)</f>
        <v>0.00189048</v>
      </c>
      <c r="S176" s="198"/>
      <c r="T176" s="200">
        <f>SUM(T177:T224)</f>
        <v>0.008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01" t="s">
        <v>88</v>
      </c>
      <c r="AT176" s="202" t="s">
        <v>79</v>
      </c>
      <c r="AU176" s="202" t="s">
        <v>88</v>
      </c>
      <c r="AY176" s="201" t="s">
        <v>133</v>
      </c>
      <c r="BK176" s="203">
        <f>SUM(BK177:BK224)</f>
        <v>0</v>
      </c>
    </row>
    <row r="177" spans="1:65" s="2" customFormat="1" ht="16.5" customHeight="1">
      <c r="A177" s="40"/>
      <c r="B177" s="41"/>
      <c r="C177" s="206" t="s">
        <v>223</v>
      </c>
      <c r="D177" s="206" t="s">
        <v>135</v>
      </c>
      <c r="E177" s="207" t="s">
        <v>224</v>
      </c>
      <c r="F177" s="208" t="s">
        <v>225</v>
      </c>
      <c r="G177" s="209" t="s">
        <v>226</v>
      </c>
      <c r="H177" s="210">
        <v>2</v>
      </c>
      <c r="I177" s="211"/>
      <c r="J177" s="212">
        <f>ROUND(I177*H177,2)</f>
        <v>0</v>
      </c>
      <c r="K177" s="208" t="s">
        <v>139</v>
      </c>
      <c r="L177" s="46"/>
      <c r="M177" s="213" t="s">
        <v>19</v>
      </c>
      <c r="N177" s="214" t="s">
        <v>51</v>
      </c>
      <c r="O177" s="86"/>
      <c r="P177" s="215">
        <f>O177*H177</f>
        <v>0</v>
      </c>
      <c r="Q177" s="215">
        <v>1E-05</v>
      </c>
      <c r="R177" s="215">
        <f>Q177*H177</f>
        <v>2E-05</v>
      </c>
      <c r="S177" s="215">
        <v>0</v>
      </c>
      <c r="T177" s="216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17" t="s">
        <v>140</v>
      </c>
      <c r="AT177" s="217" t="s">
        <v>135</v>
      </c>
      <c r="AU177" s="217" t="s">
        <v>90</v>
      </c>
      <c r="AY177" s="18" t="s">
        <v>133</v>
      </c>
      <c r="BE177" s="218">
        <f>IF(N177="základní",J177,0)</f>
        <v>0</v>
      </c>
      <c r="BF177" s="218">
        <f>IF(N177="snížená",J177,0)</f>
        <v>0</v>
      </c>
      <c r="BG177" s="218">
        <f>IF(N177="zákl. přenesená",J177,0)</f>
        <v>0</v>
      </c>
      <c r="BH177" s="218">
        <f>IF(N177="sníž. přenesená",J177,0)</f>
        <v>0</v>
      </c>
      <c r="BI177" s="218">
        <f>IF(N177="nulová",J177,0)</f>
        <v>0</v>
      </c>
      <c r="BJ177" s="18" t="s">
        <v>88</v>
      </c>
      <c r="BK177" s="218">
        <f>ROUND(I177*H177,2)</f>
        <v>0</v>
      </c>
      <c r="BL177" s="18" t="s">
        <v>140</v>
      </c>
      <c r="BM177" s="217" t="s">
        <v>227</v>
      </c>
    </row>
    <row r="178" spans="1:47" s="2" customFormat="1" ht="12">
      <c r="A178" s="40"/>
      <c r="B178" s="41"/>
      <c r="C178" s="42"/>
      <c r="D178" s="219" t="s">
        <v>142</v>
      </c>
      <c r="E178" s="42"/>
      <c r="F178" s="220" t="s">
        <v>228</v>
      </c>
      <c r="G178" s="42"/>
      <c r="H178" s="42"/>
      <c r="I178" s="221"/>
      <c r="J178" s="42"/>
      <c r="K178" s="42"/>
      <c r="L178" s="46"/>
      <c r="M178" s="222"/>
      <c r="N178" s="223"/>
      <c r="O178" s="86"/>
      <c r="P178" s="86"/>
      <c r="Q178" s="86"/>
      <c r="R178" s="86"/>
      <c r="S178" s="86"/>
      <c r="T178" s="87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T178" s="18" t="s">
        <v>142</v>
      </c>
      <c r="AU178" s="18" t="s">
        <v>90</v>
      </c>
    </row>
    <row r="179" spans="1:51" s="13" customFormat="1" ht="12">
      <c r="A179" s="13"/>
      <c r="B179" s="224"/>
      <c r="C179" s="225"/>
      <c r="D179" s="226" t="s">
        <v>144</v>
      </c>
      <c r="E179" s="227" t="s">
        <v>19</v>
      </c>
      <c r="F179" s="228" t="s">
        <v>145</v>
      </c>
      <c r="G179" s="225"/>
      <c r="H179" s="227" t="s">
        <v>19</v>
      </c>
      <c r="I179" s="229"/>
      <c r="J179" s="225"/>
      <c r="K179" s="225"/>
      <c r="L179" s="230"/>
      <c r="M179" s="231"/>
      <c r="N179" s="232"/>
      <c r="O179" s="232"/>
      <c r="P179" s="232"/>
      <c r="Q179" s="232"/>
      <c r="R179" s="232"/>
      <c r="S179" s="232"/>
      <c r="T179" s="23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4" t="s">
        <v>144</v>
      </c>
      <c r="AU179" s="234" t="s">
        <v>90</v>
      </c>
      <c r="AV179" s="13" t="s">
        <v>88</v>
      </c>
      <c r="AW179" s="13" t="s">
        <v>42</v>
      </c>
      <c r="AX179" s="13" t="s">
        <v>80</v>
      </c>
      <c r="AY179" s="234" t="s">
        <v>133</v>
      </c>
    </row>
    <row r="180" spans="1:51" s="13" customFormat="1" ht="12">
      <c r="A180" s="13"/>
      <c r="B180" s="224"/>
      <c r="C180" s="225"/>
      <c r="D180" s="226" t="s">
        <v>144</v>
      </c>
      <c r="E180" s="227" t="s">
        <v>19</v>
      </c>
      <c r="F180" s="228" t="s">
        <v>229</v>
      </c>
      <c r="G180" s="225"/>
      <c r="H180" s="227" t="s">
        <v>19</v>
      </c>
      <c r="I180" s="229"/>
      <c r="J180" s="225"/>
      <c r="K180" s="225"/>
      <c r="L180" s="230"/>
      <c r="M180" s="231"/>
      <c r="N180" s="232"/>
      <c r="O180" s="232"/>
      <c r="P180" s="232"/>
      <c r="Q180" s="232"/>
      <c r="R180" s="232"/>
      <c r="S180" s="232"/>
      <c r="T180" s="23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4" t="s">
        <v>144</v>
      </c>
      <c r="AU180" s="234" t="s">
        <v>90</v>
      </c>
      <c r="AV180" s="13" t="s">
        <v>88</v>
      </c>
      <c r="AW180" s="13" t="s">
        <v>42</v>
      </c>
      <c r="AX180" s="13" t="s">
        <v>80</v>
      </c>
      <c r="AY180" s="234" t="s">
        <v>133</v>
      </c>
    </row>
    <row r="181" spans="1:51" s="14" customFormat="1" ht="12">
      <c r="A181" s="14"/>
      <c r="B181" s="235"/>
      <c r="C181" s="236"/>
      <c r="D181" s="226" t="s">
        <v>144</v>
      </c>
      <c r="E181" s="237" t="s">
        <v>19</v>
      </c>
      <c r="F181" s="238" t="s">
        <v>88</v>
      </c>
      <c r="G181" s="236"/>
      <c r="H181" s="239">
        <v>1</v>
      </c>
      <c r="I181" s="240"/>
      <c r="J181" s="236"/>
      <c r="K181" s="236"/>
      <c r="L181" s="241"/>
      <c r="M181" s="242"/>
      <c r="N181" s="243"/>
      <c r="O181" s="243"/>
      <c r="P181" s="243"/>
      <c r="Q181" s="243"/>
      <c r="R181" s="243"/>
      <c r="S181" s="243"/>
      <c r="T181" s="24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45" t="s">
        <v>144</v>
      </c>
      <c r="AU181" s="245" t="s">
        <v>90</v>
      </c>
      <c r="AV181" s="14" t="s">
        <v>90</v>
      </c>
      <c r="AW181" s="14" t="s">
        <v>42</v>
      </c>
      <c r="AX181" s="14" t="s">
        <v>80</v>
      </c>
      <c r="AY181" s="245" t="s">
        <v>133</v>
      </c>
    </row>
    <row r="182" spans="1:51" s="13" customFormat="1" ht="12">
      <c r="A182" s="13"/>
      <c r="B182" s="224"/>
      <c r="C182" s="225"/>
      <c r="D182" s="226" t="s">
        <v>144</v>
      </c>
      <c r="E182" s="227" t="s">
        <v>19</v>
      </c>
      <c r="F182" s="228" t="s">
        <v>230</v>
      </c>
      <c r="G182" s="225"/>
      <c r="H182" s="227" t="s">
        <v>19</v>
      </c>
      <c r="I182" s="229"/>
      <c r="J182" s="225"/>
      <c r="K182" s="225"/>
      <c r="L182" s="230"/>
      <c r="M182" s="231"/>
      <c r="N182" s="232"/>
      <c r="O182" s="232"/>
      <c r="P182" s="232"/>
      <c r="Q182" s="232"/>
      <c r="R182" s="232"/>
      <c r="S182" s="232"/>
      <c r="T182" s="23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4" t="s">
        <v>144</v>
      </c>
      <c r="AU182" s="234" t="s">
        <v>90</v>
      </c>
      <c r="AV182" s="13" t="s">
        <v>88</v>
      </c>
      <c r="AW182" s="13" t="s">
        <v>42</v>
      </c>
      <c r="AX182" s="13" t="s">
        <v>80</v>
      </c>
      <c r="AY182" s="234" t="s">
        <v>133</v>
      </c>
    </row>
    <row r="183" spans="1:51" s="14" customFormat="1" ht="12">
      <c r="A183" s="14"/>
      <c r="B183" s="235"/>
      <c r="C183" s="236"/>
      <c r="D183" s="226" t="s">
        <v>144</v>
      </c>
      <c r="E183" s="237" t="s">
        <v>19</v>
      </c>
      <c r="F183" s="238" t="s">
        <v>88</v>
      </c>
      <c r="G183" s="236"/>
      <c r="H183" s="239">
        <v>1</v>
      </c>
      <c r="I183" s="240"/>
      <c r="J183" s="236"/>
      <c r="K183" s="236"/>
      <c r="L183" s="241"/>
      <c r="M183" s="242"/>
      <c r="N183" s="243"/>
      <c r="O183" s="243"/>
      <c r="P183" s="243"/>
      <c r="Q183" s="243"/>
      <c r="R183" s="243"/>
      <c r="S183" s="243"/>
      <c r="T183" s="24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45" t="s">
        <v>144</v>
      </c>
      <c r="AU183" s="245" t="s">
        <v>90</v>
      </c>
      <c r="AV183" s="14" t="s">
        <v>90</v>
      </c>
      <c r="AW183" s="14" t="s">
        <v>42</v>
      </c>
      <c r="AX183" s="14" t="s">
        <v>80</v>
      </c>
      <c r="AY183" s="245" t="s">
        <v>133</v>
      </c>
    </row>
    <row r="184" spans="1:51" s="15" customFormat="1" ht="12">
      <c r="A184" s="15"/>
      <c r="B184" s="246"/>
      <c r="C184" s="247"/>
      <c r="D184" s="226" t="s">
        <v>144</v>
      </c>
      <c r="E184" s="248" t="s">
        <v>19</v>
      </c>
      <c r="F184" s="249" t="s">
        <v>150</v>
      </c>
      <c r="G184" s="247"/>
      <c r="H184" s="250">
        <v>2</v>
      </c>
      <c r="I184" s="251"/>
      <c r="J184" s="247"/>
      <c r="K184" s="247"/>
      <c r="L184" s="252"/>
      <c r="M184" s="253"/>
      <c r="N184" s="254"/>
      <c r="O184" s="254"/>
      <c r="P184" s="254"/>
      <c r="Q184" s="254"/>
      <c r="R184" s="254"/>
      <c r="S184" s="254"/>
      <c r="T184" s="25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56" t="s">
        <v>144</v>
      </c>
      <c r="AU184" s="256" t="s">
        <v>90</v>
      </c>
      <c r="AV184" s="15" t="s">
        <v>140</v>
      </c>
      <c r="AW184" s="15" t="s">
        <v>42</v>
      </c>
      <c r="AX184" s="15" t="s">
        <v>88</v>
      </c>
      <c r="AY184" s="256" t="s">
        <v>133</v>
      </c>
    </row>
    <row r="185" spans="1:65" s="2" customFormat="1" ht="24.15" customHeight="1">
      <c r="A185" s="40"/>
      <c r="B185" s="41"/>
      <c r="C185" s="257" t="s">
        <v>8</v>
      </c>
      <c r="D185" s="257" t="s">
        <v>231</v>
      </c>
      <c r="E185" s="258" t="s">
        <v>232</v>
      </c>
      <c r="F185" s="259" t="s">
        <v>233</v>
      </c>
      <c r="G185" s="260" t="s">
        <v>234</v>
      </c>
      <c r="H185" s="261">
        <v>0.04</v>
      </c>
      <c r="I185" s="262"/>
      <c r="J185" s="263">
        <f>ROUND(I185*H185,2)</f>
        <v>0</v>
      </c>
      <c r="K185" s="259" t="s">
        <v>139</v>
      </c>
      <c r="L185" s="264"/>
      <c r="M185" s="265" t="s">
        <v>19</v>
      </c>
      <c r="N185" s="266" t="s">
        <v>51</v>
      </c>
      <c r="O185" s="86"/>
      <c r="P185" s="215">
        <f>O185*H185</f>
        <v>0</v>
      </c>
      <c r="Q185" s="215">
        <v>0.0005</v>
      </c>
      <c r="R185" s="215">
        <f>Q185*H185</f>
        <v>2E-05</v>
      </c>
      <c r="S185" s="215">
        <v>0</v>
      </c>
      <c r="T185" s="216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17" t="s">
        <v>189</v>
      </c>
      <c r="AT185" s="217" t="s">
        <v>231</v>
      </c>
      <c r="AU185" s="217" t="s">
        <v>90</v>
      </c>
      <c r="AY185" s="18" t="s">
        <v>133</v>
      </c>
      <c r="BE185" s="218">
        <f>IF(N185="základní",J185,0)</f>
        <v>0</v>
      </c>
      <c r="BF185" s="218">
        <f>IF(N185="snížená",J185,0)</f>
        <v>0</v>
      </c>
      <c r="BG185" s="218">
        <f>IF(N185="zákl. přenesená",J185,0)</f>
        <v>0</v>
      </c>
      <c r="BH185" s="218">
        <f>IF(N185="sníž. přenesená",J185,0)</f>
        <v>0</v>
      </c>
      <c r="BI185" s="218">
        <f>IF(N185="nulová",J185,0)</f>
        <v>0</v>
      </c>
      <c r="BJ185" s="18" t="s">
        <v>88</v>
      </c>
      <c r="BK185" s="218">
        <f>ROUND(I185*H185,2)</f>
        <v>0</v>
      </c>
      <c r="BL185" s="18" t="s">
        <v>140</v>
      </c>
      <c r="BM185" s="217" t="s">
        <v>235</v>
      </c>
    </row>
    <row r="186" spans="1:51" s="13" customFormat="1" ht="12">
      <c r="A186" s="13"/>
      <c r="B186" s="224"/>
      <c r="C186" s="225"/>
      <c r="D186" s="226" t="s">
        <v>144</v>
      </c>
      <c r="E186" s="227" t="s">
        <v>19</v>
      </c>
      <c r="F186" s="228" t="s">
        <v>145</v>
      </c>
      <c r="G186" s="225"/>
      <c r="H186" s="227" t="s">
        <v>19</v>
      </c>
      <c r="I186" s="229"/>
      <c r="J186" s="225"/>
      <c r="K186" s="225"/>
      <c r="L186" s="230"/>
      <c r="M186" s="231"/>
      <c r="N186" s="232"/>
      <c r="O186" s="232"/>
      <c r="P186" s="232"/>
      <c r="Q186" s="232"/>
      <c r="R186" s="232"/>
      <c r="S186" s="232"/>
      <c r="T186" s="23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4" t="s">
        <v>144</v>
      </c>
      <c r="AU186" s="234" t="s">
        <v>90</v>
      </c>
      <c r="AV186" s="13" t="s">
        <v>88</v>
      </c>
      <c r="AW186" s="13" t="s">
        <v>42</v>
      </c>
      <c r="AX186" s="13" t="s">
        <v>80</v>
      </c>
      <c r="AY186" s="234" t="s">
        <v>133</v>
      </c>
    </row>
    <row r="187" spans="1:51" s="13" customFormat="1" ht="12">
      <c r="A187" s="13"/>
      <c r="B187" s="224"/>
      <c r="C187" s="225"/>
      <c r="D187" s="226" t="s">
        <v>144</v>
      </c>
      <c r="E187" s="227" t="s">
        <v>19</v>
      </c>
      <c r="F187" s="228" t="s">
        <v>229</v>
      </c>
      <c r="G187" s="225"/>
      <c r="H187" s="227" t="s">
        <v>19</v>
      </c>
      <c r="I187" s="229"/>
      <c r="J187" s="225"/>
      <c r="K187" s="225"/>
      <c r="L187" s="230"/>
      <c r="M187" s="231"/>
      <c r="N187" s="232"/>
      <c r="O187" s="232"/>
      <c r="P187" s="232"/>
      <c r="Q187" s="232"/>
      <c r="R187" s="232"/>
      <c r="S187" s="232"/>
      <c r="T187" s="23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4" t="s">
        <v>144</v>
      </c>
      <c r="AU187" s="234" t="s">
        <v>90</v>
      </c>
      <c r="AV187" s="13" t="s">
        <v>88</v>
      </c>
      <c r="AW187" s="13" t="s">
        <v>42</v>
      </c>
      <c r="AX187" s="13" t="s">
        <v>80</v>
      </c>
      <c r="AY187" s="234" t="s">
        <v>133</v>
      </c>
    </row>
    <row r="188" spans="1:51" s="14" customFormat="1" ht="12">
      <c r="A188" s="14"/>
      <c r="B188" s="235"/>
      <c r="C188" s="236"/>
      <c r="D188" s="226" t="s">
        <v>144</v>
      </c>
      <c r="E188" s="237" t="s">
        <v>19</v>
      </c>
      <c r="F188" s="238" t="s">
        <v>236</v>
      </c>
      <c r="G188" s="236"/>
      <c r="H188" s="239">
        <v>0.02</v>
      </c>
      <c r="I188" s="240"/>
      <c r="J188" s="236"/>
      <c r="K188" s="236"/>
      <c r="L188" s="241"/>
      <c r="M188" s="242"/>
      <c r="N188" s="243"/>
      <c r="O188" s="243"/>
      <c r="P188" s="243"/>
      <c r="Q188" s="243"/>
      <c r="R188" s="243"/>
      <c r="S188" s="243"/>
      <c r="T188" s="24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45" t="s">
        <v>144</v>
      </c>
      <c r="AU188" s="245" t="s">
        <v>90</v>
      </c>
      <c r="AV188" s="14" t="s">
        <v>90</v>
      </c>
      <c r="AW188" s="14" t="s">
        <v>42</v>
      </c>
      <c r="AX188" s="14" t="s">
        <v>80</v>
      </c>
      <c r="AY188" s="245" t="s">
        <v>133</v>
      </c>
    </row>
    <row r="189" spans="1:51" s="13" customFormat="1" ht="12">
      <c r="A189" s="13"/>
      <c r="B189" s="224"/>
      <c r="C189" s="225"/>
      <c r="D189" s="226" t="s">
        <v>144</v>
      </c>
      <c r="E189" s="227" t="s">
        <v>19</v>
      </c>
      <c r="F189" s="228" t="s">
        <v>230</v>
      </c>
      <c r="G189" s="225"/>
      <c r="H189" s="227" t="s">
        <v>19</v>
      </c>
      <c r="I189" s="229"/>
      <c r="J189" s="225"/>
      <c r="K189" s="225"/>
      <c r="L189" s="230"/>
      <c r="M189" s="231"/>
      <c r="N189" s="232"/>
      <c r="O189" s="232"/>
      <c r="P189" s="232"/>
      <c r="Q189" s="232"/>
      <c r="R189" s="232"/>
      <c r="S189" s="232"/>
      <c r="T189" s="23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4" t="s">
        <v>144</v>
      </c>
      <c r="AU189" s="234" t="s">
        <v>90</v>
      </c>
      <c r="AV189" s="13" t="s">
        <v>88</v>
      </c>
      <c r="AW189" s="13" t="s">
        <v>42</v>
      </c>
      <c r="AX189" s="13" t="s">
        <v>80</v>
      </c>
      <c r="AY189" s="234" t="s">
        <v>133</v>
      </c>
    </row>
    <row r="190" spans="1:51" s="14" customFormat="1" ht="12">
      <c r="A190" s="14"/>
      <c r="B190" s="235"/>
      <c r="C190" s="236"/>
      <c r="D190" s="226" t="s">
        <v>144</v>
      </c>
      <c r="E190" s="237" t="s">
        <v>19</v>
      </c>
      <c r="F190" s="238" t="s">
        <v>236</v>
      </c>
      <c r="G190" s="236"/>
      <c r="H190" s="239">
        <v>0.02</v>
      </c>
      <c r="I190" s="240"/>
      <c r="J190" s="236"/>
      <c r="K190" s="236"/>
      <c r="L190" s="241"/>
      <c r="M190" s="242"/>
      <c r="N190" s="243"/>
      <c r="O190" s="243"/>
      <c r="P190" s="243"/>
      <c r="Q190" s="243"/>
      <c r="R190" s="243"/>
      <c r="S190" s="243"/>
      <c r="T190" s="24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45" t="s">
        <v>144</v>
      </c>
      <c r="AU190" s="245" t="s">
        <v>90</v>
      </c>
      <c r="AV190" s="14" t="s">
        <v>90</v>
      </c>
      <c r="AW190" s="14" t="s">
        <v>42</v>
      </c>
      <c r="AX190" s="14" t="s">
        <v>80</v>
      </c>
      <c r="AY190" s="245" t="s">
        <v>133</v>
      </c>
    </row>
    <row r="191" spans="1:51" s="15" customFormat="1" ht="12">
      <c r="A191" s="15"/>
      <c r="B191" s="246"/>
      <c r="C191" s="247"/>
      <c r="D191" s="226" t="s">
        <v>144</v>
      </c>
      <c r="E191" s="248" t="s">
        <v>19</v>
      </c>
      <c r="F191" s="249" t="s">
        <v>150</v>
      </c>
      <c r="G191" s="247"/>
      <c r="H191" s="250">
        <v>0.04</v>
      </c>
      <c r="I191" s="251"/>
      <c r="J191" s="247"/>
      <c r="K191" s="247"/>
      <c r="L191" s="252"/>
      <c r="M191" s="253"/>
      <c r="N191" s="254"/>
      <c r="O191" s="254"/>
      <c r="P191" s="254"/>
      <c r="Q191" s="254"/>
      <c r="R191" s="254"/>
      <c r="S191" s="254"/>
      <c r="T191" s="25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56" t="s">
        <v>144</v>
      </c>
      <c r="AU191" s="256" t="s">
        <v>90</v>
      </c>
      <c r="AV191" s="15" t="s">
        <v>140</v>
      </c>
      <c r="AW191" s="15" t="s">
        <v>42</v>
      </c>
      <c r="AX191" s="15" t="s">
        <v>88</v>
      </c>
      <c r="AY191" s="256" t="s">
        <v>133</v>
      </c>
    </row>
    <row r="192" spans="1:65" s="2" customFormat="1" ht="16.5" customHeight="1">
      <c r="A192" s="40"/>
      <c r="B192" s="41"/>
      <c r="C192" s="257" t="s">
        <v>237</v>
      </c>
      <c r="D192" s="257" t="s">
        <v>231</v>
      </c>
      <c r="E192" s="258" t="s">
        <v>238</v>
      </c>
      <c r="F192" s="259" t="s">
        <v>239</v>
      </c>
      <c r="G192" s="260" t="s">
        <v>218</v>
      </c>
      <c r="H192" s="261">
        <v>1.256</v>
      </c>
      <c r="I192" s="262"/>
      <c r="J192" s="263">
        <f>ROUND(I192*H192,2)</f>
        <v>0</v>
      </c>
      <c r="K192" s="259" t="s">
        <v>139</v>
      </c>
      <c r="L192" s="264"/>
      <c r="M192" s="265" t="s">
        <v>19</v>
      </c>
      <c r="N192" s="266" t="s">
        <v>51</v>
      </c>
      <c r="O192" s="86"/>
      <c r="P192" s="215">
        <f>O192*H192</f>
        <v>0</v>
      </c>
      <c r="Q192" s="215">
        <v>8E-05</v>
      </c>
      <c r="R192" s="215">
        <f>Q192*H192</f>
        <v>0.00010048000000000001</v>
      </c>
      <c r="S192" s="215">
        <v>0</v>
      </c>
      <c r="T192" s="216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17" t="s">
        <v>189</v>
      </c>
      <c r="AT192" s="217" t="s">
        <v>231</v>
      </c>
      <c r="AU192" s="217" t="s">
        <v>90</v>
      </c>
      <c r="AY192" s="18" t="s">
        <v>133</v>
      </c>
      <c r="BE192" s="218">
        <f>IF(N192="základní",J192,0)</f>
        <v>0</v>
      </c>
      <c r="BF192" s="218">
        <f>IF(N192="snížená",J192,0)</f>
        <v>0</v>
      </c>
      <c r="BG192" s="218">
        <f>IF(N192="zákl. přenesená",J192,0)</f>
        <v>0</v>
      </c>
      <c r="BH192" s="218">
        <f>IF(N192="sníž. přenesená",J192,0)</f>
        <v>0</v>
      </c>
      <c r="BI192" s="218">
        <f>IF(N192="nulová",J192,0)</f>
        <v>0</v>
      </c>
      <c r="BJ192" s="18" t="s">
        <v>88</v>
      </c>
      <c r="BK192" s="218">
        <f>ROUND(I192*H192,2)</f>
        <v>0</v>
      </c>
      <c r="BL192" s="18" t="s">
        <v>140</v>
      </c>
      <c r="BM192" s="217" t="s">
        <v>240</v>
      </c>
    </row>
    <row r="193" spans="1:51" s="13" customFormat="1" ht="12">
      <c r="A193" s="13"/>
      <c r="B193" s="224"/>
      <c r="C193" s="225"/>
      <c r="D193" s="226" t="s">
        <v>144</v>
      </c>
      <c r="E193" s="227" t="s">
        <v>19</v>
      </c>
      <c r="F193" s="228" t="s">
        <v>145</v>
      </c>
      <c r="G193" s="225"/>
      <c r="H193" s="227" t="s">
        <v>19</v>
      </c>
      <c r="I193" s="229"/>
      <c r="J193" s="225"/>
      <c r="K193" s="225"/>
      <c r="L193" s="230"/>
      <c r="M193" s="231"/>
      <c r="N193" s="232"/>
      <c r="O193" s="232"/>
      <c r="P193" s="232"/>
      <c r="Q193" s="232"/>
      <c r="R193" s="232"/>
      <c r="S193" s="232"/>
      <c r="T193" s="23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4" t="s">
        <v>144</v>
      </c>
      <c r="AU193" s="234" t="s">
        <v>90</v>
      </c>
      <c r="AV193" s="13" t="s">
        <v>88</v>
      </c>
      <c r="AW193" s="13" t="s">
        <v>42</v>
      </c>
      <c r="AX193" s="13" t="s">
        <v>80</v>
      </c>
      <c r="AY193" s="234" t="s">
        <v>133</v>
      </c>
    </row>
    <row r="194" spans="1:51" s="13" customFormat="1" ht="12">
      <c r="A194" s="13"/>
      <c r="B194" s="224"/>
      <c r="C194" s="225"/>
      <c r="D194" s="226" t="s">
        <v>144</v>
      </c>
      <c r="E194" s="227" t="s">
        <v>19</v>
      </c>
      <c r="F194" s="228" t="s">
        <v>229</v>
      </c>
      <c r="G194" s="225"/>
      <c r="H194" s="227" t="s">
        <v>19</v>
      </c>
      <c r="I194" s="229"/>
      <c r="J194" s="225"/>
      <c r="K194" s="225"/>
      <c r="L194" s="230"/>
      <c r="M194" s="231"/>
      <c r="N194" s="232"/>
      <c r="O194" s="232"/>
      <c r="P194" s="232"/>
      <c r="Q194" s="232"/>
      <c r="R194" s="232"/>
      <c r="S194" s="232"/>
      <c r="T194" s="23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4" t="s">
        <v>144</v>
      </c>
      <c r="AU194" s="234" t="s">
        <v>90</v>
      </c>
      <c r="AV194" s="13" t="s">
        <v>88</v>
      </c>
      <c r="AW194" s="13" t="s">
        <v>42</v>
      </c>
      <c r="AX194" s="13" t="s">
        <v>80</v>
      </c>
      <c r="AY194" s="234" t="s">
        <v>133</v>
      </c>
    </row>
    <row r="195" spans="1:51" s="14" customFormat="1" ht="12">
      <c r="A195" s="14"/>
      <c r="B195" s="235"/>
      <c r="C195" s="236"/>
      <c r="D195" s="226" t="s">
        <v>144</v>
      </c>
      <c r="E195" s="237" t="s">
        <v>19</v>
      </c>
      <c r="F195" s="238" t="s">
        <v>241</v>
      </c>
      <c r="G195" s="236"/>
      <c r="H195" s="239">
        <v>0.628</v>
      </c>
      <c r="I195" s="240"/>
      <c r="J195" s="236"/>
      <c r="K195" s="236"/>
      <c r="L195" s="241"/>
      <c r="M195" s="242"/>
      <c r="N195" s="243"/>
      <c r="O195" s="243"/>
      <c r="P195" s="243"/>
      <c r="Q195" s="243"/>
      <c r="R195" s="243"/>
      <c r="S195" s="243"/>
      <c r="T195" s="24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45" t="s">
        <v>144</v>
      </c>
      <c r="AU195" s="245" t="s">
        <v>90</v>
      </c>
      <c r="AV195" s="14" t="s">
        <v>90</v>
      </c>
      <c r="AW195" s="14" t="s">
        <v>42</v>
      </c>
      <c r="AX195" s="14" t="s">
        <v>80</v>
      </c>
      <c r="AY195" s="245" t="s">
        <v>133</v>
      </c>
    </row>
    <row r="196" spans="1:51" s="13" customFormat="1" ht="12">
      <c r="A196" s="13"/>
      <c r="B196" s="224"/>
      <c r="C196" s="225"/>
      <c r="D196" s="226" t="s">
        <v>144</v>
      </c>
      <c r="E196" s="227" t="s">
        <v>19</v>
      </c>
      <c r="F196" s="228" t="s">
        <v>230</v>
      </c>
      <c r="G196" s="225"/>
      <c r="H196" s="227" t="s">
        <v>19</v>
      </c>
      <c r="I196" s="229"/>
      <c r="J196" s="225"/>
      <c r="K196" s="225"/>
      <c r="L196" s="230"/>
      <c r="M196" s="231"/>
      <c r="N196" s="232"/>
      <c r="O196" s="232"/>
      <c r="P196" s="232"/>
      <c r="Q196" s="232"/>
      <c r="R196" s="232"/>
      <c r="S196" s="232"/>
      <c r="T196" s="23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4" t="s">
        <v>144</v>
      </c>
      <c r="AU196" s="234" t="s">
        <v>90</v>
      </c>
      <c r="AV196" s="13" t="s">
        <v>88</v>
      </c>
      <c r="AW196" s="13" t="s">
        <v>42</v>
      </c>
      <c r="AX196" s="13" t="s">
        <v>80</v>
      </c>
      <c r="AY196" s="234" t="s">
        <v>133</v>
      </c>
    </row>
    <row r="197" spans="1:51" s="14" customFormat="1" ht="12">
      <c r="A197" s="14"/>
      <c r="B197" s="235"/>
      <c r="C197" s="236"/>
      <c r="D197" s="226" t="s">
        <v>144</v>
      </c>
      <c r="E197" s="237" t="s">
        <v>19</v>
      </c>
      <c r="F197" s="238" t="s">
        <v>241</v>
      </c>
      <c r="G197" s="236"/>
      <c r="H197" s="239">
        <v>0.628</v>
      </c>
      <c r="I197" s="240"/>
      <c r="J197" s="236"/>
      <c r="K197" s="236"/>
      <c r="L197" s="241"/>
      <c r="M197" s="242"/>
      <c r="N197" s="243"/>
      <c r="O197" s="243"/>
      <c r="P197" s="243"/>
      <c r="Q197" s="243"/>
      <c r="R197" s="243"/>
      <c r="S197" s="243"/>
      <c r="T197" s="24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45" t="s">
        <v>144</v>
      </c>
      <c r="AU197" s="245" t="s">
        <v>90</v>
      </c>
      <c r="AV197" s="14" t="s">
        <v>90</v>
      </c>
      <c r="AW197" s="14" t="s">
        <v>42</v>
      </c>
      <c r="AX197" s="14" t="s">
        <v>80</v>
      </c>
      <c r="AY197" s="245" t="s">
        <v>133</v>
      </c>
    </row>
    <row r="198" spans="1:51" s="15" customFormat="1" ht="12">
      <c r="A198" s="15"/>
      <c r="B198" s="246"/>
      <c r="C198" s="247"/>
      <c r="D198" s="226" t="s">
        <v>144</v>
      </c>
      <c r="E198" s="248" t="s">
        <v>19</v>
      </c>
      <c r="F198" s="249" t="s">
        <v>150</v>
      </c>
      <c r="G198" s="247"/>
      <c r="H198" s="250">
        <v>1.256</v>
      </c>
      <c r="I198" s="251"/>
      <c r="J198" s="247"/>
      <c r="K198" s="247"/>
      <c r="L198" s="252"/>
      <c r="M198" s="253"/>
      <c r="N198" s="254"/>
      <c r="O198" s="254"/>
      <c r="P198" s="254"/>
      <c r="Q198" s="254"/>
      <c r="R198" s="254"/>
      <c r="S198" s="254"/>
      <c r="T198" s="25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T198" s="256" t="s">
        <v>144</v>
      </c>
      <c r="AU198" s="256" t="s">
        <v>90</v>
      </c>
      <c r="AV198" s="15" t="s">
        <v>140</v>
      </c>
      <c r="AW198" s="15" t="s">
        <v>42</v>
      </c>
      <c r="AX198" s="15" t="s">
        <v>88</v>
      </c>
      <c r="AY198" s="256" t="s">
        <v>133</v>
      </c>
    </row>
    <row r="199" spans="1:65" s="2" customFormat="1" ht="16.5" customHeight="1">
      <c r="A199" s="40"/>
      <c r="B199" s="41"/>
      <c r="C199" s="206" t="s">
        <v>242</v>
      </c>
      <c r="D199" s="206" t="s">
        <v>135</v>
      </c>
      <c r="E199" s="207" t="s">
        <v>243</v>
      </c>
      <c r="F199" s="208" t="s">
        <v>244</v>
      </c>
      <c r="G199" s="209" t="s">
        <v>218</v>
      </c>
      <c r="H199" s="210">
        <v>12.5</v>
      </c>
      <c r="I199" s="211"/>
      <c r="J199" s="212">
        <f>ROUND(I199*H199,2)</f>
        <v>0</v>
      </c>
      <c r="K199" s="208" t="s">
        <v>139</v>
      </c>
      <c r="L199" s="46"/>
      <c r="M199" s="213" t="s">
        <v>19</v>
      </c>
      <c r="N199" s="214" t="s">
        <v>51</v>
      </c>
      <c r="O199" s="86"/>
      <c r="P199" s="215">
        <f>O199*H199</f>
        <v>0</v>
      </c>
      <c r="Q199" s="215">
        <v>0.00014</v>
      </c>
      <c r="R199" s="215">
        <f>Q199*H199</f>
        <v>0.0017499999999999998</v>
      </c>
      <c r="S199" s="215">
        <v>0</v>
      </c>
      <c r="T199" s="216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17" t="s">
        <v>140</v>
      </c>
      <c r="AT199" s="217" t="s">
        <v>135</v>
      </c>
      <c r="AU199" s="217" t="s">
        <v>90</v>
      </c>
      <c r="AY199" s="18" t="s">
        <v>133</v>
      </c>
      <c r="BE199" s="218">
        <f>IF(N199="základní",J199,0)</f>
        <v>0</v>
      </c>
      <c r="BF199" s="218">
        <f>IF(N199="snížená",J199,0)</f>
        <v>0</v>
      </c>
      <c r="BG199" s="218">
        <f>IF(N199="zákl. přenesená",J199,0)</f>
        <v>0</v>
      </c>
      <c r="BH199" s="218">
        <f>IF(N199="sníž. přenesená",J199,0)</f>
        <v>0</v>
      </c>
      <c r="BI199" s="218">
        <f>IF(N199="nulová",J199,0)</f>
        <v>0</v>
      </c>
      <c r="BJ199" s="18" t="s">
        <v>88</v>
      </c>
      <c r="BK199" s="218">
        <f>ROUND(I199*H199,2)</f>
        <v>0</v>
      </c>
      <c r="BL199" s="18" t="s">
        <v>140</v>
      </c>
      <c r="BM199" s="217" t="s">
        <v>245</v>
      </c>
    </row>
    <row r="200" spans="1:47" s="2" customFormat="1" ht="12">
      <c r="A200" s="40"/>
      <c r="B200" s="41"/>
      <c r="C200" s="42"/>
      <c r="D200" s="219" t="s">
        <v>142</v>
      </c>
      <c r="E200" s="42"/>
      <c r="F200" s="220" t="s">
        <v>246</v>
      </c>
      <c r="G200" s="42"/>
      <c r="H200" s="42"/>
      <c r="I200" s="221"/>
      <c r="J200" s="42"/>
      <c r="K200" s="42"/>
      <c r="L200" s="46"/>
      <c r="M200" s="222"/>
      <c r="N200" s="223"/>
      <c r="O200" s="86"/>
      <c r="P200" s="86"/>
      <c r="Q200" s="86"/>
      <c r="R200" s="86"/>
      <c r="S200" s="86"/>
      <c r="T200" s="87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T200" s="18" t="s">
        <v>142</v>
      </c>
      <c r="AU200" s="18" t="s">
        <v>90</v>
      </c>
    </row>
    <row r="201" spans="1:51" s="13" customFormat="1" ht="12">
      <c r="A201" s="13"/>
      <c r="B201" s="224"/>
      <c r="C201" s="225"/>
      <c r="D201" s="226" t="s">
        <v>144</v>
      </c>
      <c r="E201" s="227" t="s">
        <v>19</v>
      </c>
      <c r="F201" s="228" t="s">
        <v>145</v>
      </c>
      <c r="G201" s="225"/>
      <c r="H201" s="227" t="s">
        <v>19</v>
      </c>
      <c r="I201" s="229"/>
      <c r="J201" s="225"/>
      <c r="K201" s="225"/>
      <c r="L201" s="230"/>
      <c r="M201" s="231"/>
      <c r="N201" s="232"/>
      <c r="O201" s="232"/>
      <c r="P201" s="232"/>
      <c r="Q201" s="232"/>
      <c r="R201" s="232"/>
      <c r="S201" s="232"/>
      <c r="T201" s="23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4" t="s">
        <v>144</v>
      </c>
      <c r="AU201" s="234" t="s">
        <v>90</v>
      </c>
      <c r="AV201" s="13" t="s">
        <v>88</v>
      </c>
      <c r="AW201" s="13" t="s">
        <v>42</v>
      </c>
      <c r="AX201" s="13" t="s">
        <v>80</v>
      </c>
      <c r="AY201" s="234" t="s">
        <v>133</v>
      </c>
    </row>
    <row r="202" spans="1:51" s="13" customFormat="1" ht="12">
      <c r="A202" s="13"/>
      <c r="B202" s="224"/>
      <c r="C202" s="225"/>
      <c r="D202" s="226" t="s">
        <v>144</v>
      </c>
      <c r="E202" s="227" t="s">
        <v>19</v>
      </c>
      <c r="F202" s="228" t="s">
        <v>247</v>
      </c>
      <c r="G202" s="225"/>
      <c r="H202" s="227" t="s">
        <v>19</v>
      </c>
      <c r="I202" s="229"/>
      <c r="J202" s="225"/>
      <c r="K202" s="225"/>
      <c r="L202" s="230"/>
      <c r="M202" s="231"/>
      <c r="N202" s="232"/>
      <c r="O202" s="232"/>
      <c r="P202" s="232"/>
      <c r="Q202" s="232"/>
      <c r="R202" s="232"/>
      <c r="S202" s="232"/>
      <c r="T202" s="23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4" t="s">
        <v>144</v>
      </c>
      <c r="AU202" s="234" t="s">
        <v>90</v>
      </c>
      <c r="AV202" s="13" t="s">
        <v>88</v>
      </c>
      <c r="AW202" s="13" t="s">
        <v>42</v>
      </c>
      <c r="AX202" s="13" t="s">
        <v>80</v>
      </c>
      <c r="AY202" s="234" t="s">
        <v>133</v>
      </c>
    </row>
    <row r="203" spans="1:51" s="14" customFormat="1" ht="12">
      <c r="A203" s="14"/>
      <c r="B203" s="235"/>
      <c r="C203" s="236"/>
      <c r="D203" s="226" t="s">
        <v>144</v>
      </c>
      <c r="E203" s="237" t="s">
        <v>19</v>
      </c>
      <c r="F203" s="238" t="s">
        <v>248</v>
      </c>
      <c r="G203" s="236"/>
      <c r="H203" s="239">
        <v>12.5</v>
      </c>
      <c r="I203" s="240"/>
      <c r="J203" s="236"/>
      <c r="K203" s="236"/>
      <c r="L203" s="241"/>
      <c r="M203" s="242"/>
      <c r="N203" s="243"/>
      <c r="O203" s="243"/>
      <c r="P203" s="243"/>
      <c r="Q203" s="243"/>
      <c r="R203" s="243"/>
      <c r="S203" s="243"/>
      <c r="T203" s="24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45" t="s">
        <v>144</v>
      </c>
      <c r="AU203" s="245" t="s">
        <v>90</v>
      </c>
      <c r="AV203" s="14" t="s">
        <v>90</v>
      </c>
      <c r="AW203" s="14" t="s">
        <v>42</v>
      </c>
      <c r="AX203" s="14" t="s">
        <v>88</v>
      </c>
      <c r="AY203" s="245" t="s">
        <v>133</v>
      </c>
    </row>
    <row r="204" spans="1:65" s="2" customFormat="1" ht="16.5" customHeight="1">
      <c r="A204" s="40"/>
      <c r="B204" s="41"/>
      <c r="C204" s="206" t="s">
        <v>249</v>
      </c>
      <c r="D204" s="206" t="s">
        <v>135</v>
      </c>
      <c r="E204" s="207" t="s">
        <v>250</v>
      </c>
      <c r="F204" s="208" t="s">
        <v>251</v>
      </c>
      <c r="G204" s="209" t="s">
        <v>218</v>
      </c>
      <c r="H204" s="210">
        <v>20</v>
      </c>
      <c r="I204" s="211"/>
      <c r="J204" s="212">
        <f>ROUND(I204*H204,2)</f>
        <v>0</v>
      </c>
      <c r="K204" s="208" t="s">
        <v>139</v>
      </c>
      <c r="L204" s="46"/>
      <c r="M204" s="213" t="s">
        <v>19</v>
      </c>
      <c r="N204" s="214" t="s">
        <v>51</v>
      </c>
      <c r="O204" s="86"/>
      <c r="P204" s="215">
        <f>O204*H204</f>
        <v>0</v>
      </c>
      <c r="Q204" s="215">
        <v>0</v>
      </c>
      <c r="R204" s="215">
        <f>Q204*H204</f>
        <v>0</v>
      </c>
      <c r="S204" s="215">
        <v>0</v>
      </c>
      <c r="T204" s="216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17" t="s">
        <v>140</v>
      </c>
      <c r="AT204" s="217" t="s">
        <v>135</v>
      </c>
      <c r="AU204" s="217" t="s">
        <v>90</v>
      </c>
      <c r="AY204" s="18" t="s">
        <v>133</v>
      </c>
      <c r="BE204" s="218">
        <f>IF(N204="základní",J204,0)</f>
        <v>0</v>
      </c>
      <c r="BF204" s="218">
        <f>IF(N204="snížená",J204,0)</f>
        <v>0</v>
      </c>
      <c r="BG204" s="218">
        <f>IF(N204="zákl. přenesená",J204,0)</f>
        <v>0</v>
      </c>
      <c r="BH204" s="218">
        <f>IF(N204="sníž. přenesená",J204,0)</f>
        <v>0</v>
      </c>
      <c r="BI204" s="218">
        <f>IF(N204="nulová",J204,0)</f>
        <v>0</v>
      </c>
      <c r="BJ204" s="18" t="s">
        <v>88</v>
      </c>
      <c r="BK204" s="218">
        <f>ROUND(I204*H204,2)</f>
        <v>0</v>
      </c>
      <c r="BL204" s="18" t="s">
        <v>140</v>
      </c>
      <c r="BM204" s="217" t="s">
        <v>252</v>
      </c>
    </row>
    <row r="205" spans="1:47" s="2" customFormat="1" ht="12">
      <c r="A205" s="40"/>
      <c r="B205" s="41"/>
      <c r="C205" s="42"/>
      <c r="D205" s="219" t="s">
        <v>142</v>
      </c>
      <c r="E205" s="42"/>
      <c r="F205" s="220" t="s">
        <v>253</v>
      </c>
      <c r="G205" s="42"/>
      <c r="H205" s="42"/>
      <c r="I205" s="221"/>
      <c r="J205" s="42"/>
      <c r="K205" s="42"/>
      <c r="L205" s="46"/>
      <c r="M205" s="222"/>
      <c r="N205" s="223"/>
      <c r="O205" s="86"/>
      <c r="P205" s="86"/>
      <c r="Q205" s="86"/>
      <c r="R205" s="86"/>
      <c r="S205" s="86"/>
      <c r="T205" s="87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T205" s="18" t="s">
        <v>142</v>
      </c>
      <c r="AU205" s="18" t="s">
        <v>90</v>
      </c>
    </row>
    <row r="206" spans="1:51" s="13" customFormat="1" ht="12">
      <c r="A206" s="13"/>
      <c r="B206" s="224"/>
      <c r="C206" s="225"/>
      <c r="D206" s="226" t="s">
        <v>144</v>
      </c>
      <c r="E206" s="227" t="s">
        <v>19</v>
      </c>
      <c r="F206" s="228" t="s">
        <v>145</v>
      </c>
      <c r="G206" s="225"/>
      <c r="H206" s="227" t="s">
        <v>19</v>
      </c>
      <c r="I206" s="229"/>
      <c r="J206" s="225"/>
      <c r="K206" s="225"/>
      <c r="L206" s="230"/>
      <c r="M206" s="231"/>
      <c r="N206" s="232"/>
      <c r="O206" s="232"/>
      <c r="P206" s="232"/>
      <c r="Q206" s="232"/>
      <c r="R206" s="232"/>
      <c r="S206" s="232"/>
      <c r="T206" s="23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4" t="s">
        <v>144</v>
      </c>
      <c r="AU206" s="234" t="s">
        <v>90</v>
      </c>
      <c r="AV206" s="13" t="s">
        <v>88</v>
      </c>
      <c r="AW206" s="13" t="s">
        <v>42</v>
      </c>
      <c r="AX206" s="13" t="s">
        <v>80</v>
      </c>
      <c r="AY206" s="234" t="s">
        <v>133</v>
      </c>
    </row>
    <row r="207" spans="1:51" s="13" customFormat="1" ht="12">
      <c r="A207" s="13"/>
      <c r="B207" s="224"/>
      <c r="C207" s="225"/>
      <c r="D207" s="226" t="s">
        <v>144</v>
      </c>
      <c r="E207" s="227" t="s">
        <v>19</v>
      </c>
      <c r="F207" s="228" t="s">
        <v>254</v>
      </c>
      <c r="G207" s="225"/>
      <c r="H207" s="227" t="s">
        <v>19</v>
      </c>
      <c r="I207" s="229"/>
      <c r="J207" s="225"/>
      <c r="K207" s="225"/>
      <c r="L207" s="230"/>
      <c r="M207" s="231"/>
      <c r="N207" s="232"/>
      <c r="O207" s="232"/>
      <c r="P207" s="232"/>
      <c r="Q207" s="232"/>
      <c r="R207" s="232"/>
      <c r="S207" s="232"/>
      <c r="T207" s="23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4" t="s">
        <v>144</v>
      </c>
      <c r="AU207" s="234" t="s">
        <v>90</v>
      </c>
      <c r="AV207" s="13" t="s">
        <v>88</v>
      </c>
      <c r="AW207" s="13" t="s">
        <v>42</v>
      </c>
      <c r="AX207" s="13" t="s">
        <v>80</v>
      </c>
      <c r="AY207" s="234" t="s">
        <v>133</v>
      </c>
    </row>
    <row r="208" spans="1:51" s="14" customFormat="1" ht="12">
      <c r="A208" s="14"/>
      <c r="B208" s="235"/>
      <c r="C208" s="236"/>
      <c r="D208" s="226" t="s">
        <v>144</v>
      </c>
      <c r="E208" s="237" t="s">
        <v>19</v>
      </c>
      <c r="F208" s="238" t="s">
        <v>221</v>
      </c>
      <c r="G208" s="236"/>
      <c r="H208" s="239">
        <v>20</v>
      </c>
      <c r="I208" s="240"/>
      <c r="J208" s="236"/>
      <c r="K208" s="236"/>
      <c r="L208" s="241"/>
      <c r="M208" s="242"/>
      <c r="N208" s="243"/>
      <c r="O208" s="243"/>
      <c r="P208" s="243"/>
      <c r="Q208" s="243"/>
      <c r="R208" s="243"/>
      <c r="S208" s="243"/>
      <c r="T208" s="24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45" t="s">
        <v>144</v>
      </c>
      <c r="AU208" s="245" t="s">
        <v>90</v>
      </c>
      <c r="AV208" s="14" t="s">
        <v>90</v>
      </c>
      <c r="AW208" s="14" t="s">
        <v>42</v>
      </c>
      <c r="AX208" s="14" t="s">
        <v>88</v>
      </c>
      <c r="AY208" s="245" t="s">
        <v>133</v>
      </c>
    </row>
    <row r="209" spans="1:65" s="2" customFormat="1" ht="24.15" customHeight="1">
      <c r="A209" s="40"/>
      <c r="B209" s="41"/>
      <c r="C209" s="206" t="s">
        <v>255</v>
      </c>
      <c r="D209" s="206" t="s">
        <v>135</v>
      </c>
      <c r="E209" s="207" t="s">
        <v>256</v>
      </c>
      <c r="F209" s="208" t="s">
        <v>257</v>
      </c>
      <c r="G209" s="209" t="s">
        <v>226</v>
      </c>
      <c r="H209" s="210">
        <v>2</v>
      </c>
      <c r="I209" s="211"/>
      <c r="J209" s="212">
        <f>ROUND(I209*H209,2)</f>
        <v>0</v>
      </c>
      <c r="K209" s="208" t="s">
        <v>139</v>
      </c>
      <c r="L209" s="46"/>
      <c r="M209" s="213" t="s">
        <v>19</v>
      </c>
      <c r="N209" s="214" t="s">
        <v>51</v>
      </c>
      <c r="O209" s="86"/>
      <c r="P209" s="215">
        <f>O209*H209</f>
        <v>0</v>
      </c>
      <c r="Q209" s="215">
        <v>0</v>
      </c>
      <c r="R209" s="215">
        <f>Q209*H209</f>
        <v>0</v>
      </c>
      <c r="S209" s="215">
        <v>0.004</v>
      </c>
      <c r="T209" s="216">
        <f>S209*H209</f>
        <v>0.008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17" t="s">
        <v>140</v>
      </c>
      <c r="AT209" s="217" t="s">
        <v>135</v>
      </c>
      <c r="AU209" s="217" t="s">
        <v>90</v>
      </c>
      <c r="AY209" s="18" t="s">
        <v>133</v>
      </c>
      <c r="BE209" s="218">
        <f>IF(N209="základní",J209,0)</f>
        <v>0</v>
      </c>
      <c r="BF209" s="218">
        <f>IF(N209="snížená",J209,0)</f>
        <v>0</v>
      </c>
      <c r="BG209" s="218">
        <f>IF(N209="zákl. přenesená",J209,0)</f>
        <v>0</v>
      </c>
      <c r="BH209" s="218">
        <f>IF(N209="sníž. přenesená",J209,0)</f>
        <v>0</v>
      </c>
      <c r="BI209" s="218">
        <f>IF(N209="nulová",J209,0)</f>
        <v>0</v>
      </c>
      <c r="BJ209" s="18" t="s">
        <v>88</v>
      </c>
      <c r="BK209" s="218">
        <f>ROUND(I209*H209,2)</f>
        <v>0</v>
      </c>
      <c r="BL209" s="18" t="s">
        <v>140</v>
      </c>
      <c r="BM209" s="217" t="s">
        <v>258</v>
      </c>
    </row>
    <row r="210" spans="1:47" s="2" customFormat="1" ht="12">
      <c r="A210" s="40"/>
      <c r="B210" s="41"/>
      <c r="C210" s="42"/>
      <c r="D210" s="219" t="s">
        <v>142</v>
      </c>
      <c r="E210" s="42"/>
      <c r="F210" s="220" t="s">
        <v>259</v>
      </c>
      <c r="G210" s="42"/>
      <c r="H210" s="42"/>
      <c r="I210" s="221"/>
      <c r="J210" s="42"/>
      <c r="K210" s="42"/>
      <c r="L210" s="46"/>
      <c r="M210" s="222"/>
      <c r="N210" s="223"/>
      <c r="O210" s="86"/>
      <c r="P210" s="86"/>
      <c r="Q210" s="86"/>
      <c r="R210" s="86"/>
      <c r="S210" s="86"/>
      <c r="T210" s="87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T210" s="18" t="s">
        <v>142</v>
      </c>
      <c r="AU210" s="18" t="s">
        <v>90</v>
      </c>
    </row>
    <row r="211" spans="1:51" s="13" customFormat="1" ht="12">
      <c r="A211" s="13"/>
      <c r="B211" s="224"/>
      <c r="C211" s="225"/>
      <c r="D211" s="226" t="s">
        <v>144</v>
      </c>
      <c r="E211" s="227" t="s">
        <v>19</v>
      </c>
      <c r="F211" s="228" t="s">
        <v>145</v>
      </c>
      <c r="G211" s="225"/>
      <c r="H211" s="227" t="s">
        <v>19</v>
      </c>
      <c r="I211" s="229"/>
      <c r="J211" s="225"/>
      <c r="K211" s="225"/>
      <c r="L211" s="230"/>
      <c r="M211" s="231"/>
      <c r="N211" s="232"/>
      <c r="O211" s="232"/>
      <c r="P211" s="232"/>
      <c r="Q211" s="232"/>
      <c r="R211" s="232"/>
      <c r="S211" s="232"/>
      <c r="T211" s="23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4" t="s">
        <v>144</v>
      </c>
      <c r="AU211" s="234" t="s">
        <v>90</v>
      </c>
      <c r="AV211" s="13" t="s">
        <v>88</v>
      </c>
      <c r="AW211" s="13" t="s">
        <v>42</v>
      </c>
      <c r="AX211" s="13" t="s">
        <v>80</v>
      </c>
      <c r="AY211" s="234" t="s">
        <v>133</v>
      </c>
    </row>
    <row r="212" spans="1:51" s="13" customFormat="1" ht="12">
      <c r="A212" s="13"/>
      <c r="B212" s="224"/>
      <c r="C212" s="225"/>
      <c r="D212" s="226" t="s">
        <v>144</v>
      </c>
      <c r="E212" s="227" t="s">
        <v>19</v>
      </c>
      <c r="F212" s="228" t="s">
        <v>260</v>
      </c>
      <c r="G212" s="225"/>
      <c r="H212" s="227" t="s">
        <v>19</v>
      </c>
      <c r="I212" s="229"/>
      <c r="J212" s="225"/>
      <c r="K212" s="225"/>
      <c r="L212" s="230"/>
      <c r="M212" s="231"/>
      <c r="N212" s="232"/>
      <c r="O212" s="232"/>
      <c r="P212" s="232"/>
      <c r="Q212" s="232"/>
      <c r="R212" s="232"/>
      <c r="S212" s="232"/>
      <c r="T212" s="23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4" t="s">
        <v>144</v>
      </c>
      <c r="AU212" s="234" t="s">
        <v>90</v>
      </c>
      <c r="AV212" s="13" t="s">
        <v>88</v>
      </c>
      <c r="AW212" s="13" t="s">
        <v>42</v>
      </c>
      <c r="AX212" s="13" t="s">
        <v>80</v>
      </c>
      <c r="AY212" s="234" t="s">
        <v>133</v>
      </c>
    </row>
    <row r="213" spans="1:51" s="14" customFormat="1" ht="12">
      <c r="A213" s="14"/>
      <c r="B213" s="235"/>
      <c r="C213" s="236"/>
      <c r="D213" s="226" t="s">
        <v>144</v>
      </c>
      <c r="E213" s="237" t="s">
        <v>19</v>
      </c>
      <c r="F213" s="238" t="s">
        <v>88</v>
      </c>
      <c r="G213" s="236"/>
      <c r="H213" s="239">
        <v>1</v>
      </c>
      <c r="I213" s="240"/>
      <c r="J213" s="236"/>
      <c r="K213" s="236"/>
      <c r="L213" s="241"/>
      <c r="M213" s="242"/>
      <c r="N213" s="243"/>
      <c r="O213" s="243"/>
      <c r="P213" s="243"/>
      <c r="Q213" s="243"/>
      <c r="R213" s="243"/>
      <c r="S213" s="243"/>
      <c r="T213" s="24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45" t="s">
        <v>144</v>
      </c>
      <c r="AU213" s="245" t="s">
        <v>90</v>
      </c>
      <c r="AV213" s="14" t="s">
        <v>90</v>
      </c>
      <c r="AW213" s="14" t="s">
        <v>42</v>
      </c>
      <c r="AX213" s="14" t="s">
        <v>80</v>
      </c>
      <c r="AY213" s="245" t="s">
        <v>133</v>
      </c>
    </row>
    <row r="214" spans="1:51" s="13" customFormat="1" ht="12">
      <c r="A214" s="13"/>
      <c r="B214" s="224"/>
      <c r="C214" s="225"/>
      <c r="D214" s="226" t="s">
        <v>144</v>
      </c>
      <c r="E214" s="227" t="s">
        <v>19</v>
      </c>
      <c r="F214" s="228" t="s">
        <v>261</v>
      </c>
      <c r="G214" s="225"/>
      <c r="H214" s="227" t="s">
        <v>19</v>
      </c>
      <c r="I214" s="229"/>
      <c r="J214" s="225"/>
      <c r="K214" s="225"/>
      <c r="L214" s="230"/>
      <c r="M214" s="231"/>
      <c r="N214" s="232"/>
      <c r="O214" s="232"/>
      <c r="P214" s="232"/>
      <c r="Q214" s="232"/>
      <c r="R214" s="232"/>
      <c r="S214" s="232"/>
      <c r="T214" s="23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4" t="s">
        <v>144</v>
      </c>
      <c r="AU214" s="234" t="s">
        <v>90</v>
      </c>
      <c r="AV214" s="13" t="s">
        <v>88</v>
      </c>
      <c r="AW214" s="13" t="s">
        <v>42</v>
      </c>
      <c r="AX214" s="13" t="s">
        <v>80</v>
      </c>
      <c r="AY214" s="234" t="s">
        <v>133</v>
      </c>
    </row>
    <row r="215" spans="1:51" s="14" customFormat="1" ht="12">
      <c r="A215" s="14"/>
      <c r="B215" s="235"/>
      <c r="C215" s="236"/>
      <c r="D215" s="226" t="s">
        <v>144</v>
      </c>
      <c r="E215" s="237" t="s">
        <v>19</v>
      </c>
      <c r="F215" s="238" t="s">
        <v>88</v>
      </c>
      <c r="G215" s="236"/>
      <c r="H215" s="239">
        <v>1</v>
      </c>
      <c r="I215" s="240"/>
      <c r="J215" s="236"/>
      <c r="K215" s="236"/>
      <c r="L215" s="241"/>
      <c r="M215" s="242"/>
      <c r="N215" s="243"/>
      <c r="O215" s="243"/>
      <c r="P215" s="243"/>
      <c r="Q215" s="243"/>
      <c r="R215" s="243"/>
      <c r="S215" s="243"/>
      <c r="T215" s="24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45" t="s">
        <v>144</v>
      </c>
      <c r="AU215" s="245" t="s">
        <v>90</v>
      </c>
      <c r="AV215" s="14" t="s">
        <v>90</v>
      </c>
      <c r="AW215" s="14" t="s">
        <v>42</v>
      </c>
      <c r="AX215" s="14" t="s">
        <v>80</v>
      </c>
      <c r="AY215" s="245" t="s">
        <v>133</v>
      </c>
    </row>
    <row r="216" spans="1:51" s="15" customFormat="1" ht="12">
      <c r="A216" s="15"/>
      <c r="B216" s="246"/>
      <c r="C216" s="247"/>
      <c r="D216" s="226" t="s">
        <v>144</v>
      </c>
      <c r="E216" s="248" t="s">
        <v>19</v>
      </c>
      <c r="F216" s="249" t="s">
        <v>150</v>
      </c>
      <c r="G216" s="247"/>
      <c r="H216" s="250">
        <v>2</v>
      </c>
      <c r="I216" s="251"/>
      <c r="J216" s="247"/>
      <c r="K216" s="247"/>
      <c r="L216" s="252"/>
      <c r="M216" s="253"/>
      <c r="N216" s="254"/>
      <c r="O216" s="254"/>
      <c r="P216" s="254"/>
      <c r="Q216" s="254"/>
      <c r="R216" s="254"/>
      <c r="S216" s="254"/>
      <c r="T216" s="25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56" t="s">
        <v>144</v>
      </c>
      <c r="AU216" s="256" t="s">
        <v>90</v>
      </c>
      <c r="AV216" s="15" t="s">
        <v>140</v>
      </c>
      <c r="AW216" s="15" t="s">
        <v>42</v>
      </c>
      <c r="AX216" s="15" t="s">
        <v>88</v>
      </c>
      <c r="AY216" s="256" t="s">
        <v>133</v>
      </c>
    </row>
    <row r="217" spans="1:65" s="2" customFormat="1" ht="33" customHeight="1">
      <c r="A217" s="40"/>
      <c r="B217" s="41"/>
      <c r="C217" s="206" t="s">
        <v>221</v>
      </c>
      <c r="D217" s="206" t="s">
        <v>135</v>
      </c>
      <c r="E217" s="207" t="s">
        <v>262</v>
      </c>
      <c r="F217" s="208" t="s">
        <v>263</v>
      </c>
      <c r="G217" s="209" t="s">
        <v>138</v>
      </c>
      <c r="H217" s="210">
        <v>16.4</v>
      </c>
      <c r="I217" s="211"/>
      <c r="J217" s="212">
        <f>ROUND(I217*H217,2)</f>
        <v>0</v>
      </c>
      <c r="K217" s="208" t="s">
        <v>139</v>
      </c>
      <c r="L217" s="46"/>
      <c r="M217" s="213" t="s">
        <v>19</v>
      </c>
      <c r="N217" s="214" t="s">
        <v>51</v>
      </c>
      <c r="O217" s="86"/>
      <c r="P217" s="215">
        <f>O217*H217</f>
        <v>0</v>
      </c>
      <c r="Q217" s="215">
        <v>0</v>
      </c>
      <c r="R217" s="215">
        <f>Q217*H217</f>
        <v>0</v>
      </c>
      <c r="S217" s="215">
        <v>0</v>
      </c>
      <c r="T217" s="216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17" t="s">
        <v>140</v>
      </c>
      <c r="AT217" s="217" t="s">
        <v>135</v>
      </c>
      <c r="AU217" s="217" t="s">
        <v>90</v>
      </c>
      <c r="AY217" s="18" t="s">
        <v>133</v>
      </c>
      <c r="BE217" s="218">
        <f>IF(N217="základní",J217,0)</f>
        <v>0</v>
      </c>
      <c r="BF217" s="218">
        <f>IF(N217="snížená",J217,0)</f>
        <v>0</v>
      </c>
      <c r="BG217" s="218">
        <f>IF(N217="zákl. přenesená",J217,0)</f>
        <v>0</v>
      </c>
      <c r="BH217" s="218">
        <f>IF(N217="sníž. přenesená",J217,0)</f>
        <v>0</v>
      </c>
      <c r="BI217" s="218">
        <f>IF(N217="nulová",J217,0)</f>
        <v>0</v>
      </c>
      <c r="BJ217" s="18" t="s">
        <v>88</v>
      </c>
      <c r="BK217" s="218">
        <f>ROUND(I217*H217,2)</f>
        <v>0</v>
      </c>
      <c r="BL217" s="18" t="s">
        <v>140</v>
      </c>
      <c r="BM217" s="217" t="s">
        <v>264</v>
      </c>
    </row>
    <row r="218" spans="1:47" s="2" customFormat="1" ht="12">
      <c r="A218" s="40"/>
      <c r="B218" s="41"/>
      <c r="C218" s="42"/>
      <c r="D218" s="219" t="s">
        <v>142</v>
      </c>
      <c r="E218" s="42"/>
      <c r="F218" s="220" t="s">
        <v>265</v>
      </c>
      <c r="G218" s="42"/>
      <c r="H218" s="42"/>
      <c r="I218" s="221"/>
      <c r="J218" s="42"/>
      <c r="K218" s="42"/>
      <c r="L218" s="46"/>
      <c r="M218" s="222"/>
      <c r="N218" s="223"/>
      <c r="O218" s="86"/>
      <c r="P218" s="86"/>
      <c r="Q218" s="86"/>
      <c r="R218" s="86"/>
      <c r="S218" s="86"/>
      <c r="T218" s="87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T218" s="18" t="s">
        <v>142</v>
      </c>
      <c r="AU218" s="18" t="s">
        <v>90</v>
      </c>
    </row>
    <row r="219" spans="1:51" s="13" customFormat="1" ht="12">
      <c r="A219" s="13"/>
      <c r="B219" s="224"/>
      <c r="C219" s="225"/>
      <c r="D219" s="226" t="s">
        <v>144</v>
      </c>
      <c r="E219" s="227" t="s">
        <v>19</v>
      </c>
      <c r="F219" s="228" t="s">
        <v>145</v>
      </c>
      <c r="G219" s="225"/>
      <c r="H219" s="227" t="s">
        <v>19</v>
      </c>
      <c r="I219" s="229"/>
      <c r="J219" s="225"/>
      <c r="K219" s="225"/>
      <c r="L219" s="230"/>
      <c r="M219" s="231"/>
      <c r="N219" s="232"/>
      <c r="O219" s="232"/>
      <c r="P219" s="232"/>
      <c r="Q219" s="232"/>
      <c r="R219" s="232"/>
      <c r="S219" s="232"/>
      <c r="T219" s="23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4" t="s">
        <v>144</v>
      </c>
      <c r="AU219" s="234" t="s">
        <v>90</v>
      </c>
      <c r="AV219" s="13" t="s">
        <v>88</v>
      </c>
      <c r="AW219" s="13" t="s">
        <v>42</v>
      </c>
      <c r="AX219" s="13" t="s">
        <v>80</v>
      </c>
      <c r="AY219" s="234" t="s">
        <v>133</v>
      </c>
    </row>
    <row r="220" spans="1:51" s="13" customFormat="1" ht="12">
      <c r="A220" s="13"/>
      <c r="B220" s="224"/>
      <c r="C220" s="225"/>
      <c r="D220" s="226" t="s">
        <v>144</v>
      </c>
      <c r="E220" s="227" t="s">
        <v>19</v>
      </c>
      <c r="F220" s="228" t="s">
        <v>146</v>
      </c>
      <c r="G220" s="225"/>
      <c r="H220" s="227" t="s">
        <v>19</v>
      </c>
      <c r="I220" s="229"/>
      <c r="J220" s="225"/>
      <c r="K220" s="225"/>
      <c r="L220" s="230"/>
      <c r="M220" s="231"/>
      <c r="N220" s="232"/>
      <c r="O220" s="232"/>
      <c r="P220" s="232"/>
      <c r="Q220" s="232"/>
      <c r="R220" s="232"/>
      <c r="S220" s="232"/>
      <c r="T220" s="23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4" t="s">
        <v>144</v>
      </c>
      <c r="AU220" s="234" t="s">
        <v>90</v>
      </c>
      <c r="AV220" s="13" t="s">
        <v>88</v>
      </c>
      <c r="AW220" s="13" t="s">
        <v>42</v>
      </c>
      <c r="AX220" s="13" t="s">
        <v>80</v>
      </c>
      <c r="AY220" s="234" t="s">
        <v>133</v>
      </c>
    </row>
    <row r="221" spans="1:51" s="14" customFormat="1" ht="12">
      <c r="A221" s="14"/>
      <c r="B221" s="235"/>
      <c r="C221" s="236"/>
      <c r="D221" s="226" t="s">
        <v>144</v>
      </c>
      <c r="E221" s="237" t="s">
        <v>19</v>
      </c>
      <c r="F221" s="238" t="s">
        <v>147</v>
      </c>
      <c r="G221" s="236"/>
      <c r="H221" s="239">
        <v>11</v>
      </c>
      <c r="I221" s="240"/>
      <c r="J221" s="236"/>
      <c r="K221" s="236"/>
      <c r="L221" s="241"/>
      <c r="M221" s="242"/>
      <c r="N221" s="243"/>
      <c r="O221" s="243"/>
      <c r="P221" s="243"/>
      <c r="Q221" s="243"/>
      <c r="R221" s="243"/>
      <c r="S221" s="243"/>
      <c r="T221" s="24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45" t="s">
        <v>144</v>
      </c>
      <c r="AU221" s="245" t="s">
        <v>90</v>
      </c>
      <c r="AV221" s="14" t="s">
        <v>90</v>
      </c>
      <c r="AW221" s="14" t="s">
        <v>42</v>
      </c>
      <c r="AX221" s="14" t="s">
        <v>80</v>
      </c>
      <c r="AY221" s="245" t="s">
        <v>133</v>
      </c>
    </row>
    <row r="222" spans="1:51" s="13" customFormat="1" ht="12">
      <c r="A222" s="13"/>
      <c r="B222" s="224"/>
      <c r="C222" s="225"/>
      <c r="D222" s="226" t="s">
        <v>144</v>
      </c>
      <c r="E222" s="227" t="s">
        <v>19</v>
      </c>
      <c r="F222" s="228" t="s">
        <v>148</v>
      </c>
      <c r="G222" s="225"/>
      <c r="H222" s="227" t="s">
        <v>19</v>
      </c>
      <c r="I222" s="229"/>
      <c r="J222" s="225"/>
      <c r="K222" s="225"/>
      <c r="L222" s="230"/>
      <c r="M222" s="231"/>
      <c r="N222" s="232"/>
      <c r="O222" s="232"/>
      <c r="P222" s="232"/>
      <c r="Q222" s="232"/>
      <c r="R222" s="232"/>
      <c r="S222" s="232"/>
      <c r="T222" s="23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4" t="s">
        <v>144</v>
      </c>
      <c r="AU222" s="234" t="s">
        <v>90</v>
      </c>
      <c r="AV222" s="13" t="s">
        <v>88</v>
      </c>
      <c r="AW222" s="13" t="s">
        <v>42</v>
      </c>
      <c r="AX222" s="13" t="s">
        <v>80</v>
      </c>
      <c r="AY222" s="234" t="s">
        <v>133</v>
      </c>
    </row>
    <row r="223" spans="1:51" s="14" customFormat="1" ht="12">
      <c r="A223" s="14"/>
      <c r="B223" s="235"/>
      <c r="C223" s="236"/>
      <c r="D223" s="226" t="s">
        <v>144</v>
      </c>
      <c r="E223" s="237" t="s">
        <v>19</v>
      </c>
      <c r="F223" s="238" t="s">
        <v>149</v>
      </c>
      <c r="G223" s="236"/>
      <c r="H223" s="239">
        <v>5.4</v>
      </c>
      <c r="I223" s="240"/>
      <c r="J223" s="236"/>
      <c r="K223" s="236"/>
      <c r="L223" s="241"/>
      <c r="M223" s="242"/>
      <c r="N223" s="243"/>
      <c r="O223" s="243"/>
      <c r="P223" s="243"/>
      <c r="Q223" s="243"/>
      <c r="R223" s="243"/>
      <c r="S223" s="243"/>
      <c r="T223" s="24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45" t="s">
        <v>144</v>
      </c>
      <c r="AU223" s="245" t="s">
        <v>90</v>
      </c>
      <c r="AV223" s="14" t="s">
        <v>90</v>
      </c>
      <c r="AW223" s="14" t="s">
        <v>42</v>
      </c>
      <c r="AX223" s="14" t="s">
        <v>80</v>
      </c>
      <c r="AY223" s="245" t="s">
        <v>133</v>
      </c>
    </row>
    <row r="224" spans="1:51" s="15" customFormat="1" ht="12">
      <c r="A224" s="15"/>
      <c r="B224" s="246"/>
      <c r="C224" s="247"/>
      <c r="D224" s="226" t="s">
        <v>144</v>
      </c>
      <c r="E224" s="248" t="s">
        <v>19</v>
      </c>
      <c r="F224" s="249" t="s">
        <v>150</v>
      </c>
      <c r="G224" s="247"/>
      <c r="H224" s="250">
        <v>16.4</v>
      </c>
      <c r="I224" s="251"/>
      <c r="J224" s="247"/>
      <c r="K224" s="247"/>
      <c r="L224" s="252"/>
      <c r="M224" s="253"/>
      <c r="N224" s="254"/>
      <c r="O224" s="254"/>
      <c r="P224" s="254"/>
      <c r="Q224" s="254"/>
      <c r="R224" s="254"/>
      <c r="S224" s="254"/>
      <c r="T224" s="25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T224" s="256" t="s">
        <v>144</v>
      </c>
      <c r="AU224" s="256" t="s">
        <v>90</v>
      </c>
      <c r="AV224" s="15" t="s">
        <v>140</v>
      </c>
      <c r="AW224" s="15" t="s">
        <v>42</v>
      </c>
      <c r="AX224" s="15" t="s">
        <v>88</v>
      </c>
      <c r="AY224" s="256" t="s">
        <v>133</v>
      </c>
    </row>
    <row r="225" spans="1:63" s="12" customFormat="1" ht="22.8" customHeight="1">
      <c r="A225" s="12"/>
      <c r="B225" s="190"/>
      <c r="C225" s="191"/>
      <c r="D225" s="192" t="s">
        <v>79</v>
      </c>
      <c r="E225" s="204" t="s">
        <v>266</v>
      </c>
      <c r="F225" s="204" t="s">
        <v>267</v>
      </c>
      <c r="G225" s="191"/>
      <c r="H225" s="191"/>
      <c r="I225" s="194"/>
      <c r="J225" s="205">
        <f>BK225</f>
        <v>0</v>
      </c>
      <c r="K225" s="191"/>
      <c r="L225" s="196"/>
      <c r="M225" s="197"/>
      <c r="N225" s="198"/>
      <c r="O225" s="198"/>
      <c r="P225" s="199">
        <f>SUM(P226:P246)</f>
        <v>0</v>
      </c>
      <c r="Q225" s="198"/>
      <c r="R225" s="199">
        <f>SUM(R226:R246)</f>
        <v>0</v>
      </c>
      <c r="S225" s="198"/>
      <c r="T225" s="200">
        <f>SUM(T226:T246)</f>
        <v>0</v>
      </c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R225" s="201" t="s">
        <v>88</v>
      </c>
      <c r="AT225" s="202" t="s">
        <v>79</v>
      </c>
      <c r="AU225" s="202" t="s">
        <v>88</v>
      </c>
      <c r="AY225" s="201" t="s">
        <v>133</v>
      </c>
      <c r="BK225" s="203">
        <f>SUM(BK226:BK246)</f>
        <v>0</v>
      </c>
    </row>
    <row r="226" spans="1:65" s="2" customFormat="1" ht="24.15" customHeight="1">
      <c r="A226" s="40"/>
      <c r="B226" s="41"/>
      <c r="C226" s="206" t="s">
        <v>7</v>
      </c>
      <c r="D226" s="206" t="s">
        <v>135</v>
      </c>
      <c r="E226" s="207" t="s">
        <v>268</v>
      </c>
      <c r="F226" s="208" t="s">
        <v>269</v>
      </c>
      <c r="G226" s="209" t="s">
        <v>270</v>
      </c>
      <c r="H226" s="210">
        <v>8.651</v>
      </c>
      <c r="I226" s="211"/>
      <c r="J226" s="212">
        <f>ROUND(I226*H226,2)</f>
        <v>0</v>
      </c>
      <c r="K226" s="208" t="s">
        <v>139</v>
      </c>
      <c r="L226" s="46"/>
      <c r="M226" s="213" t="s">
        <v>19</v>
      </c>
      <c r="N226" s="214" t="s">
        <v>51</v>
      </c>
      <c r="O226" s="86"/>
      <c r="P226" s="215">
        <f>O226*H226</f>
        <v>0</v>
      </c>
      <c r="Q226" s="215">
        <v>0</v>
      </c>
      <c r="R226" s="215">
        <f>Q226*H226</f>
        <v>0</v>
      </c>
      <c r="S226" s="215">
        <v>0</v>
      </c>
      <c r="T226" s="216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17" t="s">
        <v>140</v>
      </c>
      <c r="AT226" s="217" t="s">
        <v>135</v>
      </c>
      <c r="AU226" s="217" t="s">
        <v>90</v>
      </c>
      <c r="AY226" s="18" t="s">
        <v>133</v>
      </c>
      <c r="BE226" s="218">
        <f>IF(N226="základní",J226,0)</f>
        <v>0</v>
      </c>
      <c r="BF226" s="218">
        <f>IF(N226="snížená",J226,0)</f>
        <v>0</v>
      </c>
      <c r="BG226" s="218">
        <f>IF(N226="zákl. přenesená",J226,0)</f>
        <v>0</v>
      </c>
      <c r="BH226" s="218">
        <f>IF(N226="sníž. přenesená",J226,0)</f>
        <v>0</v>
      </c>
      <c r="BI226" s="218">
        <f>IF(N226="nulová",J226,0)</f>
        <v>0</v>
      </c>
      <c r="BJ226" s="18" t="s">
        <v>88</v>
      </c>
      <c r="BK226" s="218">
        <f>ROUND(I226*H226,2)</f>
        <v>0</v>
      </c>
      <c r="BL226" s="18" t="s">
        <v>140</v>
      </c>
      <c r="BM226" s="217" t="s">
        <v>271</v>
      </c>
    </row>
    <row r="227" spans="1:47" s="2" customFormat="1" ht="12">
      <c r="A227" s="40"/>
      <c r="B227" s="41"/>
      <c r="C227" s="42"/>
      <c r="D227" s="219" t="s">
        <v>142</v>
      </c>
      <c r="E227" s="42"/>
      <c r="F227" s="220" t="s">
        <v>272</v>
      </c>
      <c r="G227" s="42"/>
      <c r="H227" s="42"/>
      <c r="I227" s="221"/>
      <c r="J227" s="42"/>
      <c r="K227" s="42"/>
      <c r="L227" s="46"/>
      <c r="M227" s="222"/>
      <c r="N227" s="223"/>
      <c r="O227" s="86"/>
      <c r="P227" s="86"/>
      <c r="Q227" s="86"/>
      <c r="R227" s="86"/>
      <c r="S227" s="86"/>
      <c r="T227" s="87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T227" s="18" t="s">
        <v>142</v>
      </c>
      <c r="AU227" s="18" t="s">
        <v>90</v>
      </c>
    </row>
    <row r="228" spans="1:51" s="13" customFormat="1" ht="12">
      <c r="A228" s="13"/>
      <c r="B228" s="224"/>
      <c r="C228" s="225"/>
      <c r="D228" s="226" t="s">
        <v>144</v>
      </c>
      <c r="E228" s="227" t="s">
        <v>19</v>
      </c>
      <c r="F228" s="228" t="s">
        <v>145</v>
      </c>
      <c r="G228" s="225"/>
      <c r="H228" s="227" t="s">
        <v>19</v>
      </c>
      <c r="I228" s="229"/>
      <c r="J228" s="225"/>
      <c r="K228" s="225"/>
      <c r="L228" s="230"/>
      <c r="M228" s="231"/>
      <c r="N228" s="232"/>
      <c r="O228" s="232"/>
      <c r="P228" s="232"/>
      <c r="Q228" s="232"/>
      <c r="R228" s="232"/>
      <c r="S228" s="232"/>
      <c r="T228" s="23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4" t="s">
        <v>144</v>
      </c>
      <c r="AU228" s="234" t="s">
        <v>90</v>
      </c>
      <c r="AV228" s="13" t="s">
        <v>88</v>
      </c>
      <c r="AW228" s="13" t="s">
        <v>42</v>
      </c>
      <c r="AX228" s="13" t="s">
        <v>80</v>
      </c>
      <c r="AY228" s="234" t="s">
        <v>133</v>
      </c>
    </row>
    <row r="229" spans="1:51" s="13" customFormat="1" ht="12">
      <c r="A229" s="13"/>
      <c r="B229" s="224"/>
      <c r="C229" s="225"/>
      <c r="D229" s="226" t="s">
        <v>144</v>
      </c>
      <c r="E229" s="227" t="s">
        <v>19</v>
      </c>
      <c r="F229" s="228" t="s">
        <v>273</v>
      </c>
      <c r="G229" s="225"/>
      <c r="H229" s="227" t="s">
        <v>19</v>
      </c>
      <c r="I229" s="229"/>
      <c r="J229" s="225"/>
      <c r="K229" s="225"/>
      <c r="L229" s="230"/>
      <c r="M229" s="231"/>
      <c r="N229" s="232"/>
      <c r="O229" s="232"/>
      <c r="P229" s="232"/>
      <c r="Q229" s="232"/>
      <c r="R229" s="232"/>
      <c r="S229" s="232"/>
      <c r="T229" s="23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4" t="s">
        <v>144</v>
      </c>
      <c r="AU229" s="234" t="s">
        <v>90</v>
      </c>
      <c r="AV229" s="13" t="s">
        <v>88</v>
      </c>
      <c r="AW229" s="13" t="s">
        <v>42</v>
      </c>
      <c r="AX229" s="13" t="s">
        <v>80</v>
      </c>
      <c r="AY229" s="234" t="s">
        <v>133</v>
      </c>
    </row>
    <row r="230" spans="1:51" s="14" customFormat="1" ht="12">
      <c r="A230" s="14"/>
      <c r="B230" s="235"/>
      <c r="C230" s="236"/>
      <c r="D230" s="226" t="s">
        <v>144</v>
      </c>
      <c r="E230" s="237" t="s">
        <v>19</v>
      </c>
      <c r="F230" s="238" t="s">
        <v>274</v>
      </c>
      <c r="G230" s="236"/>
      <c r="H230" s="239">
        <v>2.952</v>
      </c>
      <c r="I230" s="240"/>
      <c r="J230" s="236"/>
      <c r="K230" s="236"/>
      <c r="L230" s="241"/>
      <c r="M230" s="242"/>
      <c r="N230" s="243"/>
      <c r="O230" s="243"/>
      <c r="P230" s="243"/>
      <c r="Q230" s="243"/>
      <c r="R230" s="243"/>
      <c r="S230" s="243"/>
      <c r="T230" s="24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45" t="s">
        <v>144</v>
      </c>
      <c r="AU230" s="245" t="s">
        <v>90</v>
      </c>
      <c r="AV230" s="14" t="s">
        <v>90</v>
      </c>
      <c r="AW230" s="14" t="s">
        <v>42</v>
      </c>
      <c r="AX230" s="14" t="s">
        <v>80</v>
      </c>
      <c r="AY230" s="245" t="s">
        <v>133</v>
      </c>
    </row>
    <row r="231" spans="1:51" s="13" customFormat="1" ht="12">
      <c r="A231" s="13"/>
      <c r="B231" s="224"/>
      <c r="C231" s="225"/>
      <c r="D231" s="226" t="s">
        <v>144</v>
      </c>
      <c r="E231" s="227" t="s">
        <v>19</v>
      </c>
      <c r="F231" s="228" t="s">
        <v>275</v>
      </c>
      <c r="G231" s="225"/>
      <c r="H231" s="227" t="s">
        <v>19</v>
      </c>
      <c r="I231" s="229"/>
      <c r="J231" s="225"/>
      <c r="K231" s="225"/>
      <c r="L231" s="230"/>
      <c r="M231" s="231"/>
      <c r="N231" s="232"/>
      <c r="O231" s="232"/>
      <c r="P231" s="232"/>
      <c r="Q231" s="232"/>
      <c r="R231" s="232"/>
      <c r="S231" s="232"/>
      <c r="T231" s="23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4" t="s">
        <v>144</v>
      </c>
      <c r="AU231" s="234" t="s">
        <v>90</v>
      </c>
      <c r="AV231" s="13" t="s">
        <v>88</v>
      </c>
      <c r="AW231" s="13" t="s">
        <v>42</v>
      </c>
      <c r="AX231" s="13" t="s">
        <v>80</v>
      </c>
      <c r="AY231" s="234" t="s">
        <v>133</v>
      </c>
    </row>
    <row r="232" spans="1:51" s="14" customFormat="1" ht="12">
      <c r="A232" s="14"/>
      <c r="B232" s="235"/>
      <c r="C232" s="236"/>
      <c r="D232" s="226" t="s">
        <v>144</v>
      </c>
      <c r="E232" s="237" t="s">
        <v>19</v>
      </c>
      <c r="F232" s="238" t="s">
        <v>276</v>
      </c>
      <c r="G232" s="236"/>
      <c r="H232" s="239">
        <v>5.699</v>
      </c>
      <c r="I232" s="240"/>
      <c r="J232" s="236"/>
      <c r="K232" s="236"/>
      <c r="L232" s="241"/>
      <c r="M232" s="242"/>
      <c r="N232" s="243"/>
      <c r="O232" s="243"/>
      <c r="P232" s="243"/>
      <c r="Q232" s="243"/>
      <c r="R232" s="243"/>
      <c r="S232" s="243"/>
      <c r="T232" s="24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45" t="s">
        <v>144</v>
      </c>
      <c r="AU232" s="245" t="s">
        <v>90</v>
      </c>
      <c r="AV232" s="14" t="s">
        <v>90</v>
      </c>
      <c r="AW232" s="14" t="s">
        <v>42</v>
      </c>
      <c r="AX232" s="14" t="s">
        <v>80</v>
      </c>
      <c r="AY232" s="245" t="s">
        <v>133</v>
      </c>
    </row>
    <row r="233" spans="1:51" s="15" customFormat="1" ht="12">
      <c r="A233" s="15"/>
      <c r="B233" s="246"/>
      <c r="C233" s="247"/>
      <c r="D233" s="226" t="s">
        <v>144</v>
      </c>
      <c r="E233" s="248" t="s">
        <v>19</v>
      </c>
      <c r="F233" s="249" t="s">
        <v>150</v>
      </c>
      <c r="G233" s="247"/>
      <c r="H233" s="250">
        <v>8.651</v>
      </c>
      <c r="I233" s="251"/>
      <c r="J233" s="247"/>
      <c r="K233" s="247"/>
      <c r="L233" s="252"/>
      <c r="M233" s="253"/>
      <c r="N233" s="254"/>
      <c r="O233" s="254"/>
      <c r="P233" s="254"/>
      <c r="Q233" s="254"/>
      <c r="R233" s="254"/>
      <c r="S233" s="254"/>
      <c r="T233" s="25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T233" s="256" t="s">
        <v>144</v>
      </c>
      <c r="AU233" s="256" t="s">
        <v>90</v>
      </c>
      <c r="AV233" s="15" t="s">
        <v>140</v>
      </c>
      <c r="AW233" s="15" t="s">
        <v>42</v>
      </c>
      <c r="AX233" s="15" t="s">
        <v>88</v>
      </c>
      <c r="AY233" s="256" t="s">
        <v>133</v>
      </c>
    </row>
    <row r="234" spans="1:65" s="2" customFormat="1" ht="16.5" customHeight="1">
      <c r="A234" s="40"/>
      <c r="B234" s="41"/>
      <c r="C234" s="206" t="s">
        <v>277</v>
      </c>
      <c r="D234" s="206" t="s">
        <v>135</v>
      </c>
      <c r="E234" s="207" t="s">
        <v>278</v>
      </c>
      <c r="F234" s="208" t="s">
        <v>279</v>
      </c>
      <c r="G234" s="209" t="s">
        <v>270</v>
      </c>
      <c r="H234" s="210">
        <v>8.159</v>
      </c>
      <c r="I234" s="211"/>
      <c r="J234" s="212">
        <f>ROUND(I234*H234,2)</f>
        <v>0</v>
      </c>
      <c r="K234" s="208" t="s">
        <v>139</v>
      </c>
      <c r="L234" s="46"/>
      <c r="M234" s="213" t="s">
        <v>19</v>
      </c>
      <c r="N234" s="214" t="s">
        <v>51</v>
      </c>
      <c r="O234" s="86"/>
      <c r="P234" s="215">
        <f>O234*H234</f>
        <v>0</v>
      </c>
      <c r="Q234" s="215">
        <v>0</v>
      </c>
      <c r="R234" s="215">
        <f>Q234*H234</f>
        <v>0</v>
      </c>
      <c r="S234" s="215">
        <v>0</v>
      </c>
      <c r="T234" s="216">
        <f>S234*H234</f>
        <v>0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217" t="s">
        <v>140</v>
      </c>
      <c r="AT234" s="217" t="s">
        <v>135</v>
      </c>
      <c r="AU234" s="217" t="s">
        <v>90</v>
      </c>
      <c r="AY234" s="18" t="s">
        <v>133</v>
      </c>
      <c r="BE234" s="218">
        <f>IF(N234="základní",J234,0)</f>
        <v>0</v>
      </c>
      <c r="BF234" s="218">
        <f>IF(N234="snížená",J234,0)</f>
        <v>0</v>
      </c>
      <c r="BG234" s="218">
        <f>IF(N234="zákl. přenesená",J234,0)</f>
        <v>0</v>
      </c>
      <c r="BH234" s="218">
        <f>IF(N234="sníž. přenesená",J234,0)</f>
        <v>0</v>
      </c>
      <c r="BI234" s="218">
        <f>IF(N234="nulová",J234,0)</f>
        <v>0</v>
      </c>
      <c r="BJ234" s="18" t="s">
        <v>88</v>
      </c>
      <c r="BK234" s="218">
        <f>ROUND(I234*H234,2)</f>
        <v>0</v>
      </c>
      <c r="BL234" s="18" t="s">
        <v>140</v>
      </c>
      <c r="BM234" s="217" t="s">
        <v>280</v>
      </c>
    </row>
    <row r="235" spans="1:47" s="2" customFormat="1" ht="12">
      <c r="A235" s="40"/>
      <c r="B235" s="41"/>
      <c r="C235" s="42"/>
      <c r="D235" s="219" t="s">
        <v>142</v>
      </c>
      <c r="E235" s="42"/>
      <c r="F235" s="220" t="s">
        <v>281</v>
      </c>
      <c r="G235" s="42"/>
      <c r="H235" s="42"/>
      <c r="I235" s="221"/>
      <c r="J235" s="42"/>
      <c r="K235" s="42"/>
      <c r="L235" s="46"/>
      <c r="M235" s="222"/>
      <c r="N235" s="223"/>
      <c r="O235" s="86"/>
      <c r="P235" s="86"/>
      <c r="Q235" s="86"/>
      <c r="R235" s="86"/>
      <c r="S235" s="86"/>
      <c r="T235" s="87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T235" s="18" t="s">
        <v>142</v>
      </c>
      <c r="AU235" s="18" t="s">
        <v>90</v>
      </c>
    </row>
    <row r="236" spans="1:51" s="13" customFormat="1" ht="12">
      <c r="A236" s="13"/>
      <c r="B236" s="224"/>
      <c r="C236" s="225"/>
      <c r="D236" s="226" t="s">
        <v>144</v>
      </c>
      <c r="E236" s="227" t="s">
        <v>19</v>
      </c>
      <c r="F236" s="228" t="s">
        <v>145</v>
      </c>
      <c r="G236" s="225"/>
      <c r="H236" s="227" t="s">
        <v>19</v>
      </c>
      <c r="I236" s="229"/>
      <c r="J236" s="225"/>
      <c r="K236" s="225"/>
      <c r="L236" s="230"/>
      <c r="M236" s="231"/>
      <c r="N236" s="232"/>
      <c r="O236" s="232"/>
      <c r="P236" s="232"/>
      <c r="Q236" s="232"/>
      <c r="R236" s="232"/>
      <c r="S236" s="232"/>
      <c r="T236" s="23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4" t="s">
        <v>144</v>
      </c>
      <c r="AU236" s="234" t="s">
        <v>90</v>
      </c>
      <c r="AV236" s="13" t="s">
        <v>88</v>
      </c>
      <c r="AW236" s="13" t="s">
        <v>42</v>
      </c>
      <c r="AX236" s="13" t="s">
        <v>80</v>
      </c>
      <c r="AY236" s="234" t="s">
        <v>133</v>
      </c>
    </row>
    <row r="237" spans="1:51" s="13" customFormat="1" ht="12">
      <c r="A237" s="13"/>
      <c r="B237" s="224"/>
      <c r="C237" s="225"/>
      <c r="D237" s="226" t="s">
        <v>144</v>
      </c>
      <c r="E237" s="227" t="s">
        <v>19</v>
      </c>
      <c r="F237" s="228" t="s">
        <v>273</v>
      </c>
      <c r="G237" s="225"/>
      <c r="H237" s="227" t="s">
        <v>19</v>
      </c>
      <c r="I237" s="229"/>
      <c r="J237" s="225"/>
      <c r="K237" s="225"/>
      <c r="L237" s="230"/>
      <c r="M237" s="231"/>
      <c r="N237" s="232"/>
      <c r="O237" s="232"/>
      <c r="P237" s="232"/>
      <c r="Q237" s="232"/>
      <c r="R237" s="232"/>
      <c r="S237" s="232"/>
      <c r="T237" s="23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34" t="s">
        <v>144</v>
      </c>
      <c r="AU237" s="234" t="s">
        <v>90</v>
      </c>
      <c r="AV237" s="13" t="s">
        <v>88</v>
      </c>
      <c r="AW237" s="13" t="s">
        <v>42</v>
      </c>
      <c r="AX237" s="13" t="s">
        <v>80</v>
      </c>
      <c r="AY237" s="234" t="s">
        <v>133</v>
      </c>
    </row>
    <row r="238" spans="1:51" s="14" customFormat="1" ht="12">
      <c r="A238" s="14"/>
      <c r="B238" s="235"/>
      <c r="C238" s="236"/>
      <c r="D238" s="226" t="s">
        <v>144</v>
      </c>
      <c r="E238" s="237" t="s">
        <v>19</v>
      </c>
      <c r="F238" s="238" t="s">
        <v>282</v>
      </c>
      <c r="G238" s="236"/>
      <c r="H238" s="239">
        <v>2.46</v>
      </c>
      <c r="I238" s="240"/>
      <c r="J238" s="236"/>
      <c r="K238" s="236"/>
      <c r="L238" s="241"/>
      <c r="M238" s="242"/>
      <c r="N238" s="243"/>
      <c r="O238" s="243"/>
      <c r="P238" s="243"/>
      <c r="Q238" s="243"/>
      <c r="R238" s="243"/>
      <c r="S238" s="243"/>
      <c r="T238" s="24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45" t="s">
        <v>144</v>
      </c>
      <c r="AU238" s="245" t="s">
        <v>90</v>
      </c>
      <c r="AV238" s="14" t="s">
        <v>90</v>
      </c>
      <c r="AW238" s="14" t="s">
        <v>42</v>
      </c>
      <c r="AX238" s="14" t="s">
        <v>80</v>
      </c>
      <c r="AY238" s="245" t="s">
        <v>133</v>
      </c>
    </row>
    <row r="239" spans="1:51" s="13" customFormat="1" ht="12">
      <c r="A239" s="13"/>
      <c r="B239" s="224"/>
      <c r="C239" s="225"/>
      <c r="D239" s="226" t="s">
        <v>144</v>
      </c>
      <c r="E239" s="227" t="s">
        <v>19</v>
      </c>
      <c r="F239" s="228" t="s">
        <v>275</v>
      </c>
      <c r="G239" s="225"/>
      <c r="H239" s="227" t="s">
        <v>19</v>
      </c>
      <c r="I239" s="229"/>
      <c r="J239" s="225"/>
      <c r="K239" s="225"/>
      <c r="L239" s="230"/>
      <c r="M239" s="231"/>
      <c r="N239" s="232"/>
      <c r="O239" s="232"/>
      <c r="P239" s="232"/>
      <c r="Q239" s="232"/>
      <c r="R239" s="232"/>
      <c r="S239" s="232"/>
      <c r="T239" s="23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34" t="s">
        <v>144</v>
      </c>
      <c r="AU239" s="234" t="s">
        <v>90</v>
      </c>
      <c r="AV239" s="13" t="s">
        <v>88</v>
      </c>
      <c r="AW239" s="13" t="s">
        <v>42</v>
      </c>
      <c r="AX239" s="13" t="s">
        <v>80</v>
      </c>
      <c r="AY239" s="234" t="s">
        <v>133</v>
      </c>
    </row>
    <row r="240" spans="1:51" s="14" customFormat="1" ht="12">
      <c r="A240" s="14"/>
      <c r="B240" s="235"/>
      <c r="C240" s="236"/>
      <c r="D240" s="226" t="s">
        <v>144</v>
      </c>
      <c r="E240" s="237" t="s">
        <v>19</v>
      </c>
      <c r="F240" s="238" t="s">
        <v>276</v>
      </c>
      <c r="G240" s="236"/>
      <c r="H240" s="239">
        <v>5.699</v>
      </c>
      <c r="I240" s="240"/>
      <c r="J240" s="236"/>
      <c r="K240" s="236"/>
      <c r="L240" s="241"/>
      <c r="M240" s="242"/>
      <c r="N240" s="243"/>
      <c r="O240" s="243"/>
      <c r="P240" s="243"/>
      <c r="Q240" s="243"/>
      <c r="R240" s="243"/>
      <c r="S240" s="243"/>
      <c r="T240" s="24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45" t="s">
        <v>144</v>
      </c>
      <c r="AU240" s="245" t="s">
        <v>90</v>
      </c>
      <c r="AV240" s="14" t="s">
        <v>90</v>
      </c>
      <c r="AW240" s="14" t="s">
        <v>42</v>
      </c>
      <c r="AX240" s="14" t="s">
        <v>80</v>
      </c>
      <c r="AY240" s="245" t="s">
        <v>133</v>
      </c>
    </row>
    <row r="241" spans="1:51" s="15" customFormat="1" ht="12">
      <c r="A241" s="15"/>
      <c r="B241" s="246"/>
      <c r="C241" s="247"/>
      <c r="D241" s="226" t="s">
        <v>144</v>
      </c>
      <c r="E241" s="248" t="s">
        <v>19</v>
      </c>
      <c r="F241" s="249" t="s">
        <v>150</v>
      </c>
      <c r="G241" s="247"/>
      <c r="H241" s="250">
        <v>8.159</v>
      </c>
      <c r="I241" s="251"/>
      <c r="J241" s="247"/>
      <c r="K241" s="247"/>
      <c r="L241" s="252"/>
      <c r="M241" s="253"/>
      <c r="N241" s="254"/>
      <c r="O241" s="254"/>
      <c r="P241" s="254"/>
      <c r="Q241" s="254"/>
      <c r="R241" s="254"/>
      <c r="S241" s="254"/>
      <c r="T241" s="25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T241" s="256" t="s">
        <v>144</v>
      </c>
      <c r="AU241" s="256" t="s">
        <v>90</v>
      </c>
      <c r="AV241" s="15" t="s">
        <v>140</v>
      </c>
      <c r="AW241" s="15" t="s">
        <v>42</v>
      </c>
      <c r="AX241" s="15" t="s">
        <v>88</v>
      </c>
      <c r="AY241" s="256" t="s">
        <v>133</v>
      </c>
    </row>
    <row r="242" spans="1:65" s="2" customFormat="1" ht="24.15" customHeight="1">
      <c r="A242" s="40"/>
      <c r="B242" s="41"/>
      <c r="C242" s="206" t="s">
        <v>283</v>
      </c>
      <c r="D242" s="206" t="s">
        <v>135</v>
      </c>
      <c r="E242" s="207" t="s">
        <v>284</v>
      </c>
      <c r="F242" s="208" t="s">
        <v>285</v>
      </c>
      <c r="G242" s="209" t="s">
        <v>270</v>
      </c>
      <c r="H242" s="210">
        <v>5.699</v>
      </c>
      <c r="I242" s="211"/>
      <c r="J242" s="212">
        <f>ROUND(I242*H242,2)</f>
        <v>0</v>
      </c>
      <c r="K242" s="208" t="s">
        <v>139</v>
      </c>
      <c r="L242" s="46"/>
      <c r="M242" s="213" t="s">
        <v>19</v>
      </c>
      <c r="N242" s="214" t="s">
        <v>51</v>
      </c>
      <c r="O242" s="86"/>
      <c r="P242" s="215">
        <f>O242*H242</f>
        <v>0</v>
      </c>
      <c r="Q242" s="215">
        <v>0</v>
      </c>
      <c r="R242" s="215">
        <f>Q242*H242</f>
        <v>0</v>
      </c>
      <c r="S242" s="215">
        <v>0</v>
      </c>
      <c r="T242" s="216">
        <f>S242*H242</f>
        <v>0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217" t="s">
        <v>140</v>
      </c>
      <c r="AT242" s="217" t="s">
        <v>135</v>
      </c>
      <c r="AU242" s="217" t="s">
        <v>90</v>
      </c>
      <c r="AY242" s="18" t="s">
        <v>133</v>
      </c>
      <c r="BE242" s="218">
        <f>IF(N242="základní",J242,0)</f>
        <v>0</v>
      </c>
      <c r="BF242" s="218">
        <f>IF(N242="snížená",J242,0)</f>
        <v>0</v>
      </c>
      <c r="BG242" s="218">
        <f>IF(N242="zákl. přenesená",J242,0)</f>
        <v>0</v>
      </c>
      <c r="BH242" s="218">
        <f>IF(N242="sníž. přenesená",J242,0)</f>
        <v>0</v>
      </c>
      <c r="BI242" s="218">
        <f>IF(N242="nulová",J242,0)</f>
        <v>0</v>
      </c>
      <c r="BJ242" s="18" t="s">
        <v>88</v>
      </c>
      <c r="BK242" s="218">
        <f>ROUND(I242*H242,2)</f>
        <v>0</v>
      </c>
      <c r="BL242" s="18" t="s">
        <v>140</v>
      </c>
      <c r="BM242" s="217" t="s">
        <v>286</v>
      </c>
    </row>
    <row r="243" spans="1:47" s="2" customFormat="1" ht="12">
      <c r="A243" s="40"/>
      <c r="B243" s="41"/>
      <c r="C243" s="42"/>
      <c r="D243" s="219" t="s">
        <v>142</v>
      </c>
      <c r="E243" s="42"/>
      <c r="F243" s="220" t="s">
        <v>287</v>
      </c>
      <c r="G243" s="42"/>
      <c r="H243" s="42"/>
      <c r="I243" s="221"/>
      <c r="J243" s="42"/>
      <c r="K243" s="42"/>
      <c r="L243" s="46"/>
      <c r="M243" s="222"/>
      <c r="N243" s="223"/>
      <c r="O243" s="86"/>
      <c r="P243" s="86"/>
      <c r="Q243" s="86"/>
      <c r="R243" s="86"/>
      <c r="S243" s="86"/>
      <c r="T243" s="87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T243" s="18" t="s">
        <v>142</v>
      </c>
      <c r="AU243" s="18" t="s">
        <v>90</v>
      </c>
    </row>
    <row r="244" spans="1:51" s="13" customFormat="1" ht="12">
      <c r="A244" s="13"/>
      <c r="B244" s="224"/>
      <c r="C244" s="225"/>
      <c r="D244" s="226" t="s">
        <v>144</v>
      </c>
      <c r="E244" s="227" t="s">
        <v>19</v>
      </c>
      <c r="F244" s="228" t="s">
        <v>145</v>
      </c>
      <c r="G244" s="225"/>
      <c r="H244" s="227" t="s">
        <v>19</v>
      </c>
      <c r="I244" s="229"/>
      <c r="J244" s="225"/>
      <c r="K244" s="225"/>
      <c r="L244" s="230"/>
      <c r="M244" s="231"/>
      <c r="N244" s="232"/>
      <c r="O244" s="232"/>
      <c r="P244" s="232"/>
      <c r="Q244" s="232"/>
      <c r="R244" s="232"/>
      <c r="S244" s="232"/>
      <c r="T244" s="23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34" t="s">
        <v>144</v>
      </c>
      <c r="AU244" s="234" t="s">
        <v>90</v>
      </c>
      <c r="AV244" s="13" t="s">
        <v>88</v>
      </c>
      <c r="AW244" s="13" t="s">
        <v>42</v>
      </c>
      <c r="AX244" s="13" t="s">
        <v>80</v>
      </c>
      <c r="AY244" s="234" t="s">
        <v>133</v>
      </c>
    </row>
    <row r="245" spans="1:51" s="13" customFormat="1" ht="12">
      <c r="A245" s="13"/>
      <c r="B245" s="224"/>
      <c r="C245" s="225"/>
      <c r="D245" s="226" t="s">
        <v>144</v>
      </c>
      <c r="E245" s="227" t="s">
        <v>19</v>
      </c>
      <c r="F245" s="228" t="s">
        <v>275</v>
      </c>
      <c r="G245" s="225"/>
      <c r="H245" s="227" t="s">
        <v>19</v>
      </c>
      <c r="I245" s="229"/>
      <c r="J245" s="225"/>
      <c r="K245" s="225"/>
      <c r="L245" s="230"/>
      <c r="M245" s="231"/>
      <c r="N245" s="232"/>
      <c r="O245" s="232"/>
      <c r="P245" s="232"/>
      <c r="Q245" s="232"/>
      <c r="R245" s="232"/>
      <c r="S245" s="232"/>
      <c r="T245" s="23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34" t="s">
        <v>144</v>
      </c>
      <c r="AU245" s="234" t="s">
        <v>90</v>
      </c>
      <c r="AV245" s="13" t="s">
        <v>88</v>
      </c>
      <c r="AW245" s="13" t="s">
        <v>42</v>
      </c>
      <c r="AX245" s="13" t="s">
        <v>80</v>
      </c>
      <c r="AY245" s="234" t="s">
        <v>133</v>
      </c>
    </row>
    <row r="246" spans="1:51" s="14" customFormat="1" ht="12">
      <c r="A246" s="14"/>
      <c r="B246" s="235"/>
      <c r="C246" s="236"/>
      <c r="D246" s="226" t="s">
        <v>144</v>
      </c>
      <c r="E246" s="237" t="s">
        <v>19</v>
      </c>
      <c r="F246" s="238" t="s">
        <v>276</v>
      </c>
      <c r="G246" s="236"/>
      <c r="H246" s="239">
        <v>5.699</v>
      </c>
      <c r="I246" s="240"/>
      <c r="J246" s="236"/>
      <c r="K246" s="236"/>
      <c r="L246" s="241"/>
      <c r="M246" s="242"/>
      <c r="N246" s="243"/>
      <c r="O246" s="243"/>
      <c r="P246" s="243"/>
      <c r="Q246" s="243"/>
      <c r="R246" s="243"/>
      <c r="S246" s="243"/>
      <c r="T246" s="24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45" t="s">
        <v>144</v>
      </c>
      <c r="AU246" s="245" t="s">
        <v>90</v>
      </c>
      <c r="AV246" s="14" t="s">
        <v>90</v>
      </c>
      <c r="AW246" s="14" t="s">
        <v>42</v>
      </c>
      <c r="AX246" s="14" t="s">
        <v>88</v>
      </c>
      <c r="AY246" s="245" t="s">
        <v>133</v>
      </c>
    </row>
    <row r="247" spans="1:63" s="12" customFormat="1" ht="22.8" customHeight="1">
      <c r="A247" s="12"/>
      <c r="B247" s="190"/>
      <c r="C247" s="191"/>
      <c r="D247" s="192" t="s">
        <v>79</v>
      </c>
      <c r="E247" s="204" t="s">
        <v>288</v>
      </c>
      <c r="F247" s="204" t="s">
        <v>289</v>
      </c>
      <c r="G247" s="191"/>
      <c r="H247" s="191"/>
      <c r="I247" s="194"/>
      <c r="J247" s="205">
        <f>BK247</f>
        <v>0</v>
      </c>
      <c r="K247" s="191"/>
      <c r="L247" s="196"/>
      <c r="M247" s="197"/>
      <c r="N247" s="198"/>
      <c r="O247" s="198"/>
      <c r="P247" s="199">
        <f>SUM(P248:P255)</f>
        <v>0</v>
      </c>
      <c r="Q247" s="198"/>
      <c r="R247" s="199">
        <f>SUM(R248:R255)</f>
        <v>0</v>
      </c>
      <c r="S247" s="198"/>
      <c r="T247" s="200">
        <f>SUM(T248:T255)</f>
        <v>0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201" t="s">
        <v>88</v>
      </c>
      <c r="AT247" s="202" t="s">
        <v>79</v>
      </c>
      <c r="AU247" s="202" t="s">
        <v>88</v>
      </c>
      <c r="AY247" s="201" t="s">
        <v>133</v>
      </c>
      <c r="BK247" s="203">
        <f>SUM(BK248:BK255)</f>
        <v>0</v>
      </c>
    </row>
    <row r="248" spans="1:65" s="2" customFormat="1" ht="24.15" customHeight="1">
      <c r="A248" s="40"/>
      <c r="B248" s="41"/>
      <c r="C248" s="206" t="s">
        <v>290</v>
      </c>
      <c r="D248" s="206" t="s">
        <v>135</v>
      </c>
      <c r="E248" s="207" t="s">
        <v>291</v>
      </c>
      <c r="F248" s="208" t="s">
        <v>292</v>
      </c>
      <c r="G248" s="209" t="s">
        <v>270</v>
      </c>
      <c r="H248" s="210">
        <v>4.07</v>
      </c>
      <c r="I248" s="211"/>
      <c r="J248" s="212">
        <f>ROUND(I248*H248,2)</f>
        <v>0</v>
      </c>
      <c r="K248" s="208" t="s">
        <v>139</v>
      </c>
      <c r="L248" s="46"/>
      <c r="M248" s="213" t="s">
        <v>19</v>
      </c>
      <c r="N248" s="214" t="s">
        <v>51</v>
      </c>
      <c r="O248" s="86"/>
      <c r="P248" s="215">
        <f>O248*H248</f>
        <v>0</v>
      </c>
      <c r="Q248" s="215">
        <v>0</v>
      </c>
      <c r="R248" s="215">
        <f>Q248*H248</f>
        <v>0</v>
      </c>
      <c r="S248" s="215">
        <v>0</v>
      </c>
      <c r="T248" s="216">
        <f>S248*H248</f>
        <v>0</v>
      </c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R248" s="217" t="s">
        <v>140</v>
      </c>
      <c r="AT248" s="217" t="s">
        <v>135</v>
      </c>
      <c r="AU248" s="217" t="s">
        <v>90</v>
      </c>
      <c r="AY248" s="18" t="s">
        <v>133</v>
      </c>
      <c r="BE248" s="218">
        <f>IF(N248="základní",J248,0)</f>
        <v>0</v>
      </c>
      <c r="BF248" s="218">
        <f>IF(N248="snížená",J248,0)</f>
        <v>0</v>
      </c>
      <c r="BG248" s="218">
        <f>IF(N248="zákl. přenesená",J248,0)</f>
        <v>0</v>
      </c>
      <c r="BH248" s="218">
        <f>IF(N248="sníž. přenesená",J248,0)</f>
        <v>0</v>
      </c>
      <c r="BI248" s="218">
        <f>IF(N248="nulová",J248,0)</f>
        <v>0</v>
      </c>
      <c r="BJ248" s="18" t="s">
        <v>88</v>
      </c>
      <c r="BK248" s="218">
        <f>ROUND(I248*H248,2)</f>
        <v>0</v>
      </c>
      <c r="BL248" s="18" t="s">
        <v>140</v>
      </c>
      <c r="BM248" s="217" t="s">
        <v>293</v>
      </c>
    </row>
    <row r="249" spans="1:47" s="2" customFormat="1" ht="12">
      <c r="A249" s="40"/>
      <c r="B249" s="41"/>
      <c r="C249" s="42"/>
      <c r="D249" s="219" t="s">
        <v>142</v>
      </c>
      <c r="E249" s="42"/>
      <c r="F249" s="220" t="s">
        <v>294</v>
      </c>
      <c r="G249" s="42"/>
      <c r="H249" s="42"/>
      <c r="I249" s="221"/>
      <c r="J249" s="42"/>
      <c r="K249" s="42"/>
      <c r="L249" s="46"/>
      <c r="M249" s="222"/>
      <c r="N249" s="223"/>
      <c r="O249" s="86"/>
      <c r="P249" s="86"/>
      <c r="Q249" s="86"/>
      <c r="R249" s="86"/>
      <c r="S249" s="86"/>
      <c r="T249" s="87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T249" s="18" t="s">
        <v>142</v>
      </c>
      <c r="AU249" s="18" t="s">
        <v>90</v>
      </c>
    </row>
    <row r="250" spans="1:51" s="13" customFormat="1" ht="12">
      <c r="A250" s="13"/>
      <c r="B250" s="224"/>
      <c r="C250" s="225"/>
      <c r="D250" s="226" t="s">
        <v>144</v>
      </c>
      <c r="E250" s="227" t="s">
        <v>19</v>
      </c>
      <c r="F250" s="228" t="s">
        <v>145</v>
      </c>
      <c r="G250" s="225"/>
      <c r="H250" s="227" t="s">
        <v>19</v>
      </c>
      <c r="I250" s="229"/>
      <c r="J250" s="225"/>
      <c r="K250" s="225"/>
      <c r="L250" s="230"/>
      <c r="M250" s="231"/>
      <c r="N250" s="232"/>
      <c r="O250" s="232"/>
      <c r="P250" s="232"/>
      <c r="Q250" s="232"/>
      <c r="R250" s="232"/>
      <c r="S250" s="232"/>
      <c r="T250" s="23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34" t="s">
        <v>144</v>
      </c>
      <c r="AU250" s="234" t="s">
        <v>90</v>
      </c>
      <c r="AV250" s="13" t="s">
        <v>88</v>
      </c>
      <c r="AW250" s="13" t="s">
        <v>42</v>
      </c>
      <c r="AX250" s="13" t="s">
        <v>80</v>
      </c>
      <c r="AY250" s="234" t="s">
        <v>133</v>
      </c>
    </row>
    <row r="251" spans="1:51" s="13" customFormat="1" ht="12">
      <c r="A251" s="13"/>
      <c r="B251" s="224"/>
      <c r="C251" s="225"/>
      <c r="D251" s="226" t="s">
        <v>144</v>
      </c>
      <c r="E251" s="227" t="s">
        <v>19</v>
      </c>
      <c r="F251" s="228" t="s">
        <v>295</v>
      </c>
      <c r="G251" s="225"/>
      <c r="H251" s="227" t="s">
        <v>19</v>
      </c>
      <c r="I251" s="229"/>
      <c r="J251" s="225"/>
      <c r="K251" s="225"/>
      <c r="L251" s="230"/>
      <c r="M251" s="231"/>
      <c r="N251" s="232"/>
      <c r="O251" s="232"/>
      <c r="P251" s="232"/>
      <c r="Q251" s="232"/>
      <c r="R251" s="232"/>
      <c r="S251" s="232"/>
      <c r="T251" s="23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34" t="s">
        <v>144</v>
      </c>
      <c r="AU251" s="234" t="s">
        <v>90</v>
      </c>
      <c r="AV251" s="13" t="s">
        <v>88</v>
      </c>
      <c r="AW251" s="13" t="s">
        <v>42</v>
      </c>
      <c r="AX251" s="13" t="s">
        <v>80</v>
      </c>
      <c r="AY251" s="234" t="s">
        <v>133</v>
      </c>
    </row>
    <row r="252" spans="1:51" s="14" customFormat="1" ht="12">
      <c r="A252" s="14"/>
      <c r="B252" s="235"/>
      <c r="C252" s="236"/>
      <c r="D252" s="226" t="s">
        <v>144</v>
      </c>
      <c r="E252" s="237" t="s">
        <v>19</v>
      </c>
      <c r="F252" s="238" t="s">
        <v>296</v>
      </c>
      <c r="G252" s="236"/>
      <c r="H252" s="239">
        <v>1.61</v>
      </c>
      <c r="I252" s="240"/>
      <c r="J252" s="236"/>
      <c r="K252" s="236"/>
      <c r="L252" s="241"/>
      <c r="M252" s="242"/>
      <c r="N252" s="243"/>
      <c r="O252" s="243"/>
      <c r="P252" s="243"/>
      <c r="Q252" s="243"/>
      <c r="R252" s="243"/>
      <c r="S252" s="243"/>
      <c r="T252" s="24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45" t="s">
        <v>144</v>
      </c>
      <c r="AU252" s="245" t="s">
        <v>90</v>
      </c>
      <c r="AV252" s="14" t="s">
        <v>90</v>
      </c>
      <c r="AW252" s="14" t="s">
        <v>42</v>
      </c>
      <c r="AX252" s="14" t="s">
        <v>80</v>
      </c>
      <c r="AY252" s="245" t="s">
        <v>133</v>
      </c>
    </row>
    <row r="253" spans="1:51" s="13" customFormat="1" ht="12">
      <c r="A253" s="13"/>
      <c r="B253" s="224"/>
      <c r="C253" s="225"/>
      <c r="D253" s="226" t="s">
        <v>144</v>
      </c>
      <c r="E253" s="227" t="s">
        <v>19</v>
      </c>
      <c r="F253" s="228" t="s">
        <v>273</v>
      </c>
      <c r="G253" s="225"/>
      <c r="H253" s="227" t="s">
        <v>19</v>
      </c>
      <c r="I253" s="229"/>
      <c r="J253" s="225"/>
      <c r="K253" s="225"/>
      <c r="L253" s="230"/>
      <c r="M253" s="231"/>
      <c r="N253" s="232"/>
      <c r="O253" s="232"/>
      <c r="P253" s="232"/>
      <c r="Q253" s="232"/>
      <c r="R253" s="232"/>
      <c r="S253" s="232"/>
      <c r="T253" s="23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34" t="s">
        <v>144</v>
      </c>
      <c r="AU253" s="234" t="s">
        <v>90</v>
      </c>
      <c r="AV253" s="13" t="s">
        <v>88</v>
      </c>
      <c r="AW253" s="13" t="s">
        <v>42</v>
      </c>
      <c r="AX253" s="13" t="s">
        <v>80</v>
      </c>
      <c r="AY253" s="234" t="s">
        <v>133</v>
      </c>
    </row>
    <row r="254" spans="1:51" s="14" customFormat="1" ht="12">
      <c r="A254" s="14"/>
      <c r="B254" s="235"/>
      <c r="C254" s="236"/>
      <c r="D254" s="226" t="s">
        <v>144</v>
      </c>
      <c r="E254" s="237" t="s">
        <v>19</v>
      </c>
      <c r="F254" s="238" t="s">
        <v>282</v>
      </c>
      <c r="G254" s="236"/>
      <c r="H254" s="239">
        <v>2.46</v>
      </c>
      <c r="I254" s="240"/>
      <c r="J254" s="236"/>
      <c r="K254" s="236"/>
      <c r="L254" s="241"/>
      <c r="M254" s="242"/>
      <c r="N254" s="243"/>
      <c r="O254" s="243"/>
      <c r="P254" s="243"/>
      <c r="Q254" s="243"/>
      <c r="R254" s="243"/>
      <c r="S254" s="243"/>
      <c r="T254" s="24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45" t="s">
        <v>144</v>
      </c>
      <c r="AU254" s="245" t="s">
        <v>90</v>
      </c>
      <c r="AV254" s="14" t="s">
        <v>90</v>
      </c>
      <c r="AW254" s="14" t="s">
        <v>42</v>
      </c>
      <c r="AX254" s="14" t="s">
        <v>80</v>
      </c>
      <c r="AY254" s="245" t="s">
        <v>133</v>
      </c>
    </row>
    <row r="255" spans="1:51" s="15" customFormat="1" ht="12">
      <c r="A255" s="15"/>
      <c r="B255" s="246"/>
      <c r="C255" s="247"/>
      <c r="D255" s="226" t="s">
        <v>144</v>
      </c>
      <c r="E255" s="248" t="s">
        <v>19</v>
      </c>
      <c r="F255" s="249" t="s">
        <v>150</v>
      </c>
      <c r="G255" s="247"/>
      <c r="H255" s="250">
        <v>4.07</v>
      </c>
      <c r="I255" s="251"/>
      <c r="J255" s="247"/>
      <c r="K255" s="247"/>
      <c r="L255" s="252"/>
      <c r="M255" s="253"/>
      <c r="N255" s="254"/>
      <c r="O255" s="254"/>
      <c r="P255" s="254"/>
      <c r="Q255" s="254"/>
      <c r="R255" s="254"/>
      <c r="S255" s="254"/>
      <c r="T255" s="25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T255" s="256" t="s">
        <v>144</v>
      </c>
      <c r="AU255" s="256" t="s">
        <v>90</v>
      </c>
      <c r="AV255" s="15" t="s">
        <v>140</v>
      </c>
      <c r="AW255" s="15" t="s">
        <v>42</v>
      </c>
      <c r="AX255" s="15" t="s">
        <v>88</v>
      </c>
      <c r="AY255" s="256" t="s">
        <v>133</v>
      </c>
    </row>
    <row r="256" spans="1:63" s="12" customFormat="1" ht="25.9" customHeight="1">
      <c r="A256" s="12"/>
      <c r="B256" s="190"/>
      <c r="C256" s="191"/>
      <c r="D256" s="192" t="s">
        <v>79</v>
      </c>
      <c r="E256" s="193" t="s">
        <v>231</v>
      </c>
      <c r="F256" s="193" t="s">
        <v>297</v>
      </c>
      <c r="G256" s="191"/>
      <c r="H256" s="191"/>
      <c r="I256" s="194"/>
      <c r="J256" s="195">
        <f>BK256</f>
        <v>0</v>
      </c>
      <c r="K256" s="191"/>
      <c r="L256" s="196"/>
      <c r="M256" s="197"/>
      <c r="N256" s="198"/>
      <c r="O256" s="198"/>
      <c r="P256" s="199">
        <f>P257+P342+P680</f>
        <v>0</v>
      </c>
      <c r="Q256" s="198"/>
      <c r="R256" s="199">
        <f>R257+R342+R680</f>
        <v>4.57631034</v>
      </c>
      <c r="S256" s="198"/>
      <c r="T256" s="200">
        <f>T257+T342+T680</f>
        <v>18.786300000000004</v>
      </c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R256" s="201" t="s">
        <v>157</v>
      </c>
      <c r="AT256" s="202" t="s">
        <v>79</v>
      </c>
      <c r="AU256" s="202" t="s">
        <v>80</v>
      </c>
      <c r="AY256" s="201" t="s">
        <v>133</v>
      </c>
      <c r="BK256" s="203">
        <f>BK257+BK342+BK680</f>
        <v>0</v>
      </c>
    </row>
    <row r="257" spans="1:63" s="12" customFormat="1" ht="22.8" customHeight="1">
      <c r="A257" s="12"/>
      <c r="B257" s="190"/>
      <c r="C257" s="191"/>
      <c r="D257" s="192" t="s">
        <v>79</v>
      </c>
      <c r="E257" s="204" t="s">
        <v>298</v>
      </c>
      <c r="F257" s="204" t="s">
        <v>299</v>
      </c>
      <c r="G257" s="191"/>
      <c r="H257" s="191"/>
      <c r="I257" s="194"/>
      <c r="J257" s="205">
        <f>BK257</f>
        <v>0</v>
      </c>
      <c r="K257" s="191"/>
      <c r="L257" s="196"/>
      <c r="M257" s="197"/>
      <c r="N257" s="198"/>
      <c r="O257" s="198"/>
      <c r="P257" s="199">
        <f>SUM(P258:P341)</f>
        <v>0</v>
      </c>
      <c r="Q257" s="198"/>
      <c r="R257" s="199">
        <f>SUM(R258:R341)</f>
        <v>0.093212</v>
      </c>
      <c r="S257" s="198"/>
      <c r="T257" s="200">
        <f>SUM(T258:T341)</f>
        <v>0.043800000000000006</v>
      </c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R257" s="201" t="s">
        <v>157</v>
      </c>
      <c r="AT257" s="202" t="s">
        <v>79</v>
      </c>
      <c r="AU257" s="202" t="s">
        <v>88</v>
      </c>
      <c r="AY257" s="201" t="s">
        <v>133</v>
      </c>
      <c r="BK257" s="203">
        <f>SUM(BK258:BK341)</f>
        <v>0</v>
      </c>
    </row>
    <row r="258" spans="1:65" s="2" customFormat="1" ht="21.75" customHeight="1">
      <c r="A258" s="40"/>
      <c r="B258" s="41"/>
      <c r="C258" s="206" t="s">
        <v>300</v>
      </c>
      <c r="D258" s="206" t="s">
        <v>135</v>
      </c>
      <c r="E258" s="207" t="s">
        <v>301</v>
      </c>
      <c r="F258" s="208" t="s">
        <v>302</v>
      </c>
      <c r="G258" s="209" t="s">
        <v>226</v>
      </c>
      <c r="H258" s="210">
        <v>4</v>
      </c>
      <c r="I258" s="211"/>
      <c r="J258" s="212">
        <f>ROUND(I258*H258,2)</f>
        <v>0</v>
      </c>
      <c r="K258" s="208" t="s">
        <v>139</v>
      </c>
      <c r="L258" s="46"/>
      <c r="M258" s="213" t="s">
        <v>19</v>
      </c>
      <c r="N258" s="214" t="s">
        <v>51</v>
      </c>
      <c r="O258" s="86"/>
      <c r="P258" s="215">
        <f>O258*H258</f>
        <v>0</v>
      </c>
      <c r="Q258" s="215">
        <v>0</v>
      </c>
      <c r="R258" s="215">
        <f>Q258*H258</f>
        <v>0</v>
      </c>
      <c r="S258" s="215">
        <v>0</v>
      </c>
      <c r="T258" s="216">
        <f>S258*H258</f>
        <v>0</v>
      </c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R258" s="217" t="s">
        <v>303</v>
      </c>
      <c r="AT258" s="217" t="s">
        <v>135</v>
      </c>
      <c r="AU258" s="217" t="s">
        <v>90</v>
      </c>
      <c r="AY258" s="18" t="s">
        <v>133</v>
      </c>
      <c r="BE258" s="218">
        <f>IF(N258="základní",J258,0)</f>
        <v>0</v>
      </c>
      <c r="BF258" s="218">
        <f>IF(N258="snížená",J258,0)</f>
        <v>0</v>
      </c>
      <c r="BG258" s="218">
        <f>IF(N258="zákl. přenesená",J258,0)</f>
        <v>0</v>
      </c>
      <c r="BH258" s="218">
        <f>IF(N258="sníž. přenesená",J258,0)</f>
        <v>0</v>
      </c>
      <c r="BI258" s="218">
        <f>IF(N258="nulová",J258,0)</f>
        <v>0</v>
      </c>
      <c r="BJ258" s="18" t="s">
        <v>88</v>
      </c>
      <c r="BK258" s="218">
        <f>ROUND(I258*H258,2)</f>
        <v>0</v>
      </c>
      <c r="BL258" s="18" t="s">
        <v>303</v>
      </c>
      <c r="BM258" s="217" t="s">
        <v>304</v>
      </c>
    </row>
    <row r="259" spans="1:47" s="2" customFormat="1" ht="12">
      <c r="A259" s="40"/>
      <c r="B259" s="41"/>
      <c r="C259" s="42"/>
      <c r="D259" s="219" t="s">
        <v>142</v>
      </c>
      <c r="E259" s="42"/>
      <c r="F259" s="220" t="s">
        <v>305</v>
      </c>
      <c r="G259" s="42"/>
      <c r="H259" s="42"/>
      <c r="I259" s="221"/>
      <c r="J259" s="42"/>
      <c r="K259" s="42"/>
      <c r="L259" s="46"/>
      <c r="M259" s="222"/>
      <c r="N259" s="223"/>
      <c r="O259" s="86"/>
      <c r="P259" s="86"/>
      <c r="Q259" s="86"/>
      <c r="R259" s="86"/>
      <c r="S259" s="86"/>
      <c r="T259" s="87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T259" s="18" t="s">
        <v>142</v>
      </c>
      <c r="AU259" s="18" t="s">
        <v>90</v>
      </c>
    </row>
    <row r="260" spans="1:51" s="13" customFormat="1" ht="12">
      <c r="A260" s="13"/>
      <c r="B260" s="224"/>
      <c r="C260" s="225"/>
      <c r="D260" s="226" t="s">
        <v>144</v>
      </c>
      <c r="E260" s="227" t="s">
        <v>19</v>
      </c>
      <c r="F260" s="228" t="s">
        <v>306</v>
      </c>
      <c r="G260" s="225"/>
      <c r="H260" s="227" t="s">
        <v>19</v>
      </c>
      <c r="I260" s="229"/>
      <c r="J260" s="225"/>
      <c r="K260" s="225"/>
      <c r="L260" s="230"/>
      <c r="M260" s="231"/>
      <c r="N260" s="232"/>
      <c r="O260" s="232"/>
      <c r="P260" s="232"/>
      <c r="Q260" s="232"/>
      <c r="R260" s="232"/>
      <c r="S260" s="232"/>
      <c r="T260" s="23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34" t="s">
        <v>144</v>
      </c>
      <c r="AU260" s="234" t="s">
        <v>90</v>
      </c>
      <c r="AV260" s="13" t="s">
        <v>88</v>
      </c>
      <c r="AW260" s="13" t="s">
        <v>42</v>
      </c>
      <c r="AX260" s="13" t="s">
        <v>80</v>
      </c>
      <c r="AY260" s="234" t="s">
        <v>133</v>
      </c>
    </row>
    <row r="261" spans="1:51" s="13" customFormat="1" ht="12">
      <c r="A261" s="13"/>
      <c r="B261" s="224"/>
      <c r="C261" s="225"/>
      <c r="D261" s="226" t="s">
        <v>144</v>
      </c>
      <c r="E261" s="227" t="s">
        <v>19</v>
      </c>
      <c r="F261" s="228" t="s">
        <v>307</v>
      </c>
      <c r="G261" s="225"/>
      <c r="H261" s="227" t="s">
        <v>19</v>
      </c>
      <c r="I261" s="229"/>
      <c r="J261" s="225"/>
      <c r="K261" s="225"/>
      <c r="L261" s="230"/>
      <c r="M261" s="231"/>
      <c r="N261" s="232"/>
      <c r="O261" s="232"/>
      <c r="P261" s="232"/>
      <c r="Q261" s="232"/>
      <c r="R261" s="232"/>
      <c r="S261" s="232"/>
      <c r="T261" s="23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34" t="s">
        <v>144</v>
      </c>
      <c r="AU261" s="234" t="s">
        <v>90</v>
      </c>
      <c r="AV261" s="13" t="s">
        <v>88</v>
      </c>
      <c r="AW261" s="13" t="s">
        <v>42</v>
      </c>
      <c r="AX261" s="13" t="s">
        <v>80</v>
      </c>
      <c r="AY261" s="234" t="s">
        <v>133</v>
      </c>
    </row>
    <row r="262" spans="1:51" s="14" customFormat="1" ht="12">
      <c r="A262" s="14"/>
      <c r="B262" s="235"/>
      <c r="C262" s="236"/>
      <c r="D262" s="226" t="s">
        <v>144</v>
      </c>
      <c r="E262" s="237" t="s">
        <v>19</v>
      </c>
      <c r="F262" s="238" t="s">
        <v>308</v>
      </c>
      <c r="G262" s="236"/>
      <c r="H262" s="239">
        <v>4</v>
      </c>
      <c r="I262" s="240"/>
      <c r="J262" s="236"/>
      <c r="K262" s="236"/>
      <c r="L262" s="241"/>
      <c r="M262" s="242"/>
      <c r="N262" s="243"/>
      <c r="O262" s="243"/>
      <c r="P262" s="243"/>
      <c r="Q262" s="243"/>
      <c r="R262" s="243"/>
      <c r="S262" s="243"/>
      <c r="T262" s="24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45" t="s">
        <v>144</v>
      </c>
      <c r="AU262" s="245" t="s">
        <v>90</v>
      </c>
      <c r="AV262" s="14" t="s">
        <v>90</v>
      </c>
      <c r="AW262" s="14" t="s">
        <v>42</v>
      </c>
      <c r="AX262" s="14" t="s">
        <v>88</v>
      </c>
      <c r="AY262" s="245" t="s">
        <v>133</v>
      </c>
    </row>
    <row r="263" spans="1:65" s="2" customFormat="1" ht="24.15" customHeight="1">
      <c r="A263" s="40"/>
      <c r="B263" s="41"/>
      <c r="C263" s="206" t="s">
        <v>309</v>
      </c>
      <c r="D263" s="206" t="s">
        <v>135</v>
      </c>
      <c r="E263" s="207" t="s">
        <v>310</v>
      </c>
      <c r="F263" s="208" t="s">
        <v>311</v>
      </c>
      <c r="G263" s="209" t="s">
        <v>226</v>
      </c>
      <c r="H263" s="210">
        <v>4</v>
      </c>
      <c r="I263" s="211"/>
      <c r="J263" s="212">
        <f>ROUND(I263*H263,2)</f>
        <v>0</v>
      </c>
      <c r="K263" s="208" t="s">
        <v>139</v>
      </c>
      <c r="L263" s="46"/>
      <c r="M263" s="213" t="s">
        <v>19</v>
      </c>
      <c r="N263" s="214" t="s">
        <v>51</v>
      </c>
      <c r="O263" s="86"/>
      <c r="P263" s="215">
        <f>O263*H263</f>
        <v>0</v>
      </c>
      <c r="Q263" s="215">
        <v>0</v>
      </c>
      <c r="R263" s="215">
        <f>Q263*H263</f>
        <v>0</v>
      </c>
      <c r="S263" s="215">
        <v>0</v>
      </c>
      <c r="T263" s="216">
        <f>S263*H263</f>
        <v>0</v>
      </c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R263" s="217" t="s">
        <v>303</v>
      </c>
      <c r="AT263" s="217" t="s">
        <v>135</v>
      </c>
      <c r="AU263" s="217" t="s">
        <v>90</v>
      </c>
      <c r="AY263" s="18" t="s">
        <v>133</v>
      </c>
      <c r="BE263" s="218">
        <f>IF(N263="základní",J263,0)</f>
        <v>0</v>
      </c>
      <c r="BF263" s="218">
        <f>IF(N263="snížená",J263,0)</f>
        <v>0</v>
      </c>
      <c r="BG263" s="218">
        <f>IF(N263="zákl. přenesená",J263,0)</f>
        <v>0</v>
      </c>
      <c r="BH263" s="218">
        <f>IF(N263="sníž. přenesená",J263,0)</f>
        <v>0</v>
      </c>
      <c r="BI263" s="218">
        <f>IF(N263="nulová",J263,0)</f>
        <v>0</v>
      </c>
      <c r="BJ263" s="18" t="s">
        <v>88</v>
      </c>
      <c r="BK263" s="218">
        <f>ROUND(I263*H263,2)</f>
        <v>0</v>
      </c>
      <c r="BL263" s="18" t="s">
        <v>303</v>
      </c>
      <c r="BM263" s="217" t="s">
        <v>312</v>
      </c>
    </row>
    <row r="264" spans="1:47" s="2" customFormat="1" ht="12">
      <c r="A264" s="40"/>
      <c r="B264" s="41"/>
      <c r="C264" s="42"/>
      <c r="D264" s="219" t="s">
        <v>142</v>
      </c>
      <c r="E264" s="42"/>
      <c r="F264" s="220" t="s">
        <v>313</v>
      </c>
      <c r="G264" s="42"/>
      <c r="H264" s="42"/>
      <c r="I264" s="221"/>
      <c r="J264" s="42"/>
      <c r="K264" s="42"/>
      <c r="L264" s="46"/>
      <c r="M264" s="222"/>
      <c r="N264" s="223"/>
      <c r="O264" s="86"/>
      <c r="P264" s="86"/>
      <c r="Q264" s="86"/>
      <c r="R264" s="86"/>
      <c r="S264" s="86"/>
      <c r="T264" s="87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T264" s="18" t="s">
        <v>142</v>
      </c>
      <c r="AU264" s="18" t="s">
        <v>90</v>
      </c>
    </row>
    <row r="265" spans="1:51" s="13" customFormat="1" ht="12">
      <c r="A265" s="13"/>
      <c r="B265" s="224"/>
      <c r="C265" s="225"/>
      <c r="D265" s="226" t="s">
        <v>144</v>
      </c>
      <c r="E265" s="227" t="s">
        <v>19</v>
      </c>
      <c r="F265" s="228" t="s">
        <v>306</v>
      </c>
      <c r="G265" s="225"/>
      <c r="H265" s="227" t="s">
        <v>19</v>
      </c>
      <c r="I265" s="229"/>
      <c r="J265" s="225"/>
      <c r="K265" s="225"/>
      <c r="L265" s="230"/>
      <c r="M265" s="231"/>
      <c r="N265" s="232"/>
      <c r="O265" s="232"/>
      <c r="P265" s="232"/>
      <c r="Q265" s="232"/>
      <c r="R265" s="232"/>
      <c r="S265" s="232"/>
      <c r="T265" s="23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4" t="s">
        <v>144</v>
      </c>
      <c r="AU265" s="234" t="s">
        <v>90</v>
      </c>
      <c r="AV265" s="13" t="s">
        <v>88</v>
      </c>
      <c r="AW265" s="13" t="s">
        <v>42</v>
      </c>
      <c r="AX265" s="13" t="s">
        <v>80</v>
      </c>
      <c r="AY265" s="234" t="s">
        <v>133</v>
      </c>
    </row>
    <row r="266" spans="1:51" s="13" customFormat="1" ht="12">
      <c r="A266" s="13"/>
      <c r="B266" s="224"/>
      <c r="C266" s="225"/>
      <c r="D266" s="226" t="s">
        <v>144</v>
      </c>
      <c r="E266" s="227" t="s">
        <v>19</v>
      </c>
      <c r="F266" s="228" t="s">
        <v>307</v>
      </c>
      <c r="G266" s="225"/>
      <c r="H266" s="227" t="s">
        <v>19</v>
      </c>
      <c r="I266" s="229"/>
      <c r="J266" s="225"/>
      <c r="K266" s="225"/>
      <c r="L266" s="230"/>
      <c r="M266" s="231"/>
      <c r="N266" s="232"/>
      <c r="O266" s="232"/>
      <c r="P266" s="232"/>
      <c r="Q266" s="232"/>
      <c r="R266" s="232"/>
      <c r="S266" s="232"/>
      <c r="T266" s="23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34" t="s">
        <v>144</v>
      </c>
      <c r="AU266" s="234" t="s">
        <v>90</v>
      </c>
      <c r="AV266" s="13" t="s">
        <v>88</v>
      </c>
      <c r="AW266" s="13" t="s">
        <v>42</v>
      </c>
      <c r="AX266" s="13" t="s">
        <v>80</v>
      </c>
      <c r="AY266" s="234" t="s">
        <v>133</v>
      </c>
    </row>
    <row r="267" spans="1:51" s="14" customFormat="1" ht="12">
      <c r="A267" s="14"/>
      <c r="B267" s="235"/>
      <c r="C267" s="236"/>
      <c r="D267" s="226" t="s">
        <v>144</v>
      </c>
      <c r="E267" s="237" t="s">
        <v>19</v>
      </c>
      <c r="F267" s="238" t="s">
        <v>308</v>
      </c>
      <c r="G267" s="236"/>
      <c r="H267" s="239">
        <v>4</v>
      </c>
      <c r="I267" s="240"/>
      <c r="J267" s="236"/>
      <c r="K267" s="236"/>
      <c r="L267" s="241"/>
      <c r="M267" s="242"/>
      <c r="N267" s="243"/>
      <c r="O267" s="243"/>
      <c r="P267" s="243"/>
      <c r="Q267" s="243"/>
      <c r="R267" s="243"/>
      <c r="S267" s="243"/>
      <c r="T267" s="24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45" t="s">
        <v>144</v>
      </c>
      <c r="AU267" s="245" t="s">
        <v>90</v>
      </c>
      <c r="AV267" s="14" t="s">
        <v>90</v>
      </c>
      <c r="AW267" s="14" t="s">
        <v>42</v>
      </c>
      <c r="AX267" s="14" t="s">
        <v>88</v>
      </c>
      <c r="AY267" s="245" t="s">
        <v>133</v>
      </c>
    </row>
    <row r="268" spans="1:65" s="2" customFormat="1" ht="16.5" customHeight="1">
      <c r="A268" s="40"/>
      <c r="B268" s="41"/>
      <c r="C268" s="257" t="s">
        <v>314</v>
      </c>
      <c r="D268" s="257" t="s">
        <v>231</v>
      </c>
      <c r="E268" s="258" t="s">
        <v>315</v>
      </c>
      <c r="F268" s="259" t="s">
        <v>316</v>
      </c>
      <c r="G268" s="260" t="s">
        <v>226</v>
      </c>
      <c r="H268" s="261">
        <v>4</v>
      </c>
      <c r="I268" s="262"/>
      <c r="J268" s="263">
        <f>ROUND(I268*H268,2)</f>
        <v>0</v>
      </c>
      <c r="K268" s="259" t="s">
        <v>139</v>
      </c>
      <c r="L268" s="264"/>
      <c r="M268" s="265" t="s">
        <v>19</v>
      </c>
      <c r="N268" s="266" t="s">
        <v>51</v>
      </c>
      <c r="O268" s="86"/>
      <c r="P268" s="215">
        <f>O268*H268</f>
        <v>0</v>
      </c>
      <c r="Q268" s="215">
        <v>0.0037</v>
      </c>
      <c r="R268" s="215">
        <f>Q268*H268</f>
        <v>0.0148</v>
      </c>
      <c r="S268" s="215">
        <v>0</v>
      </c>
      <c r="T268" s="216">
        <f>S268*H268</f>
        <v>0</v>
      </c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R268" s="217" t="s">
        <v>317</v>
      </c>
      <c r="AT268" s="217" t="s">
        <v>231</v>
      </c>
      <c r="AU268" s="217" t="s">
        <v>90</v>
      </c>
      <c r="AY268" s="18" t="s">
        <v>133</v>
      </c>
      <c r="BE268" s="218">
        <f>IF(N268="základní",J268,0)</f>
        <v>0</v>
      </c>
      <c r="BF268" s="218">
        <f>IF(N268="snížená",J268,0)</f>
        <v>0</v>
      </c>
      <c r="BG268" s="218">
        <f>IF(N268="zákl. přenesená",J268,0)</f>
        <v>0</v>
      </c>
      <c r="BH268" s="218">
        <f>IF(N268="sníž. přenesená",J268,0)</f>
        <v>0</v>
      </c>
      <c r="BI268" s="218">
        <f>IF(N268="nulová",J268,0)</f>
        <v>0</v>
      </c>
      <c r="BJ268" s="18" t="s">
        <v>88</v>
      </c>
      <c r="BK268" s="218">
        <f>ROUND(I268*H268,2)</f>
        <v>0</v>
      </c>
      <c r="BL268" s="18" t="s">
        <v>303</v>
      </c>
      <c r="BM268" s="217" t="s">
        <v>318</v>
      </c>
    </row>
    <row r="269" spans="1:51" s="13" customFormat="1" ht="12">
      <c r="A269" s="13"/>
      <c r="B269" s="224"/>
      <c r="C269" s="225"/>
      <c r="D269" s="226" t="s">
        <v>144</v>
      </c>
      <c r="E269" s="227" t="s">
        <v>19</v>
      </c>
      <c r="F269" s="228" t="s">
        <v>306</v>
      </c>
      <c r="G269" s="225"/>
      <c r="H269" s="227" t="s">
        <v>19</v>
      </c>
      <c r="I269" s="229"/>
      <c r="J269" s="225"/>
      <c r="K269" s="225"/>
      <c r="L269" s="230"/>
      <c r="M269" s="231"/>
      <c r="N269" s="232"/>
      <c r="O269" s="232"/>
      <c r="P269" s="232"/>
      <c r="Q269" s="232"/>
      <c r="R269" s="232"/>
      <c r="S269" s="232"/>
      <c r="T269" s="23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34" t="s">
        <v>144</v>
      </c>
      <c r="AU269" s="234" t="s">
        <v>90</v>
      </c>
      <c r="AV269" s="13" t="s">
        <v>88</v>
      </c>
      <c r="AW269" s="13" t="s">
        <v>42</v>
      </c>
      <c r="AX269" s="13" t="s">
        <v>80</v>
      </c>
      <c r="AY269" s="234" t="s">
        <v>133</v>
      </c>
    </row>
    <row r="270" spans="1:51" s="13" customFormat="1" ht="12">
      <c r="A270" s="13"/>
      <c r="B270" s="224"/>
      <c r="C270" s="225"/>
      <c r="D270" s="226" t="s">
        <v>144</v>
      </c>
      <c r="E270" s="227" t="s">
        <v>19</v>
      </c>
      <c r="F270" s="228" t="s">
        <v>307</v>
      </c>
      <c r="G270" s="225"/>
      <c r="H270" s="227" t="s">
        <v>19</v>
      </c>
      <c r="I270" s="229"/>
      <c r="J270" s="225"/>
      <c r="K270" s="225"/>
      <c r="L270" s="230"/>
      <c r="M270" s="231"/>
      <c r="N270" s="232"/>
      <c r="O270" s="232"/>
      <c r="P270" s="232"/>
      <c r="Q270" s="232"/>
      <c r="R270" s="232"/>
      <c r="S270" s="232"/>
      <c r="T270" s="23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34" t="s">
        <v>144</v>
      </c>
      <c r="AU270" s="234" t="s">
        <v>90</v>
      </c>
      <c r="AV270" s="13" t="s">
        <v>88</v>
      </c>
      <c r="AW270" s="13" t="s">
        <v>42</v>
      </c>
      <c r="AX270" s="13" t="s">
        <v>80</v>
      </c>
      <c r="AY270" s="234" t="s">
        <v>133</v>
      </c>
    </row>
    <row r="271" spans="1:51" s="14" customFormat="1" ht="12">
      <c r="A271" s="14"/>
      <c r="B271" s="235"/>
      <c r="C271" s="236"/>
      <c r="D271" s="226" t="s">
        <v>144</v>
      </c>
      <c r="E271" s="237" t="s">
        <v>19</v>
      </c>
      <c r="F271" s="238" t="s">
        <v>308</v>
      </c>
      <c r="G271" s="236"/>
      <c r="H271" s="239">
        <v>4</v>
      </c>
      <c r="I271" s="240"/>
      <c r="J271" s="236"/>
      <c r="K271" s="236"/>
      <c r="L271" s="241"/>
      <c r="M271" s="242"/>
      <c r="N271" s="243"/>
      <c r="O271" s="243"/>
      <c r="P271" s="243"/>
      <c r="Q271" s="243"/>
      <c r="R271" s="243"/>
      <c r="S271" s="243"/>
      <c r="T271" s="24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45" t="s">
        <v>144</v>
      </c>
      <c r="AU271" s="245" t="s">
        <v>90</v>
      </c>
      <c r="AV271" s="14" t="s">
        <v>90</v>
      </c>
      <c r="AW271" s="14" t="s">
        <v>42</v>
      </c>
      <c r="AX271" s="14" t="s">
        <v>88</v>
      </c>
      <c r="AY271" s="245" t="s">
        <v>133</v>
      </c>
    </row>
    <row r="272" spans="1:65" s="2" customFormat="1" ht="16.5" customHeight="1">
      <c r="A272" s="40"/>
      <c r="B272" s="41"/>
      <c r="C272" s="206" t="s">
        <v>319</v>
      </c>
      <c r="D272" s="206" t="s">
        <v>135</v>
      </c>
      <c r="E272" s="207" t="s">
        <v>320</v>
      </c>
      <c r="F272" s="208" t="s">
        <v>321</v>
      </c>
      <c r="G272" s="209" t="s">
        <v>226</v>
      </c>
      <c r="H272" s="210">
        <v>2</v>
      </c>
      <c r="I272" s="211"/>
      <c r="J272" s="212">
        <f>ROUND(I272*H272,2)</f>
        <v>0</v>
      </c>
      <c r="K272" s="208" t="s">
        <v>139</v>
      </c>
      <c r="L272" s="46"/>
      <c r="M272" s="213" t="s">
        <v>19</v>
      </c>
      <c r="N272" s="214" t="s">
        <v>51</v>
      </c>
      <c r="O272" s="86"/>
      <c r="P272" s="215">
        <f>O272*H272</f>
        <v>0</v>
      </c>
      <c r="Q272" s="215">
        <v>0</v>
      </c>
      <c r="R272" s="215">
        <f>Q272*H272</f>
        <v>0</v>
      </c>
      <c r="S272" s="215">
        <v>0</v>
      </c>
      <c r="T272" s="216">
        <f>S272*H272</f>
        <v>0</v>
      </c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R272" s="217" t="s">
        <v>303</v>
      </c>
      <c r="AT272" s="217" t="s">
        <v>135</v>
      </c>
      <c r="AU272" s="217" t="s">
        <v>90</v>
      </c>
      <c r="AY272" s="18" t="s">
        <v>133</v>
      </c>
      <c r="BE272" s="218">
        <f>IF(N272="základní",J272,0)</f>
        <v>0</v>
      </c>
      <c r="BF272" s="218">
        <f>IF(N272="snížená",J272,0)</f>
        <v>0</v>
      </c>
      <c r="BG272" s="218">
        <f>IF(N272="zákl. přenesená",J272,0)</f>
        <v>0</v>
      </c>
      <c r="BH272" s="218">
        <f>IF(N272="sníž. přenesená",J272,0)</f>
        <v>0</v>
      </c>
      <c r="BI272" s="218">
        <f>IF(N272="nulová",J272,0)</f>
        <v>0</v>
      </c>
      <c r="BJ272" s="18" t="s">
        <v>88</v>
      </c>
      <c r="BK272" s="218">
        <f>ROUND(I272*H272,2)</f>
        <v>0</v>
      </c>
      <c r="BL272" s="18" t="s">
        <v>303</v>
      </c>
      <c r="BM272" s="217" t="s">
        <v>322</v>
      </c>
    </row>
    <row r="273" spans="1:47" s="2" customFormat="1" ht="12">
      <c r="A273" s="40"/>
      <c r="B273" s="41"/>
      <c r="C273" s="42"/>
      <c r="D273" s="219" t="s">
        <v>142</v>
      </c>
      <c r="E273" s="42"/>
      <c r="F273" s="220" t="s">
        <v>323</v>
      </c>
      <c r="G273" s="42"/>
      <c r="H273" s="42"/>
      <c r="I273" s="221"/>
      <c r="J273" s="42"/>
      <c r="K273" s="42"/>
      <c r="L273" s="46"/>
      <c r="M273" s="222"/>
      <c r="N273" s="223"/>
      <c r="O273" s="86"/>
      <c r="P273" s="86"/>
      <c r="Q273" s="86"/>
      <c r="R273" s="86"/>
      <c r="S273" s="86"/>
      <c r="T273" s="87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T273" s="18" t="s">
        <v>142</v>
      </c>
      <c r="AU273" s="18" t="s">
        <v>90</v>
      </c>
    </row>
    <row r="274" spans="1:51" s="13" customFormat="1" ht="12">
      <c r="A274" s="13"/>
      <c r="B274" s="224"/>
      <c r="C274" s="225"/>
      <c r="D274" s="226" t="s">
        <v>144</v>
      </c>
      <c r="E274" s="227" t="s">
        <v>19</v>
      </c>
      <c r="F274" s="228" t="s">
        <v>324</v>
      </c>
      <c r="G274" s="225"/>
      <c r="H274" s="227" t="s">
        <v>19</v>
      </c>
      <c r="I274" s="229"/>
      <c r="J274" s="225"/>
      <c r="K274" s="225"/>
      <c r="L274" s="230"/>
      <c r="M274" s="231"/>
      <c r="N274" s="232"/>
      <c r="O274" s="232"/>
      <c r="P274" s="232"/>
      <c r="Q274" s="232"/>
      <c r="R274" s="232"/>
      <c r="S274" s="232"/>
      <c r="T274" s="23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34" t="s">
        <v>144</v>
      </c>
      <c r="AU274" s="234" t="s">
        <v>90</v>
      </c>
      <c r="AV274" s="13" t="s">
        <v>88</v>
      </c>
      <c r="AW274" s="13" t="s">
        <v>42</v>
      </c>
      <c r="AX274" s="13" t="s">
        <v>80</v>
      </c>
      <c r="AY274" s="234" t="s">
        <v>133</v>
      </c>
    </row>
    <row r="275" spans="1:51" s="14" customFormat="1" ht="12">
      <c r="A275" s="14"/>
      <c r="B275" s="235"/>
      <c r="C275" s="236"/>
      <c r="D275" s="226" t="s">
        <v>144</v>
      </c>
      <c r="E275" s="237" t="s">
        <v>19</v>
      </c>
      <c r="F275" s="238" t="s">
        <v>90</v>
      </c>
      <c r="G275" s="236"/>
      <c r="H275" s="239">
        <v>2</v>
      </c>
      <c r="I275" s="240"/>
      <c r="J275" s="236"/>
      <c r="K275" s="236"/>
      <c r="L275" s="241"/>
      <c r="M275" s="242"/>
      <c r="N275" s="243"/>
      <c r="O275" s="243"/>
      <c r="P275" s="243"/>
      <c r="Q275" s="243"/>
      <c r="R275" s="243"/>
      <c r="S275" s="243"/>
      <c r="T275" s="24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45" t="s">
        <v>144</v>
      </c>
      <c r="AU275" s="245" t="s">
        <v>90</v>
      </c>
      <c r="AV275" s="14" t="s">
        <v>90</v>
      </c>
      <c r="AW275" s="14" t="s">
        <v>42</v>
      </c>
      <c r="AX275" s="14" t="s">
        <v>88</v>
      </c>
      <c r="AY275" s="245" t="s">
        <v>133</v>
      </c>
    </row>
    <row r="276" spans="1:65" s="2" customFormat="1" ht="16.5" customHeight="1">
      <c r="A276" s="40"/>
      <c r="B276" s="41"/>
      <c r="C276" s="257" t="s">
        <v>325</v>
      </c>
      <c r="D276" s="257" t="s">
        <v>231</v>
      </c>
      <c r="E276" s="258" t="s">
        <v>326</v>
      </c>
      <c r="F276" s="259" t="s">
        <v>327</v>
      </c>
      <c r="G276" s="260" t="s">
        <v>226</v>
      </c>
      <c r="H276" s="261">
        <v>2</v>
      </c>
      <c r="I276" s="262"/>
      <c r="J276" s="263">
        <f>ROUND(I276*H276,2)</f>
        <v>0</v>
      </c>
      <c r="K276" s="259" t="s">
        <v>139</v>
      </c>
      <c r="L276" s="264"/>
      <c r="M276" s="265" t="s">
        <v>19</v>
      </c>
      <c r="N276" s="266" t="s">
        <v>51</v>
      </c>
      <c r="O276" s="86"/>
      <c r="P276" s="215">
        <f>O276*H276</f>
        <v>0</v>
      </c>
      <c r="Q276" s="215">
        <v>0.00023</v>
      </c>
      <c r="R276" s="215">
        <f>Q276*H276</f>
        <v>0.00046</v>
      </c>
      <c r="S276" s="215">
        <v>0</v>
      </c>
      <c r="T276" s="216">
        <f>S276*H276</f>
        <v>0</v>
      </c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R276" s="217" t="s">
        <v>317</v>
      </c>
      <c r="AT276" s="217" t="s">
        <v>231</v>
      </c>
      <c r="AU276" s="217" t="s">
        <v>90</v>
      </c>
      <c r="AY276" s="18" t="s">
        <v>133</v>
      </c>
      <c r="BE276" s="218">
        <f>IF(N276="základní",J276,0)</f>
        <v>0</v>
      </c>
      <c r="BF276" s="218">
        <f>IF(N276="snížená",J276,0)</f>
        <v>0</v>
      </c>
      <c r="BG276" s="218">
        <f>IF(N276="zákl. přenesená",J276,0)</f>
        <v>0</v>
      </c>
      <c r="BH276" s="218">
        <f>IF(N276="sníž. přenesená",J276,0)</f>
        <v>0</v>
      </c>
      <c r="BI276" s="218">
        <f>IF(N276="nulová",J276,0)</f>
        <v>0</v>
      </c>
      <c r="BJ276" s="18" t="s">
        <v>88</v>
      </c>
      <c r="BK276" s="218">
        <f>ROUND(I276*H276,2)</f>
        <v>0</v>
      </c>
      <c r="BL276" s="18" t="s">
        <v>303</v>
      </c>
      <c r="BM276" s="217" t="s">
        <v>328</v>
      </c>
    </row>
    <row r="277" spans="1:51" s="13" customFormat="1" ht="12">
      <c r="A277" s="13"/>
      <c r="B277" s="224"/>
      <c r="C277" s="225"/>
      <c r="D277" s="226" t="s">
        <v>144</v>
      </c>
      <c r="E277" s="227" t="s">
        <v>19</v>
      </c>
      <c r="F277" s="228" t="s">
        <v>324</v>
      </c>
      <c r="G277" s="225"/>
      <c r="H277" s="227" t="s">
        <v>19</v>
      </c>
      <c r="I277" s="229"/>
      <c r="J277" s="225"/>
      <c r="K277" s="225"/>
      <c r="L277" s="230"/>
      <c r="M277" s="231"/>
      <c r="N277" s="232"/>
      <c r="O277" s="232"/>
      <c r="P277" s="232"/>
      <c r="Q277" s="232"/>
      <c r="R277" s="232"/>
      <c r="S277" s="232"/>
      <c r="T277" s="23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34" t="s">
        <v>144</v>
      </c>
      <c r="AU277" s="234" t="s">
        <v>90</v>
      </c>
      <c r="AV277" s="13" t="s">
        <v>88</v>
      </c>
      <c r="AW277" s="13" t="s">
        <v>42</v>
      </c>
      <c r="AX277" s="13" t="s">
        <v>80</v>
      </c>
      <c r="AY277" s="234" t="s">
        <v>133</v>
      </c>
    </row>
    <row r="278" spans="1:51" s="14" customFormat="1" ht="12">
      <c r="A278" s="14"/>
      <c r="B278" s="235"/>
      <c r="C278" s="236"/>
      <c r="D278" s="226" t="s">
        <v>144</v>
      </c>
      <c r="E278" s="237" t="s">
        <v>19</v>
      </c>
      <c r="F278" s="238" t="s">
        <v>90</v>
      </c>
      <c r="G278" s="236"/>
      <c r="H278" s="239">
        <v>2</v>
      </c>
      <c r="I278" s="240"/>
      <c r="J278" s="236"/>
      <c r="K278" s="236"/>
      <c r="L278" s="241"/>
      <c r="M278" s="242"/>
      <c r="N278" s="243"/>
      <c r="O278" s="243"/>
      <c r="P278" s="243"/>
      <c r="Q278" s="243"/>
      <c r="R278" s="243"/>
      <c r="S278" s="243"/>
      <c r="T278" s="24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45" t="s">
        <v>144</v>
      </c>
      <c r="AU278" s="245" t="s">
        <v>90</v>
      </c>
      <c r="AV278" s="14" t="s">
        <v>90</v>
      </c>
      <c r="AW278" s="14" t="s">
        <v>42</v>
      </c>
      <c r="AX278" s="14" t="s">
        <v>88</v>
      </c>
      <c r="AY278" s="245" t="s">
        <v>133</v>
      </c>
    </row>
    <row r="279" spans="1:65" s="2" customFormat="1" ht="16.5" customHeight="1">
      <c r="A279" s="40"/>
      <c r="B279" s="41"/>
      <c r="C279" s="206" t="s">
        <v>329</v>
      </c>
      <c r="D279" s="206" t="s">
        <v>135</v>
      </c>
      <c r="E279" s="207" t="s">
        <v>330</v>
      </c>
      <c r="F279" s="208" t="s">
        <v>331</v>
      </c>
      <c r="G279" s="209" t="s">
        <v>218</v>
      </c>
      <c r="H279" s="210">
        <v>38</v>
      </c>
      <c r="I279" s="211"/>
      <c r="J279" s="212">
        <f>ROUND(I279*H279,2)</f>
        <v>0</v>
      </c>
      <c r="K279" s="208" t="s">
        <v>139</v>
      </c>
      <c r="L279" s="46"/>
      <c r="M279" s="213" t="s">
        <v>19</v>
      </c>
      <c r="N279" s="214" t="s">
        <v>51</v>
      </c>
      <c r="O279" s="86"/>
      <c r="P279" s="215">
        <f>O279*H279</f>
        <v>0</v>
      </c>
      <c r="Q279" s="215">
        <v>0</v>
      </c>
      <c r="R279" s="215">
        <f>Q279*H279</f>
        <v>0</v>
      </c>
      <c r="S279" s="215">
        <v>0</v>
      </c>
      <c r="T279" s="216">
        <f>S279*H279</f>
        <v>0</v>
      </c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R279" s="217" t="s">
        <v>303</v>
      </c>
      <c r="AT279" s="217" t="s">
        <v>135</v>
      </c>
      <c r="AU279" s="217" t="s">
        <v>90</v>
      </c>
      <c r="AY279" s="18" t="s">
        <v>133</v>
      </c>
      <c r="BE279" s="218">
        <f>IF(N279="základní",J279,0)</f>
        <v>0</v>
      </c>
      <c r="BF279" s="218">
        <f>IF(N279="snížená",J279,0)</f>
        <v>0</v>
      </c>
      <c r="BG279" s="218">
        <f>IF(N279="zákl. přenesená",J279,0)</f>
        <v>0</v>
      </c>
      <c r="BH279" s="218">
        <f>IF(N279="sníž. přenesená",J279,0)</f>
        <v>0</v>
      </c>
      <c r="BI279" s="218">
        <f>IF(N279="nulová",J279,0)</f>
        <v>0</v>
      </c>
      <c r="BJ279" s="18" t="s">
        <v>88</v>
      </c>
      <c r="BK279" s="218">
        <f>ROUND(I279*H279,2)</f>
        <v>0</v>
      </c>
      <c r="BL279" s="18" t="s">
        <v>303</v>
      </c>
      <c r="BM279" s="217" t="s">
        <v>332</v>
      </c>
    </row>
    <row r="280" spans="1:47" s="2" customFormat="1" ht="12">
      <c r="A280" s="40"/>
      <c r="B280" s="41"/>
      <c r="C280" s="42"/>
      <c r="D280" s="219" t="s">
        <v>142</v>
      </c>
      <c r="E280" s="42"/>
      <c r="F280" s="220" t="s">
        <v>333</v>
      </c>
      <c r="G280" s="42"/>
      <c r="H280" s="42"/>
      <c r="I280" s="221"/>
      <c r="J280" s="42"/>
      <c r="K280" s="42"/>
      <c r="L280" s="46"/>
      <c r="M280" s="222"/>
      <c r="N280" s="223"/>
      <c r="O280" s="86"/>
      <c r="P280" s="86"/>
      <c r="Q280" s="86"/>
      <c r="R280" s="86"/>
      <c r="S280" s="86"/>
      <c r="T280" s="87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T280" s="18" t="s">
        <v>142</v>
      </c>
      <c r="AU280" s="18" t="s">
        <v>90</v>
      </c>
    </row>
    <row r="281" spans="1:51" s="13" customFormat="1" ht="12">
      <c r="A281" s="13"/>
      <c r="B281" s="224"/>
      <c r="C281" s="225"/>
      <c r="D281" s="226" t="s">
        <v>144</v>
      </c>
      <c r="E281" s="227" t="s">
        <v>19</v>
      </c>
      <c r="F281" s="228" t="s">
        <v>324</v>
      </c>
      <c r="G281" s="225"/>
      <c r="H281" s="227" t="s">
        <v>19</v>
      </c>
      <c r="I281" s="229"/>
      <c r="J281" s="225"/>
      <c r="K281" s="225"/>
      <c r="L281" s="230"/>
      <c r="M281" s="231"/>
      <c r="N281" s="232"/>
      <c r="O281" s="232"/>
      <c r="P281" s="232"/>
      <c r="Q281" s="232"/>
      <c r="R281" s="232"/>
      <c r="S281" s="232"/>
      <c r="T281" s="23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34" t="s">
        <v>144</v>
      </c>
      <c r="AU281" s="234" t="s">
        <v>90</v>
      </c>
      <c r="AV281" s="13" t="s">
        <v>88</v>
      </c>
      <c r="AW281" s="13" t="s">
        <v>42</v>
      </c>
      <c r="AX281" s="13" t="s">
        <v>80</v>
      </c>
      <c r="AY281" s="234" t="s">
        <v>133</v>
      </c>
    </row>
    <row r="282" spans="1:51" s="14" customFormat="1" ht="12">
      <c r="A282" s="14"/>
      <c r="B282" s="235"/>
      <c r="C282" s="236"/>
      <c r="D282" s="226" t="s">
        <v>144</v>
      </c>
      <c r="E282" s="237" t="s">
        <v>19</v>
      </c>
      <c r="F282" s="238" t="s">
        <v>334</v>
      </c>
      <c r="G282" s="236"/>
      <c r="H282" s="239">
        <v>38</v>
      </c>
      <c r="I282" s="240"/>
      <c r="J282" s="236"/>
      <c r="K282" s="236"/>
      <c r="L282" s="241"/>
      <c r="M282" s="242"/>
      <c r="N282" s="243"/>
      <c r="O282" s="243"/>
      <c r="P282" s="243"/>
      <c r="Q282" s="243"/>
      <c r="R282" s="243"/>
      <c r="S282" s="243"/>
      <c r="T282" s="24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45" t="s">
        <v>144</v>
      </c>
      <c r="AU282" s="245" t="s">
        <v>90</v>
      </c>
      <c r="AV282" s="14" t="s">
        <v>90</v>
      </c>
      <c r="AW282" s="14" t="s">
        <v>42</v>
      </c>
      <c r="AX282" s="14" t="s">
        <v>88</v>
      </c>
      <c r="AY282" s="245" t="s">
        <v>133</v>
      </c>
    </row>
    <row r="283" spans="1:65" s="2" customFormat="1" ht="16.5" customHeight="1">
      <c r="A283" s="40"/>
      <c r="B283" s="41"/>
      <c r="C283" s="257" t="s">
        <v>335</v>
      </c>
      <c r="D283" s="257" t="s">
        <v>231</v>
      </c>
      <c r="E283" s="258" t="s">
        <v>336</v>
      </c>
      <c r="F283" s="259" t="s">
        <v>337</v>
      </c>
      <c r="G283" s="260" t="s">
        <v>338</v>
      </c>
      <c r="H283" s="261">
        <v>22.8</v>
      </c>
      <c r="I283" s="262"/>
      <c r="J283" s="263">
        <f>ROUND(I283*H283,2)</f>
        <v>0</v>
      </c>
      <c r="K283" s="259" t="s">
        <v>139</v>
      </c>
      <c r="L283" s="264"/>
      <c r="M283" s="265" t="s">
        <v>19</v>
      </c>
      <c r="N283" s="266" t="s">
        <v>51</v>
      </c>
      <c r="O283" s="86"/>
      <c r="P283" s="215">
        <f>O283*H283</f>
        <v>0</v>
      </c>
      <c r="Q283" s="215">
        <v>0.001</v>
      </c>
      <c r="R283" s="215">
        <f>Q283*H283</f>
        <v>0.0228</v>
      </c>
      <c r="S283" s="215">
        <v>0</v>
      </c>
      <c r="T283" s="216">
        <f>S283*H283</f>
        <v>0</v>
      </c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R283" s="217" t="s">
        <v>317</v>
      </c>
      <c r="AT283" s="217" t="s">
        <v>231</v>
      </c>
      <c r="AU283" s="217" t="s">
        <v>90</v>
      </c>
      <c r="AY283" s="18" t="s">
        <v>133</v>
      </c>
      <c r="BE283" s="218">
        <f>IF(N283="základní",J283,0)</f>
        <v>0</v>
      </c>
      <c r="BF283" s="218">
        <f>IF(N283="snížená",J283,0)</f>
        <v>0</v>
      </c>
      <c r="BG283" s="218">
        <f>IF(N283="zákl. přenesená",J283,0)</f>
        <v>0</v>
      </c>
      <c r="BH283" s="218">
        <f>IF(N283="sníž. přenesená",J283,0)</f>
        <v>0</v>
      </c>
      <c r="BI283" s="218">
        <f>IF(N283="nulová",J283,0)</f>
        <v>0</v>
      </c>
      <c r="BJ283" s="18" t="s">
        <v>88</v>
      </c>
      <c r="BK283" s="218">
        <f>ROUND(I283*H283,2)</f>
        <v>0</v>
      </c>
      <c r="BL283" s="18" t="s">
        <v>303</v>
      </c>
      <c r="BM283" s="217" t="s">
        <v>339</v>
      </c>
    </row>
    <row r="284" spans="1:51" s="13" customFormat="1" ht="12">
      <c r="A284" s="13"/>
      <c r="B284" s="224"/>
      <c r="C284" s="225"/>
      <c r="D284" s="226" t="s">
        <v>144</v>
      </c>
      <c r="E284" s="227" t="s">
        <v>19</v>
      </c>
      <c r="F284" s="228" t="s">
        <v>324</v>
      </c>
      <c r="G284" s="225"/>
      <c r="H284" s="227" t="s">
        <v>19</v>
      </c>
      <c r="I284" s="229"/>
      <c r="J284" s="225"/>
      <c r="K284" s="225"/>
      <c r="L284" s="230"/>
      <c r="M284" s="231"/>
      <c r="N284" s="232"/>
      <c r="O284" s="232"/>
      <c r="P284" s="232"/>
      <c r="Q284" s="232"/>
      <c r="R284" s="232"/>
      <c r="S284" s="232"/>
      <c r="T284" s="23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34" t="s">
        <v>144</v>
      </c>
      <c r="AU284" s="234" t="s">
        <v>90</v>
      </c>
      <c r="AV284" s="13" t="s">
        <v>88</v>
      </c>
      <c r="AW284" s="13" t="s">
        <v>42</v>
      </c>
      <c r="AX284" s="13" t="s">
        <v>80</v>
      </c>
      <c r="AY284" s="234" t="s">
        <v>133</v>
      </c>
    </row>
    <row r="285" spans="1:51" s="13" customFormat="1" ht="12">
      <c r="A285" s="13"/>
      <c r="B285" s="224"/>
      <c r="C285" s="225"/>
      <c r="D285" s="226" t="s">
        <v>144</v>
      </c>
      <c r="E285" s="227" t="s">
        <v>19</v>
      </c>
      <c r="F285" s="228" t="s">
        <v>340</v>
      </c>
      <c r="G285" s="225"/>
      <c r="H285" s="227" t="s">
        <v>19</v>
      </c>
      <c r="I285" s="229"/>
      <c r="J285" s="225"/>
      <c r="K285" s="225"/>
      <c r="L285" s="230"/>
      <c r="M285" s="231"/>
      <c r="N285" s="232"/>
      <c r="O285" s="232"/>
      <c r="P285" s="232"/>
      <c r="Q285" s="232"/>
      <c r="R285" s="232"/>
      <c r="S285" s="232"/>
      <c r="T285" s="23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34" t="s">
        <v>144</v>
      </c>
      <c r="AU285" s="234" t="s">
        <v>90</v>
      </c>
      <c r="AV285" s="13" t="s">
        <v>88</v>
      </c>
      <c r="AW285" s="13" t="s">
        <v>42</v>
      </c>
      <c r="AX285" s="13" t="s">
        <v>80</v>
      </c>
      <c r="AY285" s="234" t="s">
        <v>133</v>
      </c>
    </row>
    <row r="286" spans="1:51" s="13" customFormat="1" ht="12">
      <c r="A286" s="13"/>
      <c r="B286" s="224"/>
      <c r="C286" s="225"/>
      <c r="D286" s="226" t="s">
        <v>144</v>
      </c>
      <c r="E286" s="227" t="s">
        <v>19</v>
      </c>
      <c r="F286" s="228" t="s">
        <v>341</v>
      </c>
      <c r="G286" s="225"/>
      <c r="H286" s="227" t="s">
        <v>19</v>
      </c>
      <c r="I286" s="229"/>
      <c r="J286" s="225"/>
      <c r="K286" s="225"/>
      <c r="L286" s="230"/>
      <c r="M286" s="231"/>
      <c r="N286" s="232"/>
      <c r="O286" s="232"/>
      <c r="P286" s="232"/>
      <c r="Q286" s="232"/>
      <c r="R286" s="232"/>
      <c r="S286" s="232"/>
      <c r="T286" s="23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34" t="s">
        <v>144</v>
      </c>
      <c r="AU286" s="234" t="s">
        <v>90</v>
      </c>
      <c r="AV286" s="13" t="s">
        <v>88</v>
      </c>
      <c r="AW286" s="13" t="s">
        <v>42</v>
      </c>
      <c r="AX286" s="13" t="s">
        <v>80</v>
      </c>
      <c r="AY286" s="234" t="s">
        <v>133</v>
      </c>
    </row>
    <row r="287" spans="1:51" s="14" customFormat="1" ht="12">
      <c r="A287" s="14"/>
      <c r="B287" s="235"/>
      <c r="C287" s="236"/>
      <c r="D287" s="226" t="s">
        <v>144</v>
      </c>
      <c r="E287" s="237" t="s">
        <v>19</v>
      </c>
      <c r="F287" s="238" t="s">
        <v>342</v>
      </c>
      <c r="G287" s="236"/>
      <c r="H287" s="239">
        <v>22.8</v>
      </c>
      <c r="I287" s="240"/>
      <c r="J287" s="236"/>
      <c r="K287" s="236"/>
      <c r="L287" s="241"/>
      <c r="M287" s="242"/>
      <c r="N287" s="243"/>
      <c r="O287" s="243"/>
      <c r="P287" s="243"/>
      <c r="Q287" s="243"/>
      <c r="R287" s="243"/>
      <c r="S287" s="243"/>
      <c r="T287" s="24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45" t="s">
        <v>144</v>
      </c>
      <c r="AU287" s="245" t="s">
        <v>90</v>
      </c>
      <c r="AV287" s="14" t="s">
        <v>90</v>
      </c>
      <c r="AW287" s="14" t="s">
        <v>42</v>
      </c>
      <c r="AX287" s="14" t="s">
        <v>88</v>
      </c>
      <c r="AY287" s="245" t="s">
        <v>133</v>
      </c>
    </row>
    <row r="288" spans="1:65" s="2" customFormat="1" ht="37.8" customHeight="1">
      <c r="A288" s="40"/>
      <c r="B288" s="41"/>
      <c r="C288" s="206" t="s">
        <v>343</v>
      </c>
      <c r="D288" s="206" t="s">
        <v>135</v>
      </c>
      <c r="E288" s="207" t="s">
        <v>344</v>
      </c>
      <c r="F288" s="208" t="s">
        <v>345</v>
      </c>
      <c r="G288" s="209" t="s">
        <v>218</v>
      </c>
      <c r="H288" s="210">
        <v>1</v>
      </c>
      <c r="I288" s="211"/>
      <c r="J288" s="212">
        <f>ROUND(I288*H288,2)</f>
        <v>0</v>
      </c>
      <c r="K288" s="208" t="s">
        <v>139</v>
      </c>
      <c r="L288" s="46"/>
      <c r="M288" s="213" t="s">
        <v>19</v>
      </c>
      <c r="N288" s="214" t="s">
        <v>51</v>
      </c>
      <c r="O288" s="86"/>
      <c r="P288" s="215">
        <f>O288*H288</f>
        <v>0</v>
      </c>
      <c r="Q288" s="215">
        <v>0</v>
      </c>
      <c r="R288" s="215">
        <f>Q288*H288</f>
        <v>0</v>
      </c>
      <c r="S288" s="215">
        <v>0</v>
      </c>
      <c r="T288" s="216">
        <f>S288*H288</f>
        <v>0</v>
      </c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R288" s="217" t="s">
        <v>303</v>
      </c>
      <c r="AT288" s="217" t="s">
        <v>135</v>
      </c>
      <c r="AU288" s="217" t="s">
        <v>90</v>
      </c>
      <c r="AY288" s="18" t="s">
        <v>133</v>
      </c>
      <c r="BE288" s="218">
        <f>IF(N288="základní",J288,0)</f>
        <v>0</v>
      </c>
      <c r="BF288" s="218">
        <f>IF(N288="snížená",J288,0)</f>
        <v>0</v>
      </c>
      <c r="BG288" s="218">
        <f>IF(N288="zákl. přenesená",J288,0)</f>
        <v>0</v>
      </c>
      <c r="BH288" s="218">
        <f>IF(N288="sníž. přenesená",J288,0)</f>
        <v>0</v>
      </c>
      <c r="BI288" s="218">
        <f>IF(N288="nulová",J288,0)</f>
        <v>0</v>
      </c>
      <c r="BJ288" s="18" t="s">
        <v>88</v>
      </c>
      <c r="BK288" s="218">
        <f>ROUND(I288*H288,2)</f>
        <v>0</v>
      </c>
      <c r="BL288" s="18" t="s">
        <v>303</v>
      </c>
      <c r="BM288" s="217" t="s">
        <v>346</v>
      </c>
    </row>
    <row r="289" spans="1:47" s="2" customFormat="1" ht="12">
      <c r="A289" s="40"/>
      <c r="B289" s="41"/>
      <c r="C289" s="42"/>
      <c r="D289" s="219" t="s">
        <v>142</v>
      </c>
      <c r="E289" s="42"/>
      <c r="F289" s="220" t="s">
        <v>347</v>
      </c>
      <c r="G289" s="42"/>
      <c r="H289" s="42"/>
      <c r="I289" s="221"/>
      <c r="J289" s="42"/>
      <c r="K289" s="42"/>
      <c r="L289" s="46"/>
      <c r="M289" s="222"/>
      <c r="N289" s="223"/>
      <c r="O289" s="86"/>
      <c r="P289" s="86"/>
      <c r="Q289" s="86"/>
      <c r="R289" s="86"/>
      <c r="S289" s="86"/>
      <c r="T289" s="87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T289" s="18" t="s">
        <v>142</v>
      </c>
      <c r="AU289" s="18" t="s">
        <v>90</v>
      </c>
    </row>
    <row r="290" spans="1:51" s="13" customFormat="1" ht="12">
      <c r="A290" s="13"/>
      <c r="B290" s="224"/>
      <c r="C290" s="225"/>
      <c r="D290" s="226" t="s">
        <v>144</v>
      </c>
      <c r="E290" s="227" t="s">
        <v>19</v>
      </c>
      <c r="F290" s="228" t="s">
        <v>306</v>
      </c>
      <c r="G290" s="225"/>
      <c r="H290" s="227" t="s">
        <v>19</v>
      </c>
      <c r="I290" s="229"/>
      <c r="J290" s="225"/>
      <c r="K290" s="225"/>
      <c r="L290" s="230"/>
      <c r="M290" s="231"/>
      <c r="N290" s="232"/>
      <c r="O290" s="232"/>
      <c r="P290" s="232"/>
      <c r="Q290" s="232"/>
      <c r="R290" s="232"/>
      <c r="S290" s="232"/>
      <c r="T290" s="23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34" t="s">
        <v>144</v>
      </c>
      <c r="AU290" s="234" t="s">
        <v>90</v>
      </c>
      <c r="AV290" s="13" t="s">
        <v>88</v>
      </c>
      <c r="AW290" s="13" t="s">
        <v>42</v>
      </c>
      <c r="AX290" s="13" t="s">
        <v>80</v>
      </c>
      <c r="AY290" s="234" t="s">
        <v>133</v>
      </c>
    </row>
    <row r="291" spans="1:51" s="13" customFormat="1" ht="12">
      <c r="A291" s="13"/>
      <c r="B291" s="224"/>
      <c r="C291" s="225"/>
      <c r="D291" s="226" t="s">
        <v>144</v>
      </c>
      <c r="E291" s="227" t="s">
        <v>19</v>
      </c>
      <c r="F291" s="228" t="s">
        <v>348</v>
      </c>
      <c r="G291" s="225"/>
      <c r="H291" s="227" t="s">
        <v>19</v>
      </c>
      <c r="I291" s="229"/>
      <c r="J291" s="225"/>
      <c r="K291" s="225"/>
      <c r="L291" s="230"/>
      <c r="M291" s="231"/>
      <c r="N291" s="232"/>
      <c r="O291" s="232"/>
      <c r="P291" s="232"/>
      <c r="Q291" s="232"/>
      <c r="R291" s="232"/>
      <c r="S291" s="232"/>
      <c r="T291" s="23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34" t="s">
        <v>144</v>
      </c>
      <c r="AU291" s="234" t="s">
        <v>90</v>
      </c>
      <c r="AV291" s="13" t="s">
        <v>88</v>
      </c>
      <c r="AW291" s="13" t="s">
        <v>42</v>
      </c>
      <c r="AX291" s="13" t="s">
        <v>80</v>
      </c>
      <c r="AY291" s="234" t="s">
        <v>133</v>
      </c>
    </row>
    <row r="292" spans="1:51" s="14" customFormat="1" ht="12">
      <c r="A292" s="14"/>
      <c r="B292" s="235"/>
      <c r="C292" s="236"/>
      <c r="D292" s="226" t="s">
        <v>144</v>
      </c>
      <c r="E292" s="237" t="s">
        <v>19</v>
      </c>
      <c r="F292" s="238" t="s">
        <v>349</v>
      </c>
      <c r="G292" s="236"/>
      <c r="H292" s="239">
        <v>1</v>
      </c>
      <c r="I292" s="240"/>
      <c r="J292" s="236"/>
      <c r="K292" s="236"/>
      <c r="L292" s="241"/>
      <c r="M292" s="242"/>
      <c r="N292" s="243"/>
      <c r="O292" s="243"/>
      <c r="P292" s="243"/>
      <c r="Q292" s="243"/>
      <c r="R292" s="243"/>
      <c r="S292" s="243"/>
      <c r="T292" s="24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45" t="s">
        <v>144</v>
      </c>
      <c r="AU292" s="245" t="s">
        <v>90</v>
      </c>
      <c r="AV292" s="14" t="s">
        <v>90</v>
      </c>
      <c r="AW292" s="14" t="s">
        <v>42</v>
      </c>
      <c r="AX292" s="14" t="s">
        <v>88</v>
      </c>
      <c r="AY292" s="245" t="s">
        <v>133</v>
      </c>
    </row>
    <row r="293" spans="1:65" s="2" customFormat="1" ht="16.5" customHeight="1">
      <c r="A293" s="40"/>
      <c r="B293" s="41"/>
      <c r="C293" s="257" t="s">
        <v>350</v>
      </c>
      <c r="D293" s="257" t="s">
        <v>231</v>
      </c>
      <c r="E293" s="258" t="s">
        <v>351</v>
      </c>
      <c r="F293" s="259" t="s">
        <v>352</v>
      </c>
      <c r="G293" s="260" t="s">
        <v>218</v>
      </c>
      <c r="H293" s="261">
        <v>1</v>
      </c>
      <c r="I293" s="262"/>
      <c r="J293" s="263">
        <f>ROUND(I293*H293,2)</f>
        <v>0</v>
      </c>
      <c r="K293" s="259" t="s">
        <v>139</v>
      </c>
      <c r="L293" s="264"/>
      <c r="M293" s="265" t="s">
        <v>19</v>
      </c>
      <c r="N293" s="266" t="s">
        <v>51</v>
      </c>
      <c r="O293" s="86"/>
      <c r="P293" s="215">
        <f>O293*H293</f>
        <v>0</v>
      </c>
      <c r="Q293" s="215">
        <v>7E-05</v>
      </c>
      <c r="R293" s="215">
        <f>Q293*H293</f>
        <v>7E-05</v>
      </c>
      <c r="S293" s="215">
        <v>0</v>
      </c>
      <c r="T293" s="216">
        <f>S293*H293</f>
        <v>0</v>
      </c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R293" s="217" t="s">
        <v>317</v>
      </c>
      <c r="AT293" s="217" t="s">
        <v>231</v>
      </c>
      <c r="AU293" s="217" t="s">
        <v>90</v>
      </c>
      <c r="AY293" s="18" t="s">
        <v>133</v>
      </c>
      <c r="BE293" s="218">
        <f>IF(N293="základní",J293,0)</f>
        <v>0</v>
      </c>
      <c r="BF293" s="218">
        <f>IF(N293="snížená",J293,0)</f>
        <v>0</v>
      </c>
      <c r="BG293" s="218">
        <f>IF(N293="zákl. přenesená",J293,0)</f>
        <v>0</v>
      </c>
      <c r="BH293" s="218">
        <f>IF(N293="sníž. přenesená",J293,0)</f>
        <v>0</v>
      </c>
      <c r="BI293" s="218">
        <f>IF(N293="nulová",J293,0)</f>
        <v>0</v>
      </c>
      <c r="BJ293" s="18" t="s">
        <v>88</v>
      </c>
      <c r="BK293" s="218">
        <f>ROUND(I293*H293,2)</f>
        <v>0</v>
      </c>
      <c r="BL293" s="18" t="s">
        <v>303</v>
      </c>
      <c r="BM293" s="217" t="s">
        <v>353</v>
      </c>
    </row>
    <row r="294" spans="1:51" s="13" customFormat="1" ht="12">
      <c r="A294" s="13"/>
      <c r="B294" s="224"/>
      <c r="C294" s="225"/>
      <c r="D294" s="226" t="s">
        <v>144</v>
      </c>
      <c r="E294" s="227" t="s">
        <v>19</v>
      </c>
      <c r="F294" s="228" t="s">
        <v>306</v>
      </c>
      <c r="G294" s="225"/>
      <c r="H294" s="227" t="s">
        <v>19</v>
      </c>
      <c r="I294" s="229"/>
      <c r="J294" s="225"/>
      <c r="K294" s="225"/>
      <c r="L294" s="230"/>
      <c r="M294" s="231"/>
      <c r="N294" s="232"/>
      <c r="O294" s="232"/>
      <c r="P294" s="232"/>
      <c r="Q294" s="232"/>
      <c r="R294" s="232"/>
      <c r="S294" s="232"/>
      <c r="T294" s="23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34" t="s">
        <v>144</v>
      </c>
      <c r="AU294" s="234" t="s">
        <v>90</v>
      </c>
      <c r="AV294" s="13" t="s">
        <v>88</v>
      </c>
      <c r="AW294" s="13" t="s">
        <v>42</v>
      </c>
      <c r="AX294" s="13" t="s">
        <v>80</v>
      </c>
      <c r="AY294" s="234" t="s">
        <v>133</v>
      </c>
    </row>
    <row r="295" spans="1:51" s="13" customFormat="1" ht="12">
      <c r="A295" s="13"/>
      <c r="B295" s="224"/>
      <c r="C295" s="225"/>
      <c r="D295" s="226" t="s">
        <v>144</v>
      </c>
      <c r="E295" s="227" t="s">
        <v>19</v>
      </c>
      <c r="F295" s="228" t="s">
        <v>348</v>
      </c>
      <c r="G295" s="225"/>
      <c r="H295" s="227" t="s">
        <v>19</v>
      </c>
      <c r="I295" s="229"/>
      <c r="J295" s="225"/>
      <c r="K295" s="225"/>
      <c r="L295" s="230"/>
      <c r="M295" s="231"/>
      <c r="N295" s="232"/>
      <c r="O295" s="232"/>
      <c r="P295" s="232"/>
      <c r="Q295" s="232"/>
      <c r="R295" s="232"/>
      <c r="S295" s="232"/>
      <c r="T295" s="23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34" t="s">
        <v>144</v>
      </c>
      <c r="AU295" s="234" t="s">
        <v>90</v>
      </c>
      <c r="AV295" s="13" t="s">
        <v>88</v>
      </c>
      <c r="AW295" s="13" t="s">
        <v>42</v>
      </c>
      <c r="AX295" s="13" t="s">
        <v>80</v>
      </c>
      <c r="AY295" s="234" t="s">
        <v>133</v>
      </c>
    </row>
    <row r="296" spans="1:51" s="14" customFormat="1" ht="12">
      <c r="A296" s="14"/>
      <c r="B296" s="235"/>
      <c r="C296" s="236"/>
      <c r="D296" s="226" t="s">
        <v>144</v>
      </c>
      <c r="E296" s="237" t="s">
        <v>19</v>
      </c>
      <c r="F296" s="238" t="s">
        <v>349</v>
      </c>
      <c r="G296" s="236"/>
      <c r="H296" s="239">
        <v>1</v>
      </c>
      <c r="I296" s="240"/>
      <c r="J296" s="236"/>
      <c r="K296" s="236"/>
      <c r="L296" s="241"/>
      <c r="M296" s="242"/>
      <c r="N296" s="243"/>
      <c r="O296" s="243"/>
      <c r="P296" s="243"/>
      <c r="Q296" s="243"/>
      <c r="R296" s="243"/>
      <c r="S296" s="243"/>
      <c r="T296" s="24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45" t="s">
        <v>144</v>
      </c>
      <c r="AU296" s="245" t="s">
        <v>90</v>
      </c>
      <c r="AV296" s="14" t="s">
        <v>90</v>
      </c>
      <c r="AW296" s="14" t="s">
        <v>42</v>
      </c>
      <c r="AX296" s="14" t="s">
        <v>88</v>
      </c>
      <c r="AY296" s="245" t="s">
        <v>133</v>
      </c>
    </row>
    <row r="297" spans="1:65" s="2" customFormat="1" ht="24.15" customHeight="1">
      <c r="A297" s="40"/>
      <c r="B297" s="41"/>
      <c r="C297" s="206" t="s">
        <v>354</v>
      </c>
      <c r="D297" s="206" t="s">
        <v>135</v>
      </c>
      <c r="E297" s="207" t="s">
        <v>355</v>
      </c>
      <c r="F297" s="208" t="s">
        <v>356</v>
      </c>
      <c r="G297" s="209" t="s">
        <v>218</v>
      </c>
      <c r="H297" s="210">
        <v>8</v>
      </c>
      <c r="I297" s="211"/>
      <c r="J297" s="212">
        <f>ROUND(I297*H297,2)</f>
        <v>0</v>
      </c>
      <c r="K297" s="208" t="s">
        <v>139</v>
      </c>
      <c r="L297" s="46"/>
      <c r="M297" s="213" t="s">
        <v>19</v>
      </c>
      <c r="N297" s="214" t="s">
        <v>51</v>
      </c>
      <c r="O297" s="86"/>
      <c r="P297" s="215">
        <f>O297*H297</f>
        <v>0</v>
      </c>
      <c r="Q297" s="215">
        <v>0</v>
      </c>
      <c r="R297" s="215">
        <f>Q297*H297</f>
        <v>0</v>
      </c>
      <c r="S297" s="215">
        <v>0</v>
      </c>
      <c r="T297" s="216">
        <f>S297*H297</f>
        <v>0</v>
      </c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R297" s="217" t="s">
        <v>303</v>
      </c>
      <c r="AT297" s="217" t="s">
        <v>135</v>
      </c>
      <c r="AU297" s="217" t="s">
        <v>90</v>
      </c>
      <c r="AY297" s="18" t="s">
        <v>133</v>
      </c>
      <c r="BE297" s="218">
        <f>IF(N297="základní",J297,0)</f>
        <v>0</v>
      </c>
      <c r="BF297" s="218">
        <f>IF(N297="snížená",J297,0)</f>
        <v>0</v>
      </c>
      <c r="BG297" s="218">
        <f>IF(N297="zákl. přenesená",J297,0)</f>
        <v>0</v>
      </c>
      <c r="BH297" s="218">
        <f>IF(N297="sníž. přenesená",J297,0)</f>
        <v>0</v>
      </c>
      <c r="BI297" s="218">
        <f>IF(N297="nulová",J297,0)</f>
        <v>0</v>
      </c>
      <c r="BJ297" s="18" t="s">
        <v>88</v>
      </c>
      <c r="BK297" s="218">
        <f>ROUND(I297*H297,2)</f>
        <v>0</v>
      </c>
      <c r="BL297" s="18" t="s">
        <v>303</v>
      </c>
      <c r="BM297" s="217" t="s">
        <v>357</v>
      </c>
    </row>
    <row r="298" spans="1:47" s="2" customFormat="1" ht="12">
      <c r="A298" s="40"/>
      <c r="B298" s="41"/>
      <c r="C298" s="42"/>
      <c r="D298" s="219" t="s">
        <v>142</v>
      </c>
      <c r="E298" s="42"/>
      <c r="F298" s="220" t="s">
        <v>358</v>
      </c>
      <c r="G298" s="42"/>
      <c r="H298" s="42"/>
      <c r="I298" s="221"/>
      <c r="J298" s="42"/>
      <c r="K298" s="42"/>
      <c r="L298" s="46"/>
      <c r="M298" s="222"/>
      <c r="N298" s="223"/>
      <c r="O298" s="86"/>
      <c r="P298" s="86"/>
      <c r="Q298" s="86"/>
      <c r="R298" s="86"/>
      <c r="S298" s="86"/>
      <c r="T298" s="87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T298" s="18" t="s">
        <v>142</v>
      </c>
      <c r="AU298" s="18" t="s">
        <v>90</v>
      </c>
    </row>
    <row r="299" spans="1:51" s="13" customFormat="1" ht="12">
      <c r="A299" s="13"/>
      <c r="B299" s="224"/>
      <c r="C299" s="225"/>
      <c r="D299" s="226" t="s">
        <v>144</v>
      </c>
      <c r="E299" s="227" t="s">
        <v>19</v>
      </c>
      <c r="F299" s="228" t="s">
        <v>306</v>
      </c>
      <c r="G299" s="225"/>
      <c r="H299" s="227" t="s">
        <v>19</v>
      </c>
      <c r="I299" s="229"/>
      <c r="J299" s="225"/>
      <c r="K299" s="225"/>
      <c r="L299" s="230"/>
      <c r="M299" s="231"/>
      <c r="N299" s="232"/>
      <c r="O299" s="232"/>
      <c r="P299" s="232"/>
      <c r="Q299" s="232"/>
      <c r="R299" s="232"/>
      <c r="S299" s="232"/>
      <c r="T299" s="23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34" t="s">
        <v>144</v>
      </c>
      <c r="AU299" s="234" t="s">
        <v>90</v>
      </c>
      <c r="AV299" s="13" t="s">
        <v>88</v>
      </c>
      <c r="AW299" s="13" t="s">
        <v>42</v>
      </c>
      <c r="AX299" s="13" t="s">
        <v>80</v>
      </c>
      <c r="AY299" s="234" t="s">
        <v>133</v>
      </c>
    </row>
    <row r="300" spans="1:51" s="13" customFormat="1" ht="12">
      <c r="A300" s="13"/>
      <c r="B300" s="224"/>
      <c r="C300" s="225"/>
      <c r="D300" s="226" t="s">
        <v>144</v>
      </c>
      <c r="E300" s="227" t="s">
        <v>19</v>
      </c>
      <c r="F300" s="228" t="s">
        <v>359</v>
      </c>
      <c r="G300" s="225"/>
      <c r="H300" s="227" t="s">
        <v>19</v>
      </c>
      <c r="I300" s="229"/>
      <c r="J300" s="225"/>
      <c r="K300" s="225"/>
      <c r="L300" s="230"/>
      <c r="M300" s="231"/>
      <c r="N300" s="232"/>
      <c r="O300" s="232"/>
      <c r="P300" s="232"/>
      <c r="Q300" s="232"/>
      <c r="R300" s="232"/>
      <c r="S300" s="232"/>
      <c r="T300" s="23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34" t="s">
        <v>144</v>
      </c>
      <c r="AU300" s="234" t="s">
        <v>90</v>
      </c>
      <c r="AV300" s="13" t="s">
        <v>88</v>
      </c>
      <c r="AW300" s="13" t="s">
        <v>42</v>
      </c>
      <c r="AX300" s="13" t="s">
        <v>80</v>
      </c>
      <c r="AY300" s="234" t="s">
        <v>133</v>
      </c>
    </row>
    <row r="301" spans="1:51" s="14" customFormat="1" ht="12">
      <c r="A301" s="14"/>
      <c r="B301" s="235"/>
      <c r="C301" s="236"/>
      <c r="D301" s="226" t="s">
        <v>144</v>
      </c>
      <c r="E301" s="237" t="s">
        <v>19</v>
      </c>
      <c r="F301" s="238" t="s">
        <v>189</v>
      </c>
      <c r="G301" s="236"/>
      <c r="H301" s="239">
        <v>8</v>
      </c>
      <c r="I301" s="240"/>
      <c r="J301" s="236"/>
      <c r="K301" s="236"/>
      <c r="L301" s="241"/>
      <c r="M301" s="242"/>
      <c r="N301" s="243"/>
      <c r="O301" s="243"/>
      <c r="P301" s="243"/>
      <c r="Q301" s="243"/>
      <c r="R301" s="243"/>
      <c r="S301" s="243"/>
      <c r="T301" s="24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45" t="s">
        <v>144</v>
      </c>
      <c r="AU301" s="245" t="s">
        <v>90</v>
      </c>
      <c r="AV301" s="14" t="s">
        <v>90</v>
      </c>
      <c r="AW301" s="14" t="s">
        <v>42</v>
      </c>
      <c r="AX301" s="14" t="s">
        <v>88</v>
      </c>
      <c r="AY301" s="245" t="s">
        <v>133</v>
      </c>
    </row>
    <row r="302" spans="1:65" s="2" customFormat="1" ht="16.5" customHeight="1">
      <c r="A302" s="40"/>
      <c r="B302" s="41"/>
      <c r="C302" s="257" t="s">
        <v>360</v>
      </c>
      <c r="D302" s="257" t="s">
        <v>231</v>
      </c>
      <c r="E302" s="258" t="s">
        <v>361</v>
      </c>
      <c r="F302" s="259" t="s">
        <v>362</v>
      </c>
      <c r="G302" s="260" t="s">
        <v>218</v>
      </c>
      <c r="H302" s="261">
        <v>9.2</v>
      </c>
      <c r="I302" s="262"/>
      <c r="J302" s="263">
        <f>ROUND(I302*H302,2)</f>
        <v>0</v>
      </c>
      <c r="K302" s="259" t="s">
        <v>139</v>
      </c>
      <c r="L302" s="264"/>
      <c r="M302" s="265" t="s">
        <v>19</v>
      </c>
      <c r="N302" s="266" t="s">
        <v>51</v>
      </c>
      <c r="O302" s="86"/>
      <c r="P302" s="215">
        <f>O302*H302</f>
        <v>0</v>
      </c>
      <c r="Q302" s="215">
        <v>0.00023</v>
      </c>
      <c r="R302" s="215">
        <f>Q302*H302</f>
        <v>0.002116</v>
      </c>
      <c r="S302" s="215">
        <v>0</v>
      </c>
      <c r="T302" s="216">
        <f>S302*H302</f>
        <v>0</v>
      </c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R302" s="217" t="s">
        <v>317</v>
      </c>
      <c r="AT302" s="217" t="s">
        <v>231</v>
      </c>
      <c r="AU302" s="217" t="s">
        <v>90</v>
      </c>
      <c r="AY302" s="18" t="s">
        <v>133</v>
      </c>
      <c r="BE302" s="218">
        <f>IF(N302="základní",J302,0)</f>
        <v>0</v>
      </c>
      <c r="BF302" s="218">
        <f>IF(N302="snížená",J302,0)</f>
        <v>0</v>
      </c>
      <c r="BG302" s="218">
        <f>IF(N302="zákl. přenesená",J302,0)</f>
        <v>0</v>
      </c>
      <c r="BH302" s="218">
        <f>IF(N302="sníž. přenesená",J302,0)</f>
        <v>0</v>
      </c>
      <c r="BI302" s="218">
        <f>IF(N302="nulová",J302,0)</f>
        <v>0</v>
      </c>
      <c r="BJ302" s="18" t="s">
        <v>88</v>
      </c>
      <c r="BK302" s="218">
        <f>ROUND(I302*H302,2)</f>
        <v>0</v>
      </c>
      <c r="BL302" s="18" t="s">
        <v>303</v>
      </c>
      <c r="BM302" s="217" t="s">
        <v>363</v>
      </c>
    </row>
    <row r="303" spans="1:51" s="13" customFormat="1" ht="12">
      <c r="A303" s="13"/>
      <c r="B303" s="224"/>
      <c r="C303" s="225"/>
      <c r="D303" s="226" t="s">
        <v>144</v>
      </c>
      <c r="E303" s="227" t="s">
        <v>19</v>
      </c>
      <c r="F303" s="228" t="s">
        <v>306</v>
      </c>
      <c r="G303" s="225"/>
      <c r="H303" s="227" t="s">
        <v>19</v>
      </c>
      <c r="I303" s="229"/>
      <c r="J303" s="225"/>
      <c r="K303" s="225"/>
      <c r="L303" s="230"/>
      <c r="M303" s="231"/>
      <c r="N303" s="232"/>
      <c r="O303" s="232"/>
      <c r="P303" s="232"/>
      <c r="Q303" s="232"/>
      <c r="R303" s="232"/>
      <c r="S303" s="232"/>
      <c r="T303" s="23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34" t="s">
        <v>144</v>
      </c>
      <c r="AU303" s="234" t="s">
        <v>90</v>
      </c>
      <c r="AV303" s="13" t="s">
        <v>88</v>
      </c>
      <c r="AW303" s="13" t="s">
        <v>42</v>
      </c>
      <c r="AX303" s="13" t="s">
        <v>80</v>
      </c>
      <c r="AY303" s="234" t="s">
        <v>133</v>
      </c>
    </row>
    <row r="304" spans="1:51" s="13" customFormat="1" ht="12">
      <c r="A304" s="13"/>
      <c r="B304" s="224"/>
      <c r="C304" s="225"/>
      <c r="D304" s="226" t="s">
        <v>144</v>
      </c>
      <c r="E304" s="227" t="s">
        <v>19</v>
      </c>
      <c r="F304" s="228" t="s">
        <v>359</v>
      </c>
      <c r="G304" s="225"/>
      <c r="H304" s="227" t="s">
        <v>19</v>
      </c>
      <c r="I304" s="229"/>
      <c r="J304" s="225"/>
      <c r="K304" s="225"/>
      <c r="L304" s="230"/>
      <c r="M304" s="231"/>
      <c r="N304" s="232"/>
      <c r="O304" s="232"/>
      <c r="P304" s="232"/>
      <c r="Q304" s="232"/>
      <c r="R304" s="232"/>
      <c r="S304" s="232"/>
      <c r="T304" s="23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34" t="s">
        <v>144</v>
      </c>
      <c r="AU304" s="234" t="s">
        <v>90</v>
      </c>
      <c r="AV304" s="13" t="s">
        <v>88</v>
      </c>
      <c r="AW304" s="13" t="s">
        <v>42</v>
      </c>
      <c r="AX304" s="13" t="s">
        <v>80</v>
      </c>
      <c r="AY304" s="234" t="s">
        <v>133</v>
      </c>
    </row>
    <row r="305" spans="1:51" s="14" customFormat="1" ht="12">
      <c r="A305" s="14"/>
      <c r="B305" s="235"/>
      <c r="C305" s="236"/>
      <c r="D305" s="226" t="s">
        <v>144</v>
      </c>
      <c r="E305" s="237" t="s">
        <v>19</v>
      </c>
      <c r="F305" s="238" t="s">
        <v>364</v>
      </c>
      <c r="G305" s="236"/>
      <c r="H305" s="239">
        <v>9.2</v>
      </c>
      <c r="I305" s="240"/>
      <c r="J305" s="236"/>
      <c r="K305" s="236"/>
      <c r="L305" s="241"/>
      <c r="M305" s="242"/>
      <c r="N305" s="243"/>
      <c r="O305" s="243"/>
      <c r="P305" s="243"/>
      <c r="Q305" s="243"/>
      <c r="R305" s="243"/>
      <c r="S305" s="243"/>
      <c r="T305" s="24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45" t="s">
        <v>144</v>
      </c>
      <c r="AU305" s="245" t="s">
        <v>90</v>
      </c>
      <c r="AV305" s="14" t="s">
        <v>90</v>
      </c>
      <c r="AW305" s="14" t="s">
        <v>42</v>
      </c>
      <c r="AX305" s="14" t="s">
        <v>88</v>
      </c>
      <c r="AY305" s="245" t="s">
        <v>133</v>
      </c>
    </row>
    <row r="306" spans="1:65" s="2" customFormat="1" ht="24.15" customHeight="1">
      <c r="A306" s="40"/>
      <c r="B306" s="41"/>
      <c r="C306" s="206" t="s">
        <v>365</v>
      </c>
      <c r="D306" s="206" t="s">
        <v>135</v>
      </c>
      <c r="E306" s="207" t="s">
        <v>366</v>
      </c>
      <c r="F306" s="208" t="s">
        <v>367</v>
      </c>
      <c r="G306" s="209" t="s">
        <v>218</v>
      </c>
      <c r="H306" s="210">
        <v>68</v>
      </c>
      <c r="I306" s="211"/>
      <c r="J306" s="212">
        <f>ROUND(I306*H306,2)</f>
        <v>0</v>
      </c>
      <c r="K306" s="208" t="s">
        <v>139</v>
      </c>
      <c r="L306" s="46"/>
      <c r="M306" s="213" t="s">
        <v>19</v>
      </c>
      <c r="N306" s="214" t="s">
        <v>51</v>
      </c>
      <c r="O306" s="86"/>
      <c r="P306" s="215">
        <f>O306*H306</f>
        <v>0</v>
      </c>
      <c r="Q306" s="215">
        <v>0</v>
      </c>
      <c r="R306" s="215">
        <f>Q306*H306</f>
        <v>0</v>
      </c>
      <c r="S306" s="215">
        <v>0</v>
      </c>
      <c r="T306" s="216">
        <f>S306*H306</f>
        <v>0</v>
      </c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R306" s="217" t="s">
        <v>303</v>
      </c>
      <c r="AT306" s="217" t="s">
        <v>135</v>
      </c>
      <c r="AU306" s="217" t="s">
        <v>90</v>
      </c>
      <c r="AY306" s="18" t="s">
        <v>133</v>
      </c>
      <c r="BE306" s="218">
        <f>IF(N306="základní",J306,0)</f>
        <v>0</v>
      </c>
      <c r="BF306" s="218">
        <f>IF(N306="snížená",J306,0)</f>
        <v>0</v>
      </c>
      <c r="BG306" s="218">
        <f>IF(N306="zákl. přenesená",J306,0)</f>
        <v>0</v>
      </c>
      <c r="BH306" s="218">
        <f>IF(N306="sníž. přenesená",J306,0)</f>
        <v>0</v>
      </c>
      <c r="BI306" s="218">
        <f>IF(N306="nulová",J306,0)</f>
        <v>0</v>
      </c>
      <c r="BJ306" s="18" t="s">
        <v>88</v>
      </c>
      <c r="BK306" s="218">
        <f>ROUND(I306*H306,2)</f>
        <v>0</v>
      </c>
      <c r="BL306" s="18" t="s">
        <v>303</v>
      </c>
      <c r="BM306" s="217" t="s">
        <v>368</v>
      </c>
    </row>
    <row r="307" spans="1:47" s="2" customFormat="1" ht="12">
      <c r="A307" s="40"/>
      <c r="B307" s="41"/>
      <c r="C307" s="42"/>
      <c r="D307" s="219" t="s">
        <v>142</v>
      </c>
      <c r="E307" s="42"/>
      <c r="F307" s="220" t="s">
        <v>369</v>
      </c>
      <c r="G307" s="42"/>
      <c r="H307" s="42"/>
      <c r="I307" s="221"/>
      <c r="J307" s="42"/>
      <c r="K307" s="42"/>
      <c r="L307" s="46"/>
      <c r="M307" s="222"/>
      <c r="N307" s="223"/>
      <c r="O307" s="86"/>
      <c r="P307" s="86"/>
      <c r="Q307" s="86"/>
      <c r="R307" s="86"/>
      <c r="S307" s="86"/>
      <c r="T307" s="87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T307" s="18" t="s">
        <v>142</v>
      </c>
      <c r="AU307" s="18" t="s">
        <v>90</v>
      </c>
    </row>
    <row r="308" spans="1:51" s="13" customFormat="1" ht="12">
      <c r="A308" s="13"/>
      <c r="B308" s="224"/>
      <c r="C308" s="225"/>
      <c r="D308" s="226" t="s">
        <v>144</v>
      </c>
      <c r="E308" s="227" t="s">
        <v>19</v>
      </c>
      <c r="F308" s="228" t="s">
        <v>306</v>
      </c>
      <c r="G308" s="225"/>
      <c r="H308" s="227" t="s">
        <v>19</v>
      </c>
      <c r="I308" s="229"/>
      <c r="J308" s="225"/>
      <c r="K308" s="225"/>
      <c r="L308" s="230"/>
      <c r="M308" s="231"/>
      <c r="N308" s="232"/>
      <c r="O308" s="232"/>
      <c r="P308" s="232"/>
      <c r="Q308" s="232"/>
      <c r="R308" s="232"/>
      <c r="S308" s="232"/>
      <c r="T308" s="23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34" t="s">
        <v>144</v>
      </c>
      <c r="AU308" s="234" t="s">
        <v>90</v>
      </c>
      <c r="AV308" s="13" t="s">
        <v>88</v>
      </c>
      <c r="AW308" s="13" t="s">
        <v>42</v>
      </c>
      <c r="AX308" s="13" t="s">
        <v>80</v>
      </c>
      <c r="AY308" s="234" t="s">
        <v>133</v>
      </c>
    </row>
    <row r="309" spans="1:51" s="13" customFormat="1" ht="12">
      <c r="A309" s="13"/>
      <c r="B309" s="224"/>
      <c r="C309" s="225"/>
      <c r="D309" s="226" t="s">
        <v>144</v>
      </c>
      <c r="E309" s="227" t="s">
        <v>19</v>
      </c>
      <c r="F309" s="228" t="s">
        <v>370</v>
      </c>
      <c r="G309" s="225"/>
      <c r="H309" s="227" t="s">
        <v>19</v>
      </c>
      <c r="I309" s="229"/>
      <c r="J309" s="225"/>
      <c r="K309" s="225"/>
      <c r="L309" s="230"/>
      <c r="M309" s="231"/>
      <c r="N309" s="232"/>
      <c r="O309" s="232"/>
      <c r="P309" s="232"/>
      <c r="Q309" s="232"/>
      <c r="R309" s="232"/>
      <c r="S309" s="232"/>
      <c r="T309" s="23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34" t="s">
        <v>144</v>
      </c>
      <c r="AU309" s="234" t="s">
        <v>90</v>
      </c>
      <c r="AV309" s="13" t="s">
        <v>88</v>
      </c>
      <c r="AW309" s="13" t="s">
        <v>42</v>
      </c>
      <c r="AX309" s="13" t="s">
        <v>80</v>
      </c>
      <c r="AY309" s="234" t="s">
        <v>133</v>
      </c>
    </row>
    <row r="310" spans="1:51" s="14" customFormat="1" ht="12">
      <c r="A310" s="14"/>
      <c r="B310" s="235"/>
      <c r="C310" s="236"/>
      <c r="D310" s="226" t="s">
        <v>144</v>
      </c>
      <c r="E310" s="237" t="s">
        <v>19</v>
      </c>
      <c r="F310" s="238" t="s">
        <v>371</v>
      </c>
      <c r="G310" s="236"/>
      <c r="H310" s="239">
        <v>68</v>
      </c>
      <c r="I310" s="240"/>
      <c r="J310" s="236"/>
      <c r="K310" s="236"/>
      <c r="L310" s="241"/>
      <c r="M310" s="242"/>
      <c r="N310" s="243"/>
      <c r="O310" s="243"/>
      <c r="P310" s="243"/>
      <c r="Q310" s="243"/>
      <c r="R310" s="243"/>
      <c r="S310" s="243"/>
      <c r="T310" s="24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45" t="s">
        <v>144</v>
      </c>
      <c r="AU310" s="245" t="s">
        <v>90</v>
      </c>
      <c r="AV310" s="14" t="s">
        <v>90</v>
      </c>
      <c r="AW310" s="14" t="s">
        <v>42</v>
      </c>
      <c r="AX310" s="14" t="s">
        <v>88</v>
      </c>
      <c r="AY310" s="245" t="s">
        <v>133</v>
      </c>
    </row>
    <row r="311" spans="1:65" s="2" customFormat="1" ht="16.5" customHeight="1">
      <c r="A311" s="40"/>
      <c r="B311" s="41"/>
      <c r="C311" s="257" t="s">
        <v>372</v>
      </c>
      <c r="D311" s="257" t="s">
        <v>231</v>
      </c>
      <c r="E311" s="258" t="s">
        <v>373</v>
      </c>
      <c r="F311" s="259" t="s">
        <v>374</v>
      </c>
      <c r="G311" s="260" t="s">
        <v>218</v>
      </c>
      <c r="H311" s="261">
        <v>78.2</v>
      </c>
      <c r="I311" s="262"/>
      <c r="J311" s="263">
        <f>ROUND(I311*H311,2)</f>
        <v>0</v>
      </c>
      <c r="K311" s="259" t="s">
        <v>139</v>
      </c>
      <c r="L311" s="264"/>
      <c r="M311" s="265" t="s">
        <v>19</v>
      </c>
      <c r="N311" s="266" t="s">
        <v>51</v>
      </c>
      <c r="O311" s="86"/>
      <c r="P311" s="215">
        <f>O311*H311</f>
        <v>0</v>
      </c>
      <c r="Q311" s="215">
        <v>0.00063</v>
      </c>
      <c r="R311" s="215">
        <f>Q311*H311</f>
        <v>0.049266000000000004</v>
      </c>
      <c r="S311" s="215">
        <v>0</v>
      </c>
      <c r="T311" s="216">
        <f>S311*H311</f>
        <v>0</v>
      </c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R311" s="217" t="s">
        <v>317</v>
      </c>
      <c r="AT311" s="217" t="s">
        <v>231</v>
      </c>
      <c r="AU311" s="217" t="s">
        <v>90</v>
      </c>
      <c r="AY311" s="18" t="s">
        <v>133</v>
      </c>
      <c r="BE311" s="218">
        <f>IF(N311="základní",J311,0)</f>
        <v>0</v>
      </c>
      <c r="BF311" s="218">
        <f>IF(N311="snížená",J311,0)</f>
        <v>0</v>
      </c>
      <c r="BG311" s="218">
        <f>IF(N311="zákl. přenesená",J311,0)</f>
        <v>0</v>
      </c>
      <c r="BH311" s="218">
        <f>IF(N311="sníž. přenesená",J311,0)</f>
        <v>0</v>
      </c>
      <c r="BI311" s="218">
        <f>IF(N311="nulová",J311,0)</f>
        <v>0</v>
      </c>
      <c r="BJ311" s="18" t="s">
        <v>88</v>
      </c>
      <c r="BK311" s="218">
        <f>ROUND(I311*H311,2)</f>
        <v>0</v>
      </c>
      <c r="BL311" s="18" t="s">
        <v>303</v>
      </c>
      <c r="BM311" s="217" t="s">
        <v>375</v>
      </c>
    </row>
    <row r="312" spans="1:51" s="13" customFormat="1" ht="12">
      <c r="A312" s="13"/>
      <c r="B312" s="224"/>
      <c r="C312" s="225"/>
      <c r="D312" s="226" t="s">
        <v>144</v>
      </c>
      <c r="E312" s="227" t="s">
        <v>19</v>
      </c>
      <c r="F312" s="228" t="s">
        <v>306</v>
      </c>
      <c r="G312" s="225"/>
      <c r="H312" s="227" t="s">
        <v>19</v>
      </c>
      <c r="I312" s="229"/>
      <c r="J312" s="225"/>
      <c r="K312" s="225"/>
      <c r="L312" s="230"/>
      <c r="M312" s="231"/>
      <c r="N312" s="232"/>
      <c r="O312" s="232"/>
      <c r="P312" s="232"/>
      <c r="Q312" s="232"/>
      <c r="R312" s="232"/>
      <c r="S312" s="232"/>
      <c r="T312" s="23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34" t="s">
        <v>144</v>
      </c>
      <c r="AU312" s="234" t="s">
        <v>90</v>
      </c>
      <c r="AV312" s="13" t="s">
        <v>88</v>
      </c>
      <c r="AW312" s="13" t="s">
        <v>42</v>
      </c>
      <c r="AX312" s="13" t="s">
        <v>80</v>
      </c>
      <c r="AY312" s="234" t="s">
        <v>133</v>
      </c>
    </row>
    <row r="313" spans="1:51" s="13" customFormat="1" ht="12">
      <c r="A313" s="13"/>
      <c r="B313" s="224"/>
      <c r="C313" s="225"/>
      <c r="D313" s="226" t="s">
        <v>144</v>
      </c>
      <c r="E313" s="227" t="s">
        <v>19</v>
      </c>
      <c r="F313" s="228" t="s">
        <v>370</v>
      </c>
      <c r="G313" s="225"/>
      <c r="H313" s="227" t="s">
        <v>19</v>
      </c>
      <c r="I313" s="229"/>
      <c r="J313" s="225"/>
      <c r="K313" s="225"/>
      <c r="L313" s="230"/>
      <c r="M313" s="231"/>
      <c r="N313" s="232"/>
      <c r="O313" s="232"/>
      <c r="P313" s="232"/>
      <c r="Q313" s="232"/>
      <c r="R313" s="232"/>
      <c r="S313" s="232"/>
      <c r="T313" s="23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34" t="s">
        <v>144</v>
      </c>
      <c r="AU313" s="234" t="s">
        <v>90</v>
      </c>
      <c r="AV313" s="13" t="s">
        <v>88</v>
      </c>
      <c r="AW313" s="13" t="s">
        <v>42</v>
      </c>
      <c r="AX313" s="13" t="s">
        <v>80</v>
      </c>
      <c r="AY313" s="234" t="s">
        <v>133</v>
      </c>
    </row>
    <row r="314" spans="1:51" s="14" customFormat="1" ht="12">
      <c r="A314" s="14"/>
      <c r="B314" s="235"/>
      <c r="C314" s="236"/>
      <c r="D314" s="226" t="s">
        <v>144</v>
      </c>
      <c r="E314" s="237" t="s">
        <v>19</v>
      </c>
      <c r="F314" s="238" t="s">
        <v>376</v>
      </c>
      <c r="G314" s="236"/>
      <c r="H314" s="239">
        <v>78.2</v>
      </c>
      <c r="I314" s="240"/>
      <c r="J314" s="236"/>
      <c r="K314" s="236"/>
      <c r="L314" s="241"/>
      <c r="M314" s="242"/>
      <c r="N314" s="243"/>
      <c r="O314" s="243"/>
      <c r="P314" s="243"/>
      <c r="Q314" s="243"/>
      <c r="R314" s="243"/>
      <c r="S314" s="243"/>
      <c r="T314" s="24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45" t="s">
        <v>144</v>
      </c>
      <c r="AU314" s="245" t="s">
        <v>90</v>
      </c>
      <c r="AV314" s="14" t="s">
        <v>90</v>
      </c>
      <c r="AW314" s="14" t="s">
        <v>42</v>
      </c>
      <c r="AX314" s="14" t="s">
        <v>88</v>
      </c>
      <c r="AY314" s="245" t="s">
        <v>133</v>
      </c>
    </row>
    <row r="315" spans="1:65" s="2" customFormat="1" ht="24.15" customHeight="1">
      <c r="A315" s="40"/>
      <c r="B315" s="41"/>
      <c r="C315" s="206" t="s">
        <v>334</v>
      </c>
      <c r="D315" s="206" t="s">
        <v>135</v>
      </c>
      <c r="E315" s="207" t="s">
        <v>377</v>
      </c>
      <c r="F315" s="208" t="s">
        <v>378</v>
      </c>
      <c r="G315" s="209" t="s">
        <v>218</v>
      </c>
      <c r="H315" s="210">
        <v>37</v>
      </c>
      <c r="I315" s="211"/>
      <c r="J315" s="212">
        <f>ROUND(I315*H315,2)</f>
        <v>0</v>
      </c>
      <c r="K315" s="208" t="s">
        <v>139</v>
      </c>
      <c r="L315" s="46"/>
      <c r="M315" s="213" t="s">
        <v>19</v>
      </c>
      <c r="N315" s="214" t="s">
        <v>51</v>
      </c>
      <c r="O315" s="86"/>
      <c r="P315" s="215">
        <f>O315*H315</f>
        <v>0</v>
      </c>
      <c r="Q315" s="215">
        <v>0</v>
      </c>
      <c r="R315" s="215">
        <f>Q315*H315</f>
        <v>0</v>
      </c>
      <c r="S315" s="215">
        <v>0</v>
      </c>
      <c r="T315" s="216">
        <f>S315*H315</f>
        <v>0</v>
      </c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R315" s="217" t="s">
        <v>303</v>
      </c>
      <c r="AT315" s="217" t="s">
        <v>135</v>
      </c>
      <c r="AU315" s="217" t="s">
        <v>90</v>
      </c>
      <c r="AY315" s="18" t="s">
        <v>133</v>
      </c>
      <c r="BE315" s="218">
        <f>IF(N315="základní",J315,0)</f>
        <v>0</v>
      </c>
      <c r="BF315" s="218">
        <f>IF(N315="snížená",J315,0)</f>
        <v>0</v>
      </c>
      <c r="BG315" s="218">
        <f>IF(N315="zákl. přenesená",J315,0)</f>
        <v>0</v>
      </c>
      <c r="BH315" s="218">
        <f>IF(N315="sníž. přenesená",J315,0)</f>
        <v>0</v>
      </c>
      <c r="BI315" s="218">
        <f>IF(N315="nulová",J315,0)</f>
        <v>0</v>
      </c>
      <c r="BJ315" s="18" t="s">
        <v>88</v>
      </c>
      <c r="BK315" s="218">
        <f>ROUND(I315*H315,2)</f>
        <v>0</v>
      </c>
      <c r="BL315" s="18" t="s">
        <v>303</v>
      </c>
      <c r="BM315" s="217" t="s">
        <v>379</v>
      </c>
    </row>
    <row r="316" spans="1:47" s="2" customFormat="1" ht="12">
      <c r="A316" s="40"/>
      <c r="B316" s="41"/>
      <c r="C316" s="42"/>
      <c r="D316" s="219" t="s">
        <v>142</v>
      </c>
      <c r="E316" s="42"/>
      <c r="F316" s="220" t="s">
        <v>380</v>
      </c>
      <c r="G316" s="42"/>
      <c r="H316" s="42"/>
      <c r="I316" s="221"/>
      <c r="J316" s="42"/>
      <c r="K316" s="42"/>
      <c r="L316" s="46"/>
      <c r="M316" s="222"/>
      <c r="N316" s="223"/>
      <c r="O316" s="86"/>
      <c r="P316" s="86"/>
      <c r="Q316" s="86"/>
      <c r="R316" s="86"/>
      <c r="S316" s="86"/>
      <c r="T316" s="87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T316" s="18" t="s">
        <v>142</v>
      </c>
      <c r="AU316" s="18" t="s">
        <v>90</v>
      </c>
    </row>
    <row r="317" spans="1:51" s="13" customFormat="1" ht="12">
      <c r="A317" s="13"/>
      <c r="B317" s="224"/>
      <c r="C317" s="225"/>
      <c r="D317" s="226" t="s">
        <v>144</v>
      </c>
      <c r="E317" s="227" t="s">
        <v>19</v>
      </c>
      <c r="F317" s="228" t="s">
        <v>381</v>
      </c>
      <c r="G317" s="225"/>
      <c r="H317" s="227" t="s">
        <v>19</v>
      </c>
      <c r="I317" s="229"/>
      <c r="J317" s="225"/>
      <c r="K317" s="225"/>
      <c r="L317" s="230"/>
      <c r="M317" s="231"/>
      <c r="N317" s="232"/>
      <c r="O317" s="232"/>
      <c r="P317" s="232"/>
      <c r="Q317" s="232"/>
      <c r="R317" s="232"/>
      <c r="S317" s="232"/>
      <c r="T317" s="23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34" t="s">
        <v>144</v>
      </c>
      <c r="AU317" s="234" t="s">
        <v>90</v>
      </c>
      <c r="AV317" s="13" t="s">
        <v>88</v>
      </c>
      <c r="AW317" s="13" t="s">
        <v>42</v>
      </c>
      <c r="AX317" s="13" t="s">
        <v>80</v>
      </c>
      <c r="AY317" s="234" t="s">
        <v>133</v>
      </c>
    </row>
    <row r="318" spans="1:51" s="13" customFormat="1" ht="12">
      <c r="A318" s="13"/>
      <c r="B318" s="224"/>
      <c r="C318" s="225"/>
      <c r="D318" s="226" t="s">
        <v>144</v>
      </c>
      <c r="E318" s="227" t="s">
        <v>19</v>
      </c>
      <c r="F318" s="228" t="s">
        <v>382</v>
      </c>
      <c r="G318" s="225"/>
      <c r="H318" s="227" t="s">
        <v>19</v>
      </c>
      <c r="I318" s="229"/>
      <c r="J318" s="225"/>
      <c r="K318" s="225"/>
      <c r="L318" s="230"/>
      <c r="M318" s="231"/>
      <c r="N318" s="232"/>
      <c r="O318" s="232"/>
      <c r="P318" s="232"/>
      <c r="Q318" s="232"/>
      <c r="R318" s="232"/>
      <c r="S318" s="232"/>
      <c r="T318" s="23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34" t="s">
        <v>144</v>
      </c>
      <c r="AU318" s="234" t="s">
        <v>90</v>
      </c>
      <c r="AV318" s="13" t="s">
        <v>88</v>
      </c>
      <c r="AW318" s="13" t="s">
        <v>42</v>
      </c>
      <c r="AX318" s="13" t="s">
        <v>80</v>
      </c>
      <c r="AY318" s="234" t="s">
        <v>133</v>
      </c>
    </row>
    <row r="319" spans="1:51" s="14" customFormat="1" ht="12">
      <c r="A319" s="14"/>
      <c r="B319" s="235"/>
      <c r="C319" s="236"/>
      <c r="D319" s="226" t="s">
        <v>144</v>
      </c>
      <c r="E319" s="237" t="s">
        <v>19</v>
      </c>
      <c r="F319" s="238" t="s">
        <v>383</v>
      </c>
      <c r="G319" s="236"/>
      <c r="H319" s="239">
        <v>18.5</v>
      </c>
      <c r="I319" s="240"/>
      <c r="J319" s="236"/>
      <c r="K319" s="236"/>
      <c r="L319" s="241"/>
      <c r="M319" s="242"/>
      <c r="N319" s="243"/>
      <c r="O319" s="243"/>
      <c r="P319" s="243"/>
      <c r="Q319" s="243"/>
      <c r="R319" s="243"/>
      <c r="S319" s="243"/>
      <c r="T319" s="24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45" t="s">
        <v>144</v>
      </c>
      <c r="AU319" s="245" t="s">
        <v>90</v>
      </c>
      <c r="AV319" s="14" t="s">
        <v>90</v>
      </c>
      <c r="AW319" s="14" t="s">
        <v>42</v>
      </c>
      <c r="AX319" s="14" t="s">
        <v>80</v>
      </c>
      <c r="AY319" s="245" t="s">
        <v>133</v>
      </c>
    </row>
    <row r="320" spans="1:51" s="13" customFormat="1" ht="12">
      <c r="A320" s="13"/>
      <c r="B320" s="224"/>
      <c r="C320" s="225"/>
      <c r="D320" s="226" t="s">
        <v>144</v>
      </c>
      <c r="E320" s="227" t="s">
        <v>19</v>
      </c>
      <c r="F320" s="228" t="s">
        <v>384</v>
      </c>
      <c r="G320" s="225"/>
      <c r="H320" s="227" t="s">
        <v>19</v>
      </c>
      <c r="I320" s="229"/>
      <c r="J320" s="225"/>
      <c r="K320" s="225"/>
      <c r="L320" s="230"/>
      <c r="M320" s="231"/>
      <c r="N320" s="232"/>
      <c r="O320" s="232"/>
      <c r="P320" s="232"/>
      <c r="Q320" s="232"/>
      <c r="R320" s="232"/>
      <c r="S320" s="232"/>
      <c r="T320" s="23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34" t="s">
        <v>144</v>
      </c>
      <c r="AU320" s="234" t="s">
        <v>90</v>
      </c>
      <c r="AV320" s="13" t="s">
        <v>88</v>
      </c>
      <c r="AW320" s="13" t="s">
        <v>42</v>
      </c>
      <c r="AX320" s="13" t="s">
        <v>80</v>
      </c>
      <c r="AY320" s="234" t="s">
        <v>133</v>
      </c>
    </row>
    <row r="321" spans="1:51" s="14" customFormat="1" ht="12">
      <c r="A321" s="14"/>
      <c r="B321" s="235"/>
      <c r="C321" s="236"/>
      <c r="D321" s="226" t="s">
        <v>144</v>
      </c>
      <c r="E321" s="237" t="s">
        <v>19</v>
      </c>
      <c r="F321" s="238" t="s">
        <v>383</v>
      </c>
      <c r="G321" s="236"/>
      <c r="H321" s="239">
        <v>18.5</v>
      </c>
      <c r="I321" s="240"/>
      <c r="J321" s="236"/>
      <c r="K321" s="236"/>
      <c r="L321" s="241"/>
      <c r="M321" s="242"/>
      <c r="N321" s="243"/>
      <c r="O321" s="243"/>
      <c r="P321" s="243"/>
      <c r="Q321" s="243"/>
      <c r="R321" s="243"/>
      <c r="S321" s="243"/>
      <c r="T321" s="24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45" t="s">
        <v>144</v>
      </c>
      <c r="AU321" s="245" t="s">
        <v>90</v>
      </c>
      <c r="AV321" s="14" t="s">
        <v>90</v>
      </c>
      <c r="AW321" s="14" t="s">
        <v>42</v>
      </c>
      <c r="AX321" s="14" t="s">
        <v>80</v>
      </c>
      <c r="AY321" s="245" t="s">
        <v>133</v>
      </c>
    </row>
    <row r="322" spans="1:51" s="15" customFormat="1" ht="12">
      <c r="A322" s="15"/>
      <c r="B322" s="246"/>
      <c r="C322" s="247"/>
      <c r="D322" s="226" t="s">
        <v>144</v>
      </c>
      <c r="E322" s="248" t="s">
        <v>19</v>
      </c>
      <c r="F322" s="249" t="s">
        <v>150</v>
      </c>
      <c r="G322" s="247"/>
      <c r="H322" s="250">
        <v>37</v>
      </c>
      <c r="I322" s="251"/>
      <c r="J322" s="247"/>
      <c r="K322" s="247"/>
      <c r="L322" s="252"/>
      <c r="M322" s="253"/>
      <c r="N322" s="254"/>
      <c r="O322" s="254"/>
      <c r="P322" s="254"/>
      <c r="Q322" s="254"/>
      <c r="R322" s="254"/>
      <c r="S322" s="254"/>
      <c r="T322" s="25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T322" s="256" t="s">
        <v>144</v>
      </c>
      <c r="AU322" s="256" t="s">
        <v>90</v>
      </c>
      <c r="AV322" s="15" t="s">
        <v>140</v>
      </c>
      <c r="AW322" s="15" t="s">
        <v>42</v>
      </c>
      <c r="AX322" s="15" t="s">
        <v>88</v>
      </c>
      <c r="AY322" s="256" t="s">
        <v>133</v>
      </c>
    </row>
    <row r="323" spans="1:65" s="2" customFormat="1" ht="16.5" customHeight="1">
      <c r="A323" s="40"/>
      <c r="B323" s="41"/>
      <c r="C323" s="257" t="s">
        <v>385</v>
      </c>
      <c r="D323" s="257" t="s">
        <v>231</v>
      </c>
      <c r="E323" s="258" t="s">
        <v>386</v>
      </c>
      <c r="F323" s="259" t="s">
        <v>387</v>
      </c>
      <c r="G323" s="260" t="s">
        <v>218</v>
      </c>
      <c r="H323" s="261">
        <v>37</v>
      </c>
      <c r="I323" s="262"/>
      <c r="J323" s="263">
        <f>ROUND(I323*H323,2)</f>
        <v>0</v>
      </c>
      <c r="K323" s="259" t="s">
        <v>139</v>
      </c>
      <c r="L323" s="264"/>
      <c r="M323" s="265" t="s">
        <v>19</v>
      </c>
      <c r="N323" s="266" t="s">
        <v>51</v>
      </c>
      <c r="O323" s="86"/>
      <c r="P323" s="215">
        <f>O323*H323</f>
        <v>0</v>
      </c>
      <c r="Q323" s="215">
        <v>0.0001</v>
      </c>
      <c r="R323" s="215">
        <f>Q323*H323</f>
        <v>0.0037</v>
      </c>
      <c r="S323" s="215">
        <v>0</v>
      </c>
      <c r="T323" s="216">
        <f>S323*H323</f>
        <v>0</v>
      </c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R323" s="217" t="s">
        <v>317</v>
      </c>
      <c r="AT323" s="217" t="s">
        <v>231</v>
      </c>
      <c r="AU323" s="217" t="s">
        <v>90</v>
      </c>
      <c r="AY323" s="18" t="s">
        <v>133</v>
      </c>
      <c r="BE323" s="218">
        <f>IF(N323="základní",J323,0)</f>
        <v>0</v>
      </c>
      <c r="BF323" s="218">
        <f>IF(N323="snížená",J323,0)</f>
        <v>0</v>
      </c>
      <c r="BG323" s="218">
        <f>IF(N323="zákl. přenesená",J323,0)</f>
        <v>0</v>
      </c>
      <c r="BH323" s="218">
        <f>IF(N323="sníž. přenesená",J323,0)</f>
        <v>0</v>
      </c>
      <c r="BI323" s="218">
        <f>IF(N323="nulová",J323,0)</f>
        <v>0</v>
      </c>
      <c r="BJ323" s="18" t="s">
        <v>88</v>
      </c>
      <c r="BK323" s="218">
        <f>ROUND(I323*H323,2)</f>
        <v>0</v>
      </c>
      <c r="BL323" s="18" t="s">
        <v>303</v>
      </c>
      <c r="BM323" s="217" t="s">
        <v>388</v>
      </c>
    </row>
    <row r="324" spans="1:51" s="13" customFormat="1" ht="12">
      <c r="A324" s="13"/>
      <c r="B324" s="224"/>
      <c r="C324" s="225"/>
      <c r="D324" s="226" t="s">
        <v>144</v>
      </c>
      <c r="E324" s="227" t="s">
        <v>19</v>
      </c>
      <c r="F324" s="228" t="s">
        <v>381</v>
      </c>
      <c r="G324" s="225"/>
      <c r="H324" s="227" t="s">
        <v>19</v>
      </c>
      <c r="I324" s="229"/>
      <c r="J324" s="225"/>
      <c r="K324" s="225"/>
      <c r="L324" s="230"/>
      <c r="M324" s="231"/>
      <c r="N324" s="232"/>
      <c r="O324" s="232"/>
      <c r="P324" s="232"/>
      <c r="Q324" s="232"/>
      <c r="R324" s="232"/>
      <c r="S324" s="232"/>
      <c r="T324" s="23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34" t="s">
        <v>144</v>
      </c>
      <c r="AU324" s="234" t="s">
        <v>90</v>
      </c>
      <c r="AV324" s="13" t="s">
        <v>88</v>
      </c>
      <c r="AW324" s="13" t="s">
        <v>42</v>
      </c>
      <c r="AX324" s="13" t="s">
        <v>80</v>
      </c>
      <c r="AY324" s="234" t="s">
        <v>133</v>
      </c>
    </row>
    <row r="325" spans="1:51" s="13" customFormat="1" ht="12">
      <c r="A325" s="13"/>
      <c r="B325" s="224"/>
      <c r="C325" s="225"/>
      <c r="D325" s="226" t="s">
        <v>144</v>
      </c>
      <c r="E325" s="227" t="s">
        <v>19</v>
      </c>
      <c r="F325" s="228" t="s">
        <v>382</v>
      </c>
      <c r="G325" s="225"/>
      <c r="H325" s="227" t="s">
        <v>19</v>
      </c>
      <c r="I325" s="229"/>
      <c r="J325" s="225"/>
      <c r="K325" s="225"/>
      <c r="L325" s="230"/>
      <c r="M325" s="231"/>
      <c r="N325" s="232"/>
      <c r="O325" s="232"/>
      <c r="P325" s="232"/>
      <c r="Q325" s="232"/>
      <c r="R325" s="232"/>
      <c r="S325" s="232"/>
      <c r="T325" s="23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34" t="s">
        <v>144</v>
      </c>
      <c r="AU325" s="234" t="s">
        <v>90</v>
      </c>
      <c r="AV325" s="13" t="s">
        <v>88</v>
      </c>
      <c r="AW325" s="13" t="s">
        <v>42</v>
      </c>
      <c r="AX325" s="13" t="s">
        <v>80</v>
      </c>
      <c r="AY325" s="234" t="s">
        <v>133</v>
      </c>
    </row>
    <row r="326" spans="1:51" s="14" customFormat="1" ht="12">
      <c r="A326" s="14"/>
      <c r="B326" s="235"/>
      <c r="C326" s="236"/>
      <c r="D326" s="226" t="s">
        <v>144</v>
      </c>
      <c r="E326" s="237" t="s">
        <v>19</v>
      </c>
      <c r="F326" s="238" t="s">
        <v>383</v>
      </c>
      <c r="G326" s="236"/>
      <c r="H326" s="239">
        <v>18.5</v>
      </c>
      <c r="I326" s="240"/>
      <c r="J326" s="236"/>
      <c r="K326" s="236"/>
      <c r="L326" s="241"/>
      <c r="M326" s="242"/>
      <c r="N326" s="243"/>
      <c r="O326" s="243"/>
      <c r="P326" s="243"/>
      <c r="Q326" s="243"/>
      <c r="R326" s="243"/>
      <c r="S326" s="243"/>
      <c r="T326" s="24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45" t="s">
        <v>144</v>
      </c>
      <c r="AU326" s="245" t="s">
        <v>90</v>
      </c>
      <c r="AV326" s="14" t="s">
        <v>90</v>
      </c>
      <c r="AW326" s="14" t="s">
        <v>42</v>
      </c>
      <c r="AX326" s="14" t="s">
        <v>80</v>
      </c>
      <c r="AY326" s="245" t="s">
        <v>133</v>
      </c>
    </row>
    <row r="327" spans="1:51" s="13" customFormat="1" ht="12">
      <c r="A327" s="13"/>
      <c r="B327" s="224"/>
      <c r="C327" s="225"/>
      <c r="D327" s="226" t="s">
        <v>144</v>
      </c>
      <c r="E327" s="227" t="s">
        <v>19</v>
      </c>
      <c r="F327" s="228" t="s">
        <v>384</v>
      </c>
      <c r="G327" s="225"/>
      <c r="H327" s="227" t="s">
        <v>19</v>
      </c>
      <c r="I327" s="229"/>
      <c r="J327" s="225"/>
      <c r="K327" s="225"/>
      <c r="L327" s="230"/>
      <c r="M327" s="231"/>
      <c r="N327" s="232"/>
      <c r="O327" s="232"/>
      <c r="P327" s="232"/>
      <c r="Q327" s="232"/>
      <c r="R327" s="232"/>
      <c r="S327" s="232"/>
      <c r="T327" s="23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34" t="s">
        <v>144</v>
      </c>
      <c r="AU327" s="234" t="s">
        <v>90</v>
      </c>
      <c r="AV327" s="13" t="s">
        <v>88</v>
      </c>
      <c r="AW327" s="13" t="s">
        <v>42</v>
      </c>
      <c r="AX327" s="13" t="s">
        <v>80</v>
      </c>
      <c r="AY327" s="234" t="s">
        <v>133</v>
      </c>
    </row>
    <row r="328" spans="1:51" s="14" customFormat="1" ht="12">
      <c r="A328" s="14"/>
      <c r="B328" s="235"/>
      <c r="C328" s="236"/>
      <c r="D328" s="226" t="s">
        <v>144</v>
      </c>
      <c r="E328" s="237" t="s">
        <v>19</v>
      </c>
      <c r="F328" s="238" t="s">
        <v>383</v>
      </c>
      <c r="G328" s="236"/>
      <c r="H328" s="239">
        <v>18.5</v>
      </c>
      <c r="I328" s="240"/>
      <c r="J328" s="236"/>
      <c r="K328" s="236"/>
      <c r="L328" s="241"/>
      <c r="M328" s="242"/>
      <c r="N328" s="243"/>
      <c r="O328" s="243"/>
      <c r="P328" s="243"/>
      <c r="Q328" s="243"/>
      <c r="R328" s="243"/>
      <c r="S328" s="243"/>
      <c r="T328" s="24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45" t="s">
        <v>144</v>
      </c>
      <c r="AU328" s="245" t="s">
        <v>90</v>
      </c>
      <c r="AV328" s="14" t="s">
        <v>90</v>
      </c>
      <c r="AW328" s="14" t="s">
        <v>42</v>
      </c>
      <c r="AX328" s="14" t="s">
        <v>80</v>
      </c>
      <c r="AY328" s="245" t="s">
        <v>133</v>
      </c>
    </row>
    <row r="329" spans="1:51" s="15" customFormat="1" ht="12">
      <c r="A329" s="15"/>
      <c r="B329" s="246"/>
      <c r="C329" s="247"/>
      <c r="D329" s="226" t="s">
        <v>144</v>
      </c>
      <c r="E329" s="248" t="s">
        <v>19</v>
      </c>
      <c r="F329" s="249" t="s">
        <v>150</v>
      </c>
      <c r="G329" s="247"/>
      <c r="H329" s="250">
        <v>37</v>
      </c>
      <c r="I329" s="251"/>
      <c r="J329" s="247"/>
      <c r="K329" s="247"/>
      <c r="L329" s="252"/>
      <c r="M329" s="253"/>
      <c r="N329" s="254"/>
      <c r="O329" s="254"/>
      <c r="P329" s="254"/>
      <c r="Q329" s="254"/>
      <c r="R329" s="254"/>
      <c r="S329" s="254"/>
      <c r="T329" s="25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T329" s="256" t="s">
        <v>144</v>
      </c>
      <c r="AU329" s="256" t="s">
        <v>90</v>
      </c>
      <c r="AV329" s="15" t="s">
        <v>140</v>
      </c>
      <c r="AW329" s="15" t="s">
        <v>42</v>
      </c>
      <c r="AX329" s="15" t="s">
        <v>88</v>
      </c>
      <c r="AY329" s="256" t="s">
        <v>133</v>
      </c>
    </row>
    <row r="330" spans="1:65" s="2" customFormat="1" ht="16.5" customHeight="1">
      <c r="A330" s="40"/>
      <c r="B330" s="41"/>
      <c r="C330" s="206" t="s">
        <v>389</v>
      </c>
      <c r="D330" s="206" t="s">
        <v>135</v>
      </c>
      <c r="E330" s="207" t="s">
        <v>390</v>
      </c>
      <c r="F330" s="208" t="s">
        <v>391</v>
      </c>
      <c r="G330" s="209" t="s">
        <v>218</v>
      </c>
      <c r="H330" s="210">
        <v>38</v>
      </c>
      <c r="I330" s="211"/>
      <c r="J330" s="212">
        <f>ROUND(I330*H330,2)</f>
        <v>0</v>
      </c>
      <c r="K330" s="208" t="s">
        <v>139</v>
      </c>
      <c r="L330" s="46"/>
      <c r="M330" s="213" t="s">
        <v>19</v>
      </c>
      <c r="N330" s="214" t="s">
        <v>51</v>
      </c>
      <c r="O330" s="86"/>
      <c r="P330" s="215">
        <f>O330*H330</f>
        <v>0</v>
      </c>
      <c r="Q330" s="215">
        <v>0</v>
      </c>
      <c r="R330" s="215">
        <f>Q330*H330</f>
        <v>0</v>
      </c>
      <c r="S330" s="215">
        <v>0</v>
      </c>
      <c r="T330" s="216">
        <f>S330*H330</f>
        <v>0</v>
      </c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R330" s="217" t="s">
        <v>303</v>
      </c>
      <c r="AT330" s="217" t="s">
        <v>135</v>
      </c>
      <c r="AU330" s="217" t="s">
        <v>90</v>
      </c>
      <c r="AY330" s="18" t="s">
        <v>133</v>
      </c>
      <c r="BE330" s="218">
        <f>IF(N330="základní",J330,0)</f>
        <v>0</v>
      </c>
      <c r="BF330" s="218">
        <f>IF(N330="snížená",J330,0)</f>
        <v>0</v>
      </c>
      <c r="BG330" s="218">
        <f>IF(N330="zákl. přenesená",J330,0)</f>
        <v>0</v>
      </c>
      <c r="BH330" s="218">
        <f>IF(N330="sníž. přenesená",J330,0)</f>
        <v>0</v>
      </c>
      <c r="BI330" s="218">
        <f>IF(N330="nulová",J330,0)</f>
        <v>0</v>
      </c>
      <c r="BJ330" s="18" t="s">
        <v>88</v>
      </c>
      <c r="BK330" s="218">
        <f>ROUND(I330*H330,2)</f>
        <v>0</v>
      </c>
      <c r="BL330" s="18" t="s">
        <v>303</v>
      </c>
      <c r="BM330" s="217" t="s">
        <v>392</v>
      </c>
    </row>
    <row r="331" spans="1:47" s="2" customFormat="1" ht="12">
      <c r="A331" s="40"/>
      <c r="B331" s="41"/>
      <c r="C331" s="42"/>
      <c r="D331" s="219" t="s">
        <v>142</v>
      </c>
      <c r="E331" s="42"/>
      <c r="F331" s="220" t="s">
        <v>393</v>
      </c>
      <c r="G331" s="42"/>
      <c r="H331" s="42"/>
      <c r="I331" s="221"/>
      <c r="J331" s="42"/>
      <c r="K331" s="42"/>
      <c r="L331" s="46"/>
      <c r="M331" s="222"/>
      <c r="N331" s="223"/>
      <c r="O331" s="86"/>
      <c r="P331" s="86"/>
      <c r="Q331" s="86"/>
      <c r="R331" s="86"/>
      <c r="S331" s="86"/>
      <c r="T331" s="87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T331" s="18" t="s">
        <v>142</v>
      </c>
      <c r="AU331" s="18" t="s">
        <v>90</v>
      </c>
    </row>
    <row r="332" spans="1:51" s="13" customFormat="1" ht="12">
      <c r="A332" s="13"/>
      <c r="B332" s="224"/>
      <c r="C332" s="225"/>
      <c r="D332" s="226" t="s">
        <v>144</v>
      </c>
      <c r="E332" s="227" t="s">
        <v>19</v>
      </c>
      <c r="F332" s="228" t="s">
        <v>394</v>
      </c>
      <c r="G332" s="225"/>
      <c r="H332" s="227" t="s">
        <v>19</v>
      </c>
      <c r="I332" s="229"/>
      <c r="J332" s="225"/>
      <c r="K332" s="225"/>
      <c r="L332" s="230"/>
      <c r="M332" s="231"/>
      <c r="N332" s="232"/>
      <c r="O332" s="232"/>
      <c r="P332" s="232"/>
      <c r="Q332" s="232"/>
      <c r="R332" s="232"/>
      <c r="S332" s="232"/>
      <c r="T332" s="23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34" t="s">
        <v>144</v>
      </c>
      <c r="AU332" s="234" t="s">
        <v>90</v>
      </c>
      <c r="AV332" s="13" t="s">
        <v>88</v>
      </c>
      <c r="AW332" s="13" t="s">
        <v>42</v>
      </c>
      <c r="AX332" s="13" t="s">
        <v>80</v>
      </c>
      <c r="AY332" s="234" t="s">
        <v>133</v>
      </c>
    </row>
    <row r="333" spans="1:51" s="14" customFormat="1" ht="12">
      <c r="A333" s="14"/>
      <c r="B333" s="235"/>
      <c r="C333" s="236"/>
      <c r="D333" s="226" t="s">
        <v>144</v>
      </c>
      <c r="E333" s="237" t="s">
        <v>19</v>
      </c>
      <c r="F333" s="238" t="s">
        <v>334</v>
      </c>
      <c r="G333" s="236"/>
      <c r="H333" s="239">
        <v>38</v>
      </c>
      <c r="I333" s="240"/>
      <c r="J333" s="236"/>
      <c r="K333" s="236"/>
      <c r="L333" s="241"/>
      <c r="M333" s="242"/>
      <c r="N333" s="243"/>
      <c r="O333" s="243"/>
      <c r="P333" s="243"/>
      <c r="Q333" s="243"/>
      <c r="R333" s="243"/>
      <c r="S333" s="243"/>
      <c r="T333" s="24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45" t="s">
        <v>144</v>
      </c>
      <c r="AU333" s="245" t="s">
        <v>90</v>
      </c>
      <c r="AV333" s="14" t="s">
        <v>90</v>
      </c>
      <c r="AW333" s="14" t="s">
        <v>42</v>
      </c>
      <c r="AX333" s="14" t="s">
        <v>88</v>
      </c>
      <c r="AY333" s="245" t="s">
        <v>133</v>
      </c>
    </row>
    <row r="334" spans="1:65" s="2" customFormat="1" ht="33" customHeight="1">
      <c r="A334" s="40"/>
      <c r="B334" s="41"/>
      <c r="C334" s="206" t="s">
        <v>395</v>
      </c>
      <c r="D334" s="206" t="s">
        <v>135</v>
      </c>
      <c r="E334" s="207" t="s">
        <v>396</v>
      </c>
      <c r="F334" s="208" t="s">
        <v>397</v>
      </c>
      <c r="G334" s="209" t="s">
        <v>218</v>
      </c>
      <c r="H334" s="210">
        <v>8</v>
      </c>
      <c r="I334" s="211"/>
      <c r="J334" s="212">
        <f>ROUND(I334*H334,2)</f>
        <v>0</v>
      </c>
      <c r="K334" s="208" t="s">
        <v>139</v>
      </c>
      <c r="L334" s="46"/>
      <c r="M334" s="213" t="s">
        <v>19</v>
      </c>
      <c r="N334" s="214" t="s">
        <v>51</v>
      </c>
      <c r="O334" s="86"/>
      <c r="P334" s="215">
        <f>O334*H334</f>
        <v>0</v>
      </c>
      <c r="Q334" s="215">
        <v>0</v>
      </c>
      <c r="R334" s="215">
        <f>Q334*H334</f>
        <v>0</v>
      </c>
      <c r="S334" s="215">
        <v>0.00012</v>
      </c>
      <c r="T334" s="216">
        <f>S334*H334</f>
        <v>0.00096</v>
      </c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R334" s="217" t="s">
        <v>303</v>
      </c>
      <c r="AT334" s="217" t="s">
        <v>135</v>
      </c>
      <c r="AU334" s="217" t="s">
        <v>90</v>
      </c>
      <c r="AY334" s="18" t="s">
        <v>133</v>
      </c>
      <c r="BE334" s="218">
        <f>IF(N334="základní",J334,0)</f>
        <v>0</v>
      </c>
      <c r="BF334" s="218">
        <f>IF(N334="snížená",J334,0)</f>
        <v>0</v>
      </c>
      <c r="BG334" s="218">
        <f>IF(N334="zákl. přenesená",J334,0)</f>
        <v>0</v>
      </c>
      <c r="BH334" s="218">
        <f>IF(N334="sníž. přenesená",J334,0)</f>
        <v>0</v>
      </c>
      <c r="BI334" s="218">
        <f>IF(N334="nulová",J334,0)</f>
        <v>0</v>
      </c>
      <c r="BJ334" s="18" t="s">
        <v>88</v>
      </c>
      <c r="BK334" s="218">
        <f>ROUND(I334*H334,2)</f>
        <v>0</v>
      </c>
      <c r="BL334" s="18" t="s">
        <v>303</v>
      </c>
      <c r="BM334" s="217" t="s">
        <v>398</v>
      </c>
    </row>
    <row r="335" spans="1:47" s="2" customFormat="1" ht="12">
      <c r="A335" s="40"/>
      <c r="B335" s="41"/>
      <c r="C335" s="42"/>
      <c r="D335" s="219" t="s">
        <v>142</v>
      </c>
      <c r="E335" s="42"/>
      <c r="F335" s="220" t="s">
        <v>399</v>
      </c>
      <c r="G335" s="42"/>
      <c r="H335" s="42"/>
      <c r="I335" s="221"/>
      <c r="J335" s="42"/>
      <c r="K335" s="42"/>
      <c r="L335" s="46"/>
      <c r="M335" s="222"/>
      <c r="N335" s="223"/>
      <c r="O335" s="86"/>
      <c r="P335" s="86"/>
      <c r="Q335" s="86"/>
      <c r="R335" s="86"/>
      <c r="S335" s="86"/>
      <c r="T335" s="87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T335" s="18" t="s">
        <v>142</v>
      </c>
      <c r="AU335" s="18" t="s">
        <v>90</v>
      </c>
    </row>
    <row r="336" spans="1:51" s="13" customFormat="1" ht="12">
      <c r="A336" s="13"/>
      <c r="B336" s="224"/>
      <c r="C336" s="225"/>
      <c r="D336" s="226" t="s">
        <v>144</v>
      </c>
      <c r="E336" s="227" t="s">
        <v>19</v>
      </c>
      <c r="F336" s="228" t="s">
        <v>394</v>
      </c>
      <c r="G336" s="225"/>
      <c r="H336" s="227" t="s">
        <v>19</v>
      </c>
      <c r="I336" s="229"/>
      <c r="J336" s="225"/>
      <c r="K336" s="225"/>
      <c r="L336" s="230"/>
      <c r="M336" s="231"/>
      <c r="N336" s="232"/>
      <c r="O336" s="232"/>
      <c r="P336" s="232"/>
      <c r="Q336" s="232"/>
      <c r="R336" s="232"/>
      <c r="S336" s="232"/>
      <c r="T336" s="23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34" t="s">
        <v>144</v>
      </c>
      <c r="AU336" s="234" t="s">
        <v>90</v>
      </c>
      <c r="AV336" s="13" t="s">
        <v>88</v>
      </c>
      <c r="AW336" s="13" t="s">
        <v>42</v>
      </c>
      <c r="AX336" s="13" t="s">
        <v>80</v>
      </c>
      <c r="AY336" s="234" t="s">
        <v>133</v>
      </c>
    </row>
    <row r="337" spans="1:51" s="14" customFormat="1" ht="12">
      <c r="A337" s="14"/>
      <c r="B337" s="235"/>
      <c r="C337" s="236"/>
      <c r="D337" s="226" t="s">
        <v>144</v>
      </c>
      <c r="E337" s="237" t="s">
        <v>19</v>
      </c>
      <c r="F337" s="238" t="s">
        <v>189</v>
      </c>
      <c r="G337" s="236"/>
      <c r="H337" s="239">
        <v>8</v>
      </c>
      <c r="I337" s="240"/>
      <c r="J337" s="236"/>
      <c r="K337" s="236"/>
      <c r="L337" s="241"/>
      <c r="M337" s="242"/>
      <c r="N337" s="243"/>
      <c r="O337" s="243"/>
      <c r="P337" s="243"/>
      <c r="Q337" s="243"/>
      <c r="R337" s="243"/>
      <c r="S337" s="243"/>
      <c r="T337" s="24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45" t="s">
        <v>144</v>
      </c>
      <c r="AU337" s="245" t="s">
        <v>90</v>
      </c>
      <c r="AV337" s="14" t="s">
        <v>90</v>
      </c>
      <c r="AW337" s="14" t="s">
        <v>42</v>
      </c>
      <c r="AX337" s="14" t="s">
        <v>88</v>
      </c>
      <c r="AY337" s="245" t="s">
        <v>133</v>
      </c>
    </row>
    <row r="338" spans="1:65" s="2" customFormat="1" ht="24.15" customHeight="1">
      <c r="A338" s="40"/>
      <c r="B338" s="41"/>
      <c r="C338" s="206" t="s">
        <v>400</v>
      </c>
      <c r="D338" s="206" t="s">
        <v>135</v>
      </c>
      <c r="E338" s="207" t="s">
        <v>401</v>
      </c>
      <c r="F338" s="208" t="s">
        <v>402</v>
      </c>
      <c r="G338" s="209" t="s">
        <v>218</v>
      </c>
      <c r="H338" s="210">
        <v>68</v>
      </c>
      <c r="I338" s="211"/>
      <c r="J338" s="212">
        <f>ROUND(I338*H338,2)</f>
        <v>0</v>
      </c>
      <c r="K338" s="208" t="s">
        <v>139</v>
      </c>
      <c r="L338" s="46"/>
      <c r="M338" s="213" t="s">
        <v>19</v>
      </c>
      <c r="N338" s="214" t="s">
        <v>51</v>
      </c>
      <c r="O338" s="86"/>
      <c r="P338" s="215">
        <f>O338*H338</f>
        <v>0</v>
      </c>
      <c r="Q338" s="215">
        <v>0</v>
      </c>
      <c r="R338" s="215">
        <f>Q338*H338</f>
        <v>0</v>
      </c>
      <c r="S338" s="215">
        <v>0.00063</v>
      </c>
      <c r="T338" s="216">
        <f>S338*H338</f>
        <v>0.04284</v>
      </c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R338" s="217" t="s">
        <v>303</v>
      </c>
      <c r="AT338" s="217" t="s">
        <v>135</v>
      </c>
      <c r="AU338" s="217" t="s">
        <v>90</v>
      </c>
      <c r="AY338" s="18" t="s">
        <v>133</v>
      </c>
      <c r="BE338" s="218">
        <f>IF(N338="základní",J338,0)</f>
        <v>0</v>
      </c>
      <c r="BF338" s="218">
        <f>IF(N338="snížená",J338,0)</f>
        <v>0</v>
      </c>
      <c r="BG338" s="218">
        <f>IF(N338="zákl. přenesená",J338,0)</f>
        <v>0</v>
      </c>
      <c r="BH338" s="218">
        <f>IF(N338="sníž. přenesená",J338,0)</f>
        <v>0</v>
      </c>
      <c r="BI338" s="218">
        <f>IF(N338="nulová",J338,0)</f>
        <v>0</v>
      </c>
      <c r="BJ338" s="18" t="s">
        <v>88</v>
      </c>
      <c r="BK338" s="218">
        <f>ROUND(I338*H338,2)</f>
        <v>0</v>
      </c>
      <c r="BL338" s="18" t="s">
        <v>303</v>
      </c>
      <c r="BM338" s="217" t="s">
        <v>403</v>
      </c>
    </row>
    <row r="339" spans="1:47" s="2" customFormat="1" ht="12">
      <c r="A339" s="40"/>
      <c r="B339" s="41"/>
      <c r="C339" s="42"/>
      <c r="D339" s="219" t="s">
        <v>142</v>
      </c>
      <c r="E339" s="42"/>
      <c r="F339" s="220" t="s">
        <v>404</v>
      </c>
      <c r="G339" s="42"/>
      <c r="H339" s="42"/>
      <c r="I339" s="221"/>
      <c r="J339" s="42"/>
      <c r="K339" s="42"/>
      <c r="L339" s="46"/>
      <c r="M339" s="222"/>
      <c r="N339" s="223"/>
      <c r="O339" s="86"/>
      <c r="P339" s="86"/>
      <c r="Q339" s="86"/>
      <c r="R339" s="86"/>
      <c r="S339" s="86"/>
      <c r="T339" s="87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T339" s="18" t="s">
        <v>142</v>
      </c>
      <c r="AU339" s="18" t="s">
        <v>90</v>
      </c>
    </row>
    <row r="340" spans="1:51" s="13" customFormat="1" ht="12">
      <c r="A340" s="13"/>
      <c r="B340" s="224"/>
      <c r="C340" s="225"/>
      <c r="D340" s="226" t="s">
        <v>144</v>
      </c>
      <c r="E340" s="227" t="s">
        <v>19</v>
      </c>
      <c r="F340" s="228" t="s">
        <v>394</v>
      </c>
      <c r="G340" s="225"/>
      <c r="H340" s="227" t="s">
        <v>19</v>
      </c>
      <c r="I340" s="229"/>
      <c r="J340" s="225"/>
      <c r="K340" s="225"/>
      <c r="L340" s="230"/>
      <c r="M340" s="231"/>
      <c r="N340" s="232"/>
      <c r="O340" s="232"/>
      <c r="P340" s="232"/>
      <c r="Q340" s="232"/>
      <c r="R340" s="232"/>
      <c r="S340" s="232"/>
      <c r="T340" s="23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34" t="s">
        <v>144</v>
      </c>
      <c r="AU340" s="234" t="s">
        <v>90</v>
      </c>
      <c r="AV340" s="13" t="s">
        <v>88</v>
      </c>
      <c r="AW340" s="13" t="s">
        <v>42</v>
      </c>
      <c r="AX340" s="13" t="s">
        <v>80</v>
      </c>
      <c r="AY340" s="234" t="s">
        <v>133</v>
      </c>
    </row>
    <row r="341" spans="1:51" s="14" customFormat="1" ht="12">
      <c r="A341" s="14"/>
      <c r="B341" s="235"/>
      <c r="C341" s="236"/>
      <c r="D341" s="226" t="s">
        <v>144</v>
      </c>
      <c r="E341" s="237" t="s">
        <v>19</v>
      </c>
      <c r="F341" s="238" t="s">
        <v>371</v>
      </c>
      <c r="G341" s="236"/>
      <c r="H341" s="239">
        <v>68</v>
      </c>
      <c r="I341" s="240"/>
      <c r="J341" s="236"/>
      <c r="K341" s="236"/>
      <c r="L341" s="241"/>
      <c r="M341" s="242"/>
      <c r="N341" s="243"/>
      <c r="O341" s="243"/>
      <c r="P341" s="243"/>
      <c r="Q341" s="243"/>
      <c r="R341" s="243"/>
      <c r="S341" s="243"/>
      <c r="T341" s="24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45" t="s">
        <v>144</v>
      </c>
      <c r="AU341" s="245" t="s">
        <v>90</v>
      </c>
      <c r="AV341" s="14" t="s">
        <v>90</v>
      </c>
      <c r="AW341" s="14" t="s">
        <v>42</v>
      </c>
      <c r="AX341" s="14" t="s">
        <v>88</v>
      </c>
      <c r="AY341" s="245" t="s">
        <v>133</v>
      </c>
    </row>
    <row r="342" spans="1:63" s="12" customFormat="1" ht="22.8" customHeight="1">
      <c r="A342" s="12"/>
      <c r="B342" s="190"/>
      <c r="C342" s="191"/>
      <c r="D342" s="192" t="s">
        <v>79</v>
      </c>
      <c r="E342" s="204" t="s">
        <v>405</v>
      </c>
      <c r="F342" s="204" t="s">
        <v>406</v>
      </c>
      <c r="G342" s="191"/>
      <c r="H342" s="191"/>
      <c r="I342" s="194"/>
      <c r="J342" s="205">
        <f>BK342</f>
        <v>0</v>
      </c>
      <c r="K342" s="191"/>
      <c r="L342" s="196"/>
      <c r="M342" s="197"/>
      <c r="N342" s="198"/>
      <c r="O342" s="198"/>
      <c r="P342" s="199">
        <f>SUM(P343:P679)</f>
        <v>0</v>
      </c>
      <c r="Q342" s="198"/>
      <c r="R342" s="199">
        <f>SUM(R343:R679)</f>
        <v>4.42440544</v>
      </c>
      <c r="S342" s="198"/>
      <c r="T342" s="200">
        <f>SUM(T343:T679)</f>
        <v>0</v>
      </c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R342" s="201" t="s">
        <v>157</v>
      </c>
      <c r="AT342" s="202" t="s">
        <v>79</v>
      </c>
      <c r="AU342" s="202" t="s">
        <v>88</v>
      </c>
      <c r="AY342" s="201" t="s">
        <v>133</v>
      </c>
      <c r="BK342" s="203">
        <f>SUM(BK343:BK679)</f>
        <v>0</v>
      </c>
    </row>
    <row r="343" spans="1:65" s="2" customFormat="1" ht="44.25" customHeight="1">
      <c r="A343" s="40"/>
      <c r="B343" s="41"/>
      <c r="C343" s="206" t="s">
        <v>407</v>
      </c>
      <c r="D343" s="206" t="s">
        <v>135</v>
      </c>
      <c r="E343" s="207" t="s">
        <v>408</v>
      </c>
      <c r="F343" s="208" t="s">
        <v>409</v>
      </c>
      <c r="G343" s="209" t="s">
        <v>218</v>
      </c>
      <c r="H343" s="210">
        <v>24</v>
      </c>
      <c r="I343" s="211"/>
      <c r="J343" s="212">
        <f>ROUND(I343*H343,2)</f>
        <v>0</v>
      </c>
      <c r="K343" s="208" t="s">
        <v>139</v>
      </c>
      <c r="L343" s="46"/>
      <c r="M343" s="213" t="s">
        <v>19</v>
      </c>
      <c r="N343" s="214" t="s">
        <v>51</v>
      </c>
      <c r="O343" s="86"/>
      <c r="P343" s="215">
        <f>O343*H343</f>
        <v>0</v>
      </c>
      <c r="Q343" s="215">
        <v>0</v>
      </c>
      <c r="R343" s="215">
        <f>Q343*H343</f>
        <v>0</v>
      </c>
      <c r="S343" s="215">
        <v>0</v>
      </c>
      <c r="T343" s="216">
        <f>S343*H343</f>
        <v>0</v>
      </c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R343" s="217" t="s">
        <v>303</v>
      </c>
      <c r="AT343" s="217" t="s">
        <v>135</v>
      </c>
      <c r="AU343" s="217" t="s">
        <v>90</v>
      </c>
      <c r="AY343" s="18" t="s">
        <v>133</v>
      </c>
      <c r="BE343" s="218">
        <f>IF(N343="základní",J343,0)</f>
        <v>0</v>
      </c>
      <c r="BF343" s="218">
        <f>IF(N343="snížená",J343,0)</f>
        <v>0</v>
      </c>
      <c r="BG343" s="218">
        <f>IF(N343="zákl. přenesená",J343,0)</f>
        <v>0</v>
      </c>
      <c r="BH343" s="218">
        <f>IF(N343="sníž. přenesená",J343,0)</f>
        <v>0</v>
      </c>
      <c r="BI343" s="218">
        <f>IF(N343="nulová",J343,0)</f>
        <v>0</v>
      </c>
      <c r="BJ343" s="18" t="s">
        <v>88</v>
      </c>
      <c r="BK343" s="218">
        <f>ROUND(I343*H343,2)</f>
        <v>0</v>
      </c>
      <c r="BL343" s="18" t="s">
        <v>303</v>
      </c>
      <c r="BM343" s="217" t="s">
        <v>410</v>
      </c>
    </row>
    <row r="344" spans="1:47" s="2" customFormat="1" ht="12">
      <c r="A344" s="40"/>
      <c r="B344" s="41"/>
      <c r="C344" s="42"/>
      <c r="D344" s="219" t="s">
        <v>142</v>
      </c>
      <c r="E344" s="42"/>
      <c r="F344" s="220" t="s">
        <v>411</v>
      </c>
      <c r="G344" s="42"/>
      <c r="H344" s="42"/>
      <c r="I344" s="221"/>
      <c r="J344" s="42"/>
      <c r="K344" s="42"/>
      <c r="L344" s="46"/>
      <c r="M344" s="222"/>
      <c r="N344" s="223"/>
      <c r="O344" s="86"/>
      <c r="P344" s="86"/>
      <c r="Q344" s="86"/>
      <c r="R344" s="86"/>
      <c r="S344" s="86"/>
      <c r="T344" s="87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T344" s="18" t="s">
        <v>142</v>
      </c>
      <c r="AU344" s="18" t="s">
        <v>90</v>
      </c>
    </row>
    <row r="345" spans="1:51" s="13" customFormat="1" ht="12">
      <c r="A345" s="13"/>
      <c r="B345" s="224"/>
      <c r="C345" s="225"/>
      <c r="D345" s="226" t="s">
        <v>144</v>
      </c>
      <c r="E345" s="227" t="s">
        <v>19</v>
      </c>
      <c r="F345" s="228" t="s">
        <v>306</v>
      </c>
      <c r="G345" s="225"/>
      <c r="H345" s="227" t="s">
        <v>19</v>
      </c>
      <c r="I345" s="229"/>
      <c r="J345" s="225"/>
      <c r="K345" s="225"/>
      <c r="L345" s="230"/>
      <c r="M345" s="231"/>
      <c r="N345" s="232"/>
      <c r="O345" s="232"/>
      <c r="P345" s="232"/>
      <c r="Q345" s="232"/>
      <c r="R345" s="232"/>
      <c r="S345" s="232"/>
      <c r="T345" s="23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34" t="s">
        <v>144</v>
      </c>
      <c r="AU345" s="234" t="s">
        <v>90</v>
      </c>
      <c r="AV345" s="13" t="s">
        <v>88</v>
      </c>
      <c r="AW345" s="13" t="s">
        <v>42</v>
      </c>
      <c r="AX345" s="13" t="s">
        <v>80</v>
      </c>
      <c r="AY345" s="234" t="s">
        <v>133</v>
      </c>
    </row>
    <row r="346" spans="1:51" s="13" customFormat="1" ht="12">
      <c r="A346" s="13"/>
      <c r="B346" s="224"/>
      <c r="C346" s="225"/>
      <c r="D346" s="226" t="s">
        <v>144</v>
      </c>
      <c r="E346" s="227" t="s">
        <v>19</v>
      </c>
      <c r="F346" s="228" t="s">
        <v>412</v>
      </c>
      <c r="G346" s="225"/>
      <c r="H346" s="227" t="s">
        <v>19</v>
      </c>
      <c r="I346" s="229"/>
      <c r="J346" s="225"/>
      <c r="K346" s="225"/>
      <c r="L346" s="230"/>
      <c r="M346" s="231"/>
      <c r="N346" s="232"/>
      <c r="O346" s="232"/>
      <c r="P346" s="232"/>
      <c r="Q346" s="232"/>
      <c r="R346" s="232"/>
      <c r="S346" s="232"/>
      <c r="T346" s="23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34" t="s">
        <v>144</v>
      </c>
      <c r="AU346" s="234" t="s">
        <v>90</v>
      </c>
      <c r="AV346" s="13" t="s">
        <v>88</v>
      </c>
      <c r="AW346" s="13" t="s">
        <v>42</v>
      </c>
      <c r="AX346" s="13" t="s">
        <v>80</v>
      </c>
      <c r="AY346" s="234" t="s">
        <v>133</v>
      </c>
    </row>
    <row r="347" spans="1:51" s="14" customFormat="1" ht="12">
      <c r="A347" s="14"/>
      <c r="B347" s="235"/>
      <c r="C347" s="236"/>
      <c r="D347" s="226" t="s">
        <v>144</v>
      </c>
      <c r="E347" s="237" t="s">
        <v>19</v>
      </c>
      <c r="F347" s="238" t="s">
        <v>290</v>
      </c>
      <c r="G347" s="236"/>
      <c r="H347" s="239">
        <v>24</v>
      </c>
      <c r="I347" s="240"/>
      <c r="J347" s="236"/>
      <c r="K347" s="236"/>
      <c r="L347" s="241"/>
      <c r="M347" s="242"/>
      <c r="N347" s="243"/>
      <c r="O347" s="243"/>
      <c r="P347" s="243"/>
      <c r="Q347" s="243"/>
      <c r="R347" s="243"/>
      <c r="S347" s="243"/>
      <c r="T347" s="24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45" t="s">
        <v>144</v>
      </c>
      <c r="AU347" s="245" t="s">
        <v>90</v>
      </c>
      <c r="AV347" s="14" t="s">
        <v>90</v>
      </c>
      <c r="AW347" s="14" t="s">
        <v>42</v>
      </c>
      <c r="AX347" s="14" t="s">
        <v>88</v>
      </c>
      <c r="AY347" s="245" t="s">
        <v>133</v>
      </c>
    </row>
    <row r="348" spans="1:65" s="2" customFormat="1" ht="21.75" customHeight="1">
      <c r="A348" s="40"/>
      <c r="B348" s="41"/>
      <c r="C348" s="257" t="s">
        <v>413</v>
      </c>
      <c r="D348" s="257" t="s">
        <v>231</v>
      </c>
      <c r="E348" s="258" t="s">
        <v>414</v>
      </c>
      <c r="F348" s="259" t="s">
        <v>415</v>
      </c>
      <c r="G348" s="260" t="s">
        <v>218</v>
      </c>
      <c r="H348" s="261">
        <v>27.6</v>
      </c>
      <c r="I348" s="262"/>
      <c r="J348" s="263">
        <f>ROUND(I348*H348,2)</f>
        <v>0</v>
      </c>
      <c r="K348" s="259" t="s">
        <v>139</v>
      </c>
      <c r="L348" s="264"/>
      <c r="M348" s="265" t="s">
        <v>19</v>
      </c>
      <c r="N348" s="266" t="s">
        <v>51</v>
      </c>
      <c r="O348" s="86"/>
      <c r="P348" s="215">
        <f>O348*H348</f>
        <v>0</v>
      </c>
      <c r="Q348" s="215">
        <v>0.00076</v>
      </c>
      <c r="R348" s="215">
        <f>Q348*H348</f>
        <v>0.020976</v>
      </c>
      <c r="S348" s="215">
        <v>0</v>
      </c>
      <c r="T348" s="216">
        <f>S348*H348</f>
        <v>0</v>
      </c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R348" s="217" t="s">
        <v>317</v>
      </c>
      <c r="AT348" s="217" t="s">
        <v>231</v>
      </c>
      <c r="AU348" s="217" t="s">
        <v>90</v>
      </c>
      <c r="AY348" s="18" t="s">
        <v>133</v>
      </c>
      <c r="BE348" s="218">
        <f>IF(N348="základní",J348,0)</f>
        <v>0</v>
      </c>
      <c r="BF348" s="218">
        <f>IF(N348="snížená",J348,0)</f>
        <v>0</v>
      </c>
      <c r="BG348" s="218">
        <f>IF(N348="zákl. přenesená",J348,0)</f>
        <v>0</v>
      </c>
      <c r="BH348" s="218">
        <f>IF(N348="sníž. přenesená",J348,0)</f>
        <v>0</v>
      </c>
      <c r="BI348" s="218">
        <f>IF(N348="nulová",J348,0)</f>
        <v>0</v>
      </c>
      <c r="BJ348" s="18" t="s">
        <v>88</v>
      </c>
      <c r="BK348" s="218">
        <f>ROUND(I348*H348,2)</f>
        <v>0</v>
      </c>
      <c r="BL348" s="18" t="s">
        <v>303</v>
      </c>
      <c r="BM348" s="217" t="s">
        <v>416</v>
      </c>
    </row>
    <row r="349" spans="1:51" s="13" customFormat="1" ht="12">
      <c r="A349" s="13"/>
      <c r="B349" s="224"/>
      <c r="C349" s="225"/>
      <c r="D349" s="226" t="s">
        <v>144</v>
      </c>
      <c r="E349" s="227" t="s">
        <v>19</v>
      </c>
      <c r="F349" s="228" t="s">
        <v>306</v>
      </c>
      <c r="G349" s="225"/>
      <c r="H349" s="227" t="s">
        <v>19</v>
      </c>
      <c r="I349" s="229"/>
      <c r="J349" s="225"/>
      <c r="K349" s="225"/>
      <c r="L349" s="230"/>
      <c r="M349" s="231"/>
      <c r="N349" s="232"/>
      <c r="O349" s="232"/>
      <c r="P349" s="232"/>
      <c r="Q349" s="232"/>
      <c r="R349" s="232"/>
      <c r="S349" s="232"/>
      <c r="T349" s="23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34" t="s">
        <v>144</v>
      </c>
      <c r="AU349" s="234" t="s">
        <v>90</v>
      </c>
      <c r="AV349" s="13" t="s">
        <v>88</v>
      </c>
      <c r="AW349" s="13" t="s">
        <v>42</v>
      </c>
      <c r="AX349" s="13" t="s">
        <v>80</v>
      </c>
      <c r="AY349" s="234" t="s">
        <v>133</v>
      </c>
    </row>
    <row r="350" spans="1:51" s="13" customFormat="1" ht="12">
      <c r="A350" s="13"/>
      <c r="B350" s="224"/>
      <c r="C350" s="225"/>
      <c r="D350" s="226" t="s">
        <v>144</v>
      </c>
      <c r="E350" s="227" t="s">
        <v>19</v>
      </c>
      <c r="F350" s="228" t="s">
        <v>417</v>
      </c>
      <c r="G350" s="225"/>
      <c r="H350" s="227" t="s">
        <v>19</v>
      </c>
      <c r="I350" s="229"/>
      <c r="J350" s="225"/>
      <c r="K350" s="225"/>
      <c r="L350" s="230"/>
      <c r="M350" s="231"/>
      <c r="N350" s="232"/>
      <c r="O350" s="232"/>
      <c r="P350" s="232"/>
      <c r="Q350" s="232"/>
      <c r="R350" s="232"/>
      <c r="S350" s="232"/>
      <c r="T350" s="23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34" t="s">
        <v>144</v>
      </c>
      <c r="AU350" s="234" t="s">
        <v>90</v>
      </c>
      <c r="AV350" s="13" t="s">
        <v>88</v>
      </c>
      <c r="AW350" s="13" t="s">
        <v>42</v>
      </c>
      <c r="AX350" s="13" t="s">
        <v>80</v>
      </c>
      <c r="AY350" s="234" t="s">
        <v>133</v>
      </c>
    </row>
    <row r="351" spans="1:51" s="13" customFormat="1" ht="12">
      <c r="A351" s="13"/>
      <c r="B351" s="224"/>
      <c r="C351" s="225"/>
      <c r="D351" s="226" t="s">
        <v>144</v>
      </c>
      <c r="E351" s="227" t="s">
        <v>19</v>
      </c>
      <c r="F351" s="228" t="s">
        <v>412</v>
      </c>
      <c r="G351" s="225"/>
      <c r="H351" s="227" t="s">
        <v>19</v>
      </c>
      <c r="I351" s="229"/>
      <c r="J351" s="225"/>
      <c r="K351" s="225"/>
      <c r="L351" s="230"/>
      <c r="M351" s="231"/>
      <c r="N351" s="232"/>
      <c r="O351" s="232"/>
      <c r="P351" s="232"/>
      <c r="Q351" s="232"/>
      <c r="R351" s="232"/>
      <c r="S351" s="232"/>
      <c r="T351" s="23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34" t="s">
        <v>144</v>
      </c>
      <c r="AU351" s="234" t="s">
        <v>90</v>
      </c>
      <c r="AV351" s="13" t="s">
        <v>88</v>
      </c>
      <c r="AW351" s="13" t="s">
        <v>42</v>
      </c>
      <c r="AX351" s="13" t="s">
        <v>80</v>
      </c>
      <c r="AY351" s="234" t="s">
        <v>133</v>
      </c>
    </row>
    <row r="352" spans="1:51" s="14" customFormat="1" ht="12">
      <c r="A352" s="14"/>
      <c r="B352" s="235"/>
      <c r="C352" s="236"/>
      <c r="D352" s="226" t="s">
        <v>144</v>
      </c>
      <c r="E352" s="237" t="s">
        <v>19</v>
      </c>
      <c r="F352" s="238" t="s">
        <v>418</v>
      </c>
      <c r="G352" s="236"/>
      <c r="H352" s="239">
        <v>27.6</v>
      </c>
      <c r="I352" s="240"/>
      <c r="J352" s="236"/>
      <c r="K352" s="236"/>
      <c r="L352" s="241"/>
      <c r="M352" s="242"/>
      <c r="N352" s="243"/>
      <c r="O352" s="243"/>
      <c r="P352" s="243"/>
      <c r="Q352" s="243"/>
      <c r="R352" s="243"/>
      <c r="S352" s="243"/>
      <c r="T352" s="24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45" t="s">
        <v>144</v>
      </c>
      <c r="AU352" s="245" t="s">
        <v>90</v>
      </c>
      <c r="AV352" s="14" t="s">
        <v>90</v>
      </c>
      <c r="AW352" s="14" t="s">
        <v>42</v>
      </c>
      <c r="AX352" s="14" t="s">
        <v>88</v>
      </c>
      <c r="AY352" s="245" t="s">
        <v>133</v>
      </c>
    </row>
    <row r="353" spans="1:65" s="2" customFormat="1" ht="21.75" customHeight="1">
      <c r="A353" s="40"/>
      <c r="B353" s="41"/>
      <c r="C353" s="206" t="s">
        <v>419</v>
      </c>
      <c r="D353" s="206" t="s">
        <v>135</v>
      </c>
      <c r="E353" s="207" t="s">
        <v>420</v>
      </c>
      <c r="F353" s="208" t="s">
        <v>421</v>
      </c>
      <c r="G353" s="209" t="s">
        <v>226</v>
      </c>
      <c r="H353" s="210">
        <v>1</v>
      </c>
      <c r="I353" s="211"/>
      <c r="J353" s="212">
        <f>ROUND(I353*H353,2)</f>
        <v>0</v>
      </c>
      <c r="K353" s="208" t="s">
        <v>139</v>
      </c>
      <c r="L353" s="46"/>
      <c r="M353" s="213" t="s">
        <v>19</v>
      </c>
      <c r="N353" s="214" t="s">
        <v>51</v>
      </c>
      <c r="O353" s="86"/>
      <c r="P353" s="215">
        <f>O353*H353</f>
        <v>0</v>
      </c>
      <c r="Q353" s="215">
        <v>0</v>
      </c>
      <c r="R353" s="215">
        <f>Q353*H353</f>
        <v>0</v>
      </c>
      <c r="S353" s="215">
        <v>0</v>
      </c>
      <c r="T353" s="216">
        <f>S353*H353</f>
        <v>0</v>
      </c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R353" s="217" t="s">
        <v>303</v>
      </c>
      <c r="AT353" s="217" t="s">
        <v>135</v>
      </c>
      <c r="AU353" s="217" t="s">
        <v>90</v>
      </c>
      <c r="AY353" s="18" t="s">
        <v>133</v>
      </c>
      <c r="BE353" s="218">
        <f>IF(N353="základní",J353,0)</f>
        <v>0</v>
      </c>
      <c r="BF353" s="218">
        <f>IF(N353="snížená",J353,0)</f>
        <v>0</v>
      </c>
      <c r="BG353" s="218">
        <f>IF(N353="zákl. přenesená",J353,0)</f>
        <v>0</v>
      </c>
      <c r="BH353" s="218">
        <f>IF(N353="sníž. přenesená",J353,0)</f>
        <v>0</v>
      </c>
      <c r="BI353" s="218">
        <f>IF(N353="nulová",J353,0)</f>
        <v>0</v>
      </c>
      <c r="BJ353" s="18" t="s">
        <v>88</v>
      </c>
      <c r="BK353" s="218">
        <f>ROUND(I353*H353,2)</f>
        <v>0</v>
      </c>
      <c r="BL353" s="18" t="s">
        <v>303</v>
      </c>
      <c r="BM353" s="217" t="s">
        <v>422</v>
      </c>
    </row>
    <row r="354" spans="1:47" s="2" customFormat="1" ht="12">
      <c r="A354" s="40"/>
      <c r="B354" s="41"/>
      <c r="C354" s="42"/>
      <c r="D354" s="219" t="s">
        <v>142</v>
      </c>
      <c r="E354" s="42"/>
      <c r="F354" s="220" t="s">
        <v>423</v>
      </c>
      <c r="G354" s="42"/>
      <c r="H354" s="42"/>
      <c r="I354" s="221"/>
      <c r="J354" s="42"/>
      <c r="K354" s="42"/>
      <c r="L354" s="46"/>
      <c r="M354" s="222"/>
      <c r="N354" s="223"/>
      <c r="O354" s="86"/>
      <c r="P354" s="86"/>
      <c r="Q354" s="86"/>
      <c r="R354" s="86"/>
      <c r="S354" s="86"/>
      <c r="T354" s="87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T354" s="18" t="s">
        <v>142</v>
      </c>
      <c r="AU354" s="18" t="s">
        <v>90</v>
      </c>
    </row>
    <row r="355" spans="1:51" s="13" customFormat="1" ht="12">
      <c r="A355" s="13"/>
      <c r="B355" s="224"/>
      <c r="C355" s="225"/>
      <c r="D355" s="226" t="s">
        <v>144</v>
      </c>
      <c r="E355" s="227" t="s">
        <v>19</v>
      </c>
      <c r="F355" s="228" t="s">
        <v>306</v>
      </c>
      <c r="G355" s="225"/>
      <c r="H355" s="227" t="s">
        <v>19</v>
      </c>
      <c r="I355" s="229"/>
      <c r="J355" s="225"/>
      <c r="K355" s="225"/>
      <c r="L355" s="230"/>
      <c r="M355" s="231"/>
      <c r="N355" s="232"/>
      <c r="O355" s="232"/>
      <c r="P355" s="232"/>
      <c r="Q355" s="232"/>
      <c r="R355" s="232"/>
      <c r="S355" s="232"/>
      <c r="T355" s="23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34" t="s">
        <v>144</v>
      </c>
      <c r="AU355" s="234" t="s">
        <v>90</v>
      </c>
      <c r="AV355" s="13" t="s">
        <v>88</v>
      </c>
      <c r="AW355" s="13" t="s">
        <v>42</v>
      </c>
      <c r="AX355" s="13" t="s">
        <v>80</v>
      </c>
      <c r="AY355" s="234" t="s">
        <v>133</v>
      </c>
    </row>
    <row r="356" spans="1:51" s="13" customFormat="1" ht="12">
      <c r="A356" s="13"/>
      <c r="B356" s="224"/>
      <c r="C356" s="225"/>
      <c r="D356" s="226" t="s">
        <v>144</v>
      </c>
      <c r="E356" s="227" t="s">
        <v>19</v>
      </c>
      <c r="F356" s="228" t="s">
        <v>424</v>
      </c>
      <c r="G356" s="225"/>
      <c r="H356" s="227" t="s">
        <v>19</v>
      </c>
      <c r="I356" s="229"/>
      <c r="J356" s="225"/>
      <c r="K356" s="225"/>
      <c r="L356" s="230"/>
      <c r="M356" s="231"/>
      <c r="N356" s="232"/>
      <c r="O356" s="232"/>
      <c r="P356" s="232"/>
      <c r="Q356" s="232"/>
      <c r="R356" s="232"/>
      <c r="S356" s="232"/>
      <c r="T356" s="23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34" t="s">
        <v>144</v>
      </c>
      <c r="AU356" s="234" t="s">
        <v>90</v>
      </c>
      <c r="AV356" s="13" t="s">
        <v>88</v>
      </c>
      <c r="AW356" s="13" t="s">
        <v>42</v>
      </c>
      <c r="AX356" s="13" t="s">
        <v>80</v>
      </c>
      <c r="AY356" s="234" t="s">
        <v>133</v>
      </c>
    </row>
    <row r="357" spans="1:51" s="14" customFormat="1" ht="12">
      <c r="A357" s="14"/>
      <c r="B357" s="235"/>
      <c r="C357" s="236"/>
      <c r="D357" s="226" t="s">
        <v>144</v>
      </c>
      <c r="E357" s="237" t="s">
        <v>19</v>
      </c>
      <c r="F357" s="238" t="s">
        <v>88</v>
      </c>
      <c r="G357" s="236"/>
      <c r="H357" s="239">
        <v>1</v>
      </c>
      <c r="I357" s="240"/>
      <c r="J357" s="236"/>
      <c r="K357" s="236"/>
      <c r="L357" s="241"/>
      <c r="M357" s="242"/>
      <c r="N357" s="243"/>
      <c r="O357" s="243"/>
      <c r="P357" s="243"/>
      <c r="Q357" s="243"/>
      <c r="R357" s="243"/>
      <c r="S357" s="243"/>
      <c r="T357" s="24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45" t="s">
        <v>144</v>
      </c>
      <c r="AU357" s="245" t="s">
        <v>90</v>
      </c>
      <c r="AV357" s="14" t="s">
        <v>90</v>
      </c>
      <c r="AW357" s="14" t="s">
        <v>42</v>
      </c>
      <c r="AX357" s="14" t="s">
        <v>88</v>
      </c>
      <c r="AY357" s="245" t="s">
        <v>133</v>
      </c>
    </row>
    <row r="358" spans="1:65" s="2" customFormat="1" ht="24.15" customHeight="1">
      <c r="A358" s="40"/>
      <c r="B358" s="41"/>
      <c r="C358" s="206" t="s">
        <v>425</v>
      </c>
      <c r="D358" s="206" t="s">
        <v>135</v>
      </c>
      <c r="E358" s="207" t="s">
        <v>426</v>
      </c>
      <c r="F358" s="208" t="s">
        <v>427</v>
      </c>
      <c r="G358" s="209" t="s">
        <v>226</v>
      </c>
      <c r="H358" s="210">
        <v>10</v>
      </c>
      <c r="I358" s="211"/>
      <c r="J358" s="212">
        <f>ROUND(I358*H358,2)</f>
        <v>0</v>
      </c>
      <c r="K358" s="208" t="s">
        <v>139</v>
      </c>
      <c r="L358" s="46"/>
      <c r="M358" s="213" t="s">
        <v>19</v>
      </c>
      <c r="N358" s="214" t="s">
        <v>51</v>
      </c>
      <c r="O358" s="86"/>
      <c r="P358" s="215">
        <f>O358*H358</f>
        <v>0</v>
      </c>
      <c r="Q358" s="215">
        <v>0</v>
      </c>
      <c r="R358" s="215">
        <f>Q358*H358</f>
        <v>0</v>
      </c>
      <c r="S358" s="215">
        <v>0</v>
      </c>
      <c r="T358" s="216">
        <f>S358*H358</f>
        <v>0</v>
      </c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R358" s="217" t="s">
        <v>303</v>
      </c>
      <c r="AT358" s="217" t="s">
        <v>135</v>
      </c>
      <c r="AU358" s="217" t="s">
        <v>90</v>
      </c>
      <c r="AY358" s="18" t="s">
        <v>133</v>
      </c>
      <c r="BE358" s="218">
        <f>IF(N358="základní",J358,0)</f>
        <v>0</v>
      </c>
      <c r="BF358" s="218">
        <f>IF(N358="snížená",J358,0)</f>
        <v>0</v>
      </c>
      <c r="BG358" s="218">
        <f>IF(N358="zákl. přenesená",J358,0)</f>
        <v>0</v>
      </c>
      <c r="BH358" s="218">
        <f>IF(N358="sníž. přenesená",J358,0)</f>
        <v>0</v>
      </c>
      <c r="BI358" s="218">
        <f>IF(N358="nulová",J358,0)</f>
        <v>0</v>
      </c>
      <c r="BJ358" s="18" t="s">
        <v>88</v>
      </c>
      <c r="BK358" s="218">
        <f>ROUND(I358*H358,2)</f>
        <v>0</v>
      </c>
      <c r="BL358" s="18" t="s">
        <v>303</v>
      </c>
      <c r="BM358" s="217" t="s">
        <v>428</v>
      </c>
    </row>
    <row r="359" spans="1:47" s="2" customFormat="1" ht="12">
      <c r="A359" s="40"/>
      <c r="B359" s="41"/>
      <c r="C359" s="42"/>
      <c r="D359" s="219" t="s">
        <v>142</v>
      </c>
      <c r="E359" s="42"/>
      <c r="F359" s="220" t="s">
        <v>429</v>
      </c>
      <c r="G359" s="42"/>
      <c r="H359" s="42"/>
      <c r="I359" s="221"/>
      <c r="J359" s="42"/>
      <c r="K359" s="42"/>
      <c r="L359" s="46"/>
      <c r="M359" s="222"/>
      <c r="N359" s="223"/>
      <c r="O359" s="86"/>
      <c r="P359" s="86"/>
      <c r="Q359" s="86"/>
      <c r="R359" s="86"/>
      <c r="S359" s="86"/>
      <c r="T359" s="87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T359" s="18" t="s">
        <v>142</v>
      </c>
      <c r="AU359" s="18" t="s">
        <v>90</v>
      </c>
    </row>
    <row r="360" spans="1:51" s="13" customFormat="1" ht="12">
      <c r="A360" s="13"/>
      <c r="B360" s="224"/>
      <c r="C360" s="225"/>
      <c r="D360" s="226" t="s">
        <v>144</v>
      </c>
      <c r="E360" s="227" t="s">
        <v>19</v>
      </c>
      <c r="F360" s="228" t="s">
        <v>306</v>
      </c>
      <c r="G360" s="225"/>
      <c r="H360" s="227" t="s">
        <v>19</v>
      </c>
      <c r="I360" s="229"/>
      <c r="J360" s="225"/>
      <c r="K360" s="225"/>
      <c r="L360" s="230"/>
      <c r="M360" s="231"/>
      <c r="N360" s="232"/>
      <c r="O360" s="232"/>
      <c r="P360" s="232"/>
      <c r="Q360" s="232"/>
      <c r="R360" s="232"/>
      <c r="S360" s="232"/>
      <c r="T360" s="23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34" t="s">
        <v>144</v>
      </c>
      <c r="AU360" s="234" t="s">
        <v>90</v>
      </c>
      <c r="AV360" s="13" t="s">
        <v>88</v>
      </c>
      <c r="AW360" s="13" t="s">
        <v>42</v>
      </c>
      <c r="AX360" s="13" t="s">
        <v>80</v>
      </c>
      <c r="AY360" s="234" t="s">
        <v>133</v>
      </c>
    </row>
    <row r="361" spans="1:51" s="13" customFormat="1" ht="12">
      <c r="A361" s="13"/>
      <c r="B361" s="224"/>
      <c r="C361" s="225"/>
      <c r="D361" s="226" t="s">
        <v>144</v>
      </c>
      <c r="E361" s="227" t="s">
        <v>19</v>
      </c>
      <c r="F361" s="228" t="s">
        <v>430</v>
      </c>
      <c r="G361" s="225"/>
      <c r="H361" s="227" t="s">
        <v>19</v>
      </c>
      <c r="I361" s="229"/>
      <c r="J361" s="225"/>
      <c r="K361" s="225"/>
      <c r="L361" s="230"/>
      <c r="M361" s="231"/>
      <c r="N361" s="232"/>
      <c r="O361" s="232"/>
      <c r="P361" s="232"/>
      <c r="Q361" s="232"/>
      <c r="R361" s="232"/>
      <c r="S361" s="232"/>
      <c r="T361" s="23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34" t="s">
        <v>144</v>
      </c>
      <c r="AU361" s="234" t="s">
        <v>90</v>
      </c>
      <c r="AV361" s="13" t="s">
        <v>88</v>
      </c>
      <c r="AW361" s="13" t="s">
        <v>42</v>
      </c>
      <c r="AX361" s="13" t="s">
        <v>80</v>
      </c>
      <c r="AY361" s="234" t="s">
        <v>133</v>
      </c>
    </row>
    <row r="362" spans="1:51" s="14" customFormat="1" ht="12">
      <c r="A362" s="14"/>
      <c r="B362" s="235"/>
      <c r="C362" s="236"/>
      <c r="D362" s="226" t="s">
        <v>144</v>
      </c>
      <c r="E362" s="237" t="s">
        <v>19</v>
      </c>
      <c r="F362" s="238" t="s">
        <v>431</v>
      </c>
      <c r="G362" s="236"/>
      <c r="H362" s="239">
        <v>10</v>
      </c>
      <c r="I362" s="240"/>
      <c r="J362" s="236"/>
      <c r="K362" s="236"/>
      <c r="L362" s="241"/>
      <c r="M362" s="242"/>
      <c r="N362" s="243"/>
      <c r="O362" s="243"/>
      <c r="P362" s="243"/>
      <c r="Q362" s="243"/>
      <c r="R362" s="243"/>
      <c r="S362" s="243"/>
      <c r="T362" s="24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45" t="s">
        <v>144</v>
      </c>
      <c r="AU362" s="245" t="s">
        <v>90</v>
      </c>
      <c r="AV362" s="14" t="s">
        <v>90</v>
      </c>
      <c r="AW362" s="14" t="s">
        <v>42</v>
      </c>
      <c r="AX362" s="14" t="s">
        <v>88</v>
      </c>
      <c r="AY362" s="245" t="s">
        <v>133</v>
      </c>
    </row>
    <row r="363" spans="1:65" s="2" customFormat="1" ht="16.5" customHeight="1">
      <c r="A363" s="40"/>
      <c r="B363" s="41"/>
      <c r="C363" s="257" t="s">
        <v>432</v>
      </c>
      <c r="D363" s="257" t="s">
        <v>231</v>
      </c>
      <c r="E363" s="258" t="s">
        <v>433</v>
      </c>
      <c r="F363" s="259" t="s">
        <v>434</v>
      </c>
      <c r="G363" s="260" t="s">
        <v>226</v>
      </c>
      <c r="H363" s="261">
        <v>10</v>
      </c>
      <c r="I363" s="262"/>
      <c r="J363" s="263">
        <f>ROUND(I363*H363,2)</f>
        <v>0</v>
      </c>
      <c r="K363" s="259" t="s">
        <v>435</v>
      </c>
      <c r="L363" s="264"/>
      <c r="M363" s="265" t="s">
        <v>19</v>
      </c>
      <c r="N363" s="266" t="s">
        <v>51</v>
      </c>
      <c r="O363" s="86"/>
      <c r="P363" s="215">
        <f>O363*H363</f>
        <v>0</v>
      </c>
      <c r="Q363" s="215">
        <v>0</v>
      </c>
      <c r="R363" s="215">
        <f>Q363*H363</f>
        <v>0</v>
      </c>
      <c r="S363" s="215">
        <v>0</v>
      </c>
      <c r="T363" s="216">
        <f>S363*H363</f>
        <v>0</v>
      </c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R363" s="217" t="s">
        <v>317</v>
      </c>
      <c r="AT363" s="217" t="s">
        <v>231</v>
      </c>
      <c r="AU363" s="217" t="s">
        <v>90</v>
      </c>
      <c r="AY363" s="18" t="s">
        <v>133</v>
      </c>
      <c r="BE363" s="218">
        <f>IF(N363="základní",J363,0)</f>
        <v>0</v>
      </c>
      <c r="BF363" s="218">
        <f>IF(N363="snížená",J363,0)</f>
        <v>0</v>
      </c>
      <c r="BG363" s="218">
        <f>IF(N363="zákl. přenesená",J363,0)</f>
        <v>0</v>
      </c>
      <c r="BH363" s="218">
        <f>IF(N363="sníž. přenesená",J363,0)</f>
        <v>0</v>
      </c>
      <c r="BI363" s="218">
        <f>IF(N363="nulová",J363,0)</f>
        <v>0</v>
      </c>
      <c r="BJ363" s="18" t="s">
        <v>88</v>
      </c>
      <c r="BK363" s="218">
        <f>ROUND(I363*H363,2)</f>
        <v>0</v>
      </c>
      <c r="BL363" s="18" t="s">
        <v>303</v>
      </c>
      <c r="BM363" s="217" t="s">
        <v>436</v>
      </c>
    </row>
    <row r="364" spans="1:51" s="13" customFormat="1" ht="12">
      <c r="A364" s="13"/>
      <c r="B364" s="224"/>
      <c r="C364" s="225"/>
      <c r="D364" s="226" t="s">
        <v>144</v>
      </c>
      <c r="E364" s="227" t="s">
        <v>19</v>
      </c>
      <c r="F364" s="228" t="s">
        <v>306</v>
      </c>
      <c r="G364" s="225"/>
      <c r="H364" s="227" t="s">
        <v>19</v>
      </c>
      <c r="I364" s="229"/>
      <c r="J364" s="225"/>
      <c r="K364" s="225"/>
      <c r="L364" s="230"/>
      <c r="M364" s="231"/>
      <c r="N364" s="232"/>
      <c r="O364" s="232"/>
      <c r="P364" s="232"/>
      <c r="Q364" s="232"/>
      <c r="R364" s="232"/>
      <c r="S364" s="232"/>
      <c r="T364" s="23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34" t="s">
        <v>144</v>
      </c>
      <c r="AU364" s="234" t="s">
        <v>90</v>
      </c>
      <c r="AV364" s="13" t="s">
        <v>88</v>
      </c>
      <c r="AW364" s="13" t="s">
        <v>42</v>
      </c>
      <c r="AX364" s="13" t="s">
        <v>80</v>
      </c>
      <c r="AY364" s="234" t="s">
        <v>133</v>
      </c>
    </row>
    <row r="365" spans="1:51" s="13" customFormat="1" ht="12">
      <c r="A365" s="13"/>
      <c r="B365" s="224"/>
      <c r="C365" s="225"/>
      <c r="D365" s="226" t="s">
        <v>144</v>
      </c>
      <c r="E365" s="227" t="s">
        <v>19</v>
      </c>
      <c r="F365" s="228" t="s">
        <v>430</v>
      </c>
      <c r="G365" s="225"/>
      <c r="H365" s="227" t="s">
        <v>19</v>
      </c>
      <c r="I365" s="229"/>
      <c r="J365" s="225"/>
      <c r="K365" s="225"/>
      <c r="L365" s="230"/>
      <c r="M365" s="231"/>
      <c r="N365" s="232"/>
      <c r="O365" s="232"/>
      <c r="P365" s="232"/>
      <c r="Q365" s="232"/>
      <c r="R365" s="232"/>
      <c r="S365" s="232"/>
      <c r="T365" s="23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34" t="s">
        <v>144</v>
      </c>
      <c r="AU365" s="234" t="s">
        <v>90</v>
      </c>
      <c r="AV365" s="13" t="s">
        <v>88</v>
      </c>
      <c r="AW365" s="13" t="s">
        <v>42</v>
      </c>
      <c r="AX365" s="13" t="s">
        <v>80</v>
      </c>
      <c r="AY365" s="234" t="s">
        <v>133</v>
      </c>
    </row>
    <row r="366" spans="1:51" s="14" customFormat="1" ht="12">
      <c r="A366" s="14"/>
      <c r="B366" s="235"/>
      <c r="C366" s="236"/>
      <c r="D366" s="226" t="s">
        <v>144</v>
      </c>
      <c r="E366" s="237" t="s">
        <v>19</v>
      </c>
      <c r="F366" s="238" t="s">
        <v>431</v>
      </c>
      <c r="G366" s="236"/>
      <c r="H366" s="239">
        <v>10</v>
      </c>
      <c r="I366" s="240"/>
      <c r="J366" s="236"/>
      <c r="K366" s="236"/>
      <c r="L366" s="241"/>
      <c r="M366" s="242"/>
      <c r="N366" s="243"/>
      <c r="O366" s="243"/>
      <c r="P366" s="243"/>
      <c r="Q366" s="243"/>
      <c r="R366" s="243"/>
      <c r="S366" s="243"/>
      <c r="T366" s="24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45" t="s">
        <v>144</v>
      </c>
      <c r="AU366" s="245" t="s">
        <v>90</v>
      </c>
      <c r="AV366" s="14" t="s">
        <v>90</v>
      </c>
      <c r="AW366" s="14" t="s">
        <v>42</v>
      </c>
      <c r="AX366" s="14" t="s">
        <v>88</v>
      </c>
      <c r="AY366" s="245" t="s">
        <v>133</v>
      </c>
    </row>
    <row r="367" spans="1:65" s="2" customFormat="1" ht="24.15" customHeight="1">
      <c r="A367" s="40"/>
      <c r="B367" s="41"/>
      <c r="C367" s="206" t="s">
        <v>437</v>
      </c>
      <c r="D367" s="206" t="s">
        <v>135</v>
      </c>
      <c r="E367" s="207" t="s">
        <v>438</v>
      </c>
      <c r="F367" s="208" t="s">
        <v>439</v>
      </c>
      <c r="G367" s="209" t="s">
        <v>440</v>
      </c>
      <c r="H367" s="210">
        <v>1</v>
      </c>
      <c r="I367" s="211"/>
      <c r="J367" s="212">
        <f>ROUND(I367*H367,2)</f>
        <v>0</v>
      </c>
      <c r="K367" s="208" t="s">
        <v>139</v>
      </c>
      <c r="L367" s="46"/>
      <c r="M367" s="213" t="s">
        <v>19</v>
      </c>
      <c r="N367" s="214" t="s">
        <v>51</v>
      </c>
      <c r="O367" s="86"/>
      <c r="P367" s="215">
        <f>O367*H367</f>
        <v>0</v>
      </c>
      <c r="Q367" s="215">
        <v>0</v>
      </c>
      <c r="R367" s="215">
        <f>Q367*H367</f>
        <v>0</v>
      </c>
      <c r="S367" s="215">
        <v>0</v>
      </c>
      <c r="T367" s="216">
        <f>S367*H367</f>
        <v>0</v>
      </c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R367" s="217" t="s">
        <v>303</v>
      </c>
      <c r="AT367" s="217" t="s">
        <v>135</v>
      </c>
      <c r="AU367" s="217" t="s">
        <v>90</v>
      </c>
      <c r="AY367" s="18" t="s">
        <v>133</v>
      </c>
      <c r="BE367" s="218">
        <f>IF(N367="základní",J367,0)</f>
        <v>0</v>
      </c>
      <c r="BF367" s="218">
        <f>IF(N367="snížená",J367,0)</f>
        <v>0</v>
      </c>
      <c r="BG367" s="218">
        <f>IF(N367="zákl. přenesená",J367,0)</f>
        <v>0</v>
      </c>
      <c r="BH367" s="218">
        <f>IF(N367="sníž. přenesená",J367,0)</f>
        <v>0</v>
      </c>
      <c r="BI367" s="218">
        <f>IF(N367="nulová",J367,0)</f>
        <v>0</v>
      </c>
      <c r="BJ367" s="18" t="s">
        <v>88</v>
      </c>
      <c r="BK367" s="218">
        <f>ROUND(I367*H367,2)</f>
        <v>0</v>
      </c>
      <c r="BL367" s="18" t="s">
        <v>303</v>
      </c>
      <c r="BM367" s="217" t="s">
        <v>441</v>
      </c>
    </row>
    <row r="368" spans="1:47" s="2" customFormat="1" ht="12">
      <c r="A368" s="40"/>
      <c r="B368" s="41"/>
      <c r="C368" s="42"/>
      <c r="D368" s="219" t="s">
        <v>142</v>
      </c>
      <c r="E368" s="42"/>
      <c r="F368" s="220" t="s">
        <v>442</v>
      </c>
      <c r="G368" s="42"/>
      <c r="H368" s="42"/>
      <c r="I368" s="221"/>
      <c r="J368" s="42"/>
      <c r="K368" s="42"/>
      <c r="L368" s="46"/>
      <c r="M368" s="222"/>
      <c r="N368" s="223"/>
      <c r="O368" s="86"/>
      <c r="P368" s="86"/>
      <c r="Q368" s="86"/>
      <c r="R368" s="86"/>
      <c r="S368" s="86"/>
      <c r="T368" s="87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T368" s="18" t="s">
        <v>142</v>
      </c>
      <c r="AU368" s="18" t="s">
        <v>90</v>
      </c>
    </row>
    <row r="369" spans="1:51" s="13" customFormat="1" ht="12">
      <c r="A369" s="13"/>
      <c r="B369" s="224"/>
      <c r="C369" s="225"/>
      <c r="D369" s="226" t="s">
        <v>144</v>
      </c>
      <c r="E369" s="227" t="s">
        <v>19</v>
      </c>
      <c r="F369" s="228" t="s">
        <v>306</v>
      </c>
      <c r="G369" s="225"/>
      <c r="H369" s="227" t="s">
        <v>19</v>
      </c>
      <c r="I369" s="229"/>
      <c r="J369" s="225"/>
      <c r="K369" s="225"/>
      <c r="L369" s="230"/>
      <c r="M369" s="231"/>
      <c r="N369" s="232"/>
      <c r="O369" s="232"/>
      <c r="P369" s="232"/>
      <c r="Q369" s="232"/>
      <c r="R369" s="232"/>
      <c r="S369" s="232"/>
      <c r="T369" s="23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34" t="s">
        <v>144</v>
      </c>
      <c r="AU369" s="234" t="s">
        <v>90</v>
      </c>
      <c r="AV369" s="13" t="s">
        <v>88</v>
      </c>
      <c r="AW369" s="13" t="s">
        <v>42</v>
      </c>
      <c r="AX369" s="13" t="s">
        <v>80</v>
      </c>
      <c r="AY369" s="234" t="s">
        <v>133</v>
      </c>
    </row>
    <row r="370" spans="1:51" s="13" customFormat="1" ht="12">
      <c r="A370" s="13"/>
      <c r="B370" s="224"/>
      <c r="C370" s="225"/>
      <c r="D370" s="226" t="s">
        <v>144</v>
      </c>
      <c r="E370" s="227" t="s">
        <v>19</v>
      </c>
      <c r="F370" s="228" t="s">
        <v>443</v>
      </c>
      <c r="G370" s="225"/>
      <c r="H370" s="227" t="s">
        <v>19</v>
      </c>
      <c r="I370" s="229"/>
      <c r="J370" s="225"/>
      <c r="K370" s="225"/>
      <c r="L370" s="230"/>
      <c r="M370" s="231"/>
      <c r="N370" s="232"/>
      <c r="O370" s="232"/>
      <c r="P370" s="232"/>
      <c r="Q370" s="232"/>
      <c r="R370" s="232"/>
      <c r="S370" s="232"/>
      <c r="T370" s="23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34" t="s">
        <v>144</v>
      </c>
      <c r="AU370" s="234" t="s">
        <v>90</v>
      </c>
      <c r="AV370" s="13" t="s">
        <v>88</v>
      </c>
      <c r="AW370" s="13" t="s">
        <v>42</v>
      </c>
      <c r="AX370" s="13" t="s">
        <v>80</v>
      </c>
      <c r="AY370" s="234" t="s">
        <v>133</v>
      </c>
    </row>
    <row r="371" spans="1:51" s="14" customFormat="1" ht="12">
      <c r="A371" s="14"/>
      <c r="B371" s="235"/>
      <c r="C371" s="236"/>
      <c r="D371" s="226" t="s">
        <v>144</v>
      </c>
      <c r="E371" s="237" t="s">
        <v>19</v>
      </c>
      <c r="F371" s="238" t="s">
        <v>88</v>
      </c>
      <c r="G371" s="236"/>
      <c r="H371" s="239">
        <v>1</v>
      </c>
      <c r="I371" s="240"/>
      <c r="J371" s="236"/>
      <c r="K371" s="236"/>
      <c r="L371" s="241"/>
      <c r="M371" s="242"/>
      <c r="N371" s="243"/>
      <c r="O371" s="243"/>
      <c r="P371" s="243"/>
      <c r="Q371" s="243"/>
      <c r="R371" s="243"/>
      <c r="S371" s="243"/>
      <c r="T371" s="24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45" t="s">
        <v>144</v>
      </c>
      <c r="AU371" s="245" t="s">
        <v>90</v>
      </c>
      <c r="AV371" s="14" t="s">
        <v>90</v>
      </c>
      <c r="AW371" s="14" t="s">
        <v>42</v>
      </c>
      <c r="AX371" s="14" t="s">
        <v>88</v>
      </c>
      <c r="AY371" s="245" t="s">
        <v>133</v>
      </c>
    </row>
    <row r="372" spans="1:65" s="2" customFormat="1" ht="33" customHeight="1">
      <c r="A372" s="40"/>
      <c r="B372" s="41"/>
      <c r="C372" s="206" t="s">
        <v>444</v>
      </c>
      <c r="D372" s="206" t="s">
        <v>135</v>
      </c>
      <c r="E372" s="207" t="s">
        <v>445</v>
      </c>
      <c r="F372" s="208" t="s">
        <v>446</v>
      </c>
      <c r="G372" s="209" t="s">
        <v>226</v>
      </c>
      <c r="H372" s="210">
        <v>51</v>
      </c>
      <c r="I372" s="211"/>
      <c r="J372" s="212">
        <f>ROUND(I372*H372,2)</f>
        <v>0</v>
      </c>
      <c r="K372" s="208" t="s">
        <v>139</v>
      </c>
      <c r="L372" s="46"/>
      <c r="M372" s="213" t="s">
        <v>19</v>
      </c>
      <c r="N372" s="214" t="s">
        <v>51</v>
      </c>
      <c r="O372" s="86"/>
      <c r="P372" s="215">
        <f>O372*H372</f>
        <v>0</v>
      </c>
      <c r="Q372" s="215">
        <v>0</v>
      </c>
      <c r="R372" s="215">
        <f>Q372*H372</f>
        <v>0</v>
      </c>
      <c r="S372" s="215">
        <v>0</v>
      </c>
      <c r="T372" s="216">
        <f>S372*H372</f>
        <v>0</v>
      </c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R372" s="217" t="s">
        <v>303</v>
      </c>
      <c r="AT372" s="217" t="s">
        <v>135</v>
      </c>
      <c r="AU372" s="217" t="s">
        <v>90</v>
      </c>
      <c r="AY372" s="18" t="s">
        <v>133</v>
      </c>
      <c r="BE372" s="218">
        <f>IF(N372="základní",J372,0)</f>
        <v>0</v>
      </c>
      <c r="BF372" s="218">
        <f>IF(N372="snížená",J372,0)</f>
        <v>0</v>
      </c>
      <c r="BG372" s="218">
        <f>IF(N372="zákl. přenesená",J372,0)</f>
        <v>0</v>
      </c>
      <c r="BH372" s="218">
        <f>IF(N372="sníž. přenesená",J372,0)</f>
        <v>0</v>
      </c>
      <c r="BI372" s="218">
        <f>IF(N372="nulová",J372,0)</f>
        <v>0</v>
      </c>
      <c r="BJ372" s="18" t="s">
        <v>88</v>
      </c>
      <c r="BK372" s="218">
        <f>ROUND(I372*H372,2)</f>
        <v>0</v>
      </c>
      <c r="BL372" s="18" t="s">
        <v>303</v>
      </c>
      <c r="BM372" s="217" t="s">
        <v>447</v>
      </c>
    </row>
    <row r="373" spans="1:47" s="2" customFormat="1" ht="12">
      <c r="A373" s="40"/>
      <c r="B373" s="41"/>
      <c r="C373" s="42"/>
      <c r="D373" s="219" t="s">
        <v>142</v>
      </c>
      <c r="E373" s="42"/>
      <c r="F373" s="220" t="s">
        <v>448</v>
      </c>
      <c r="G373" s="42"/>
      <c r="H373" s="42"/>
      <c r="I373" s="221"/>
      <c r="J373" s="42"/>
      <c r="K373" s="42"/>
      <c r="L373" s="46"/>
      <c r="M373" s="222"/>
      <c r="N373" s="223"/>
      <c r="O373" s="86"/>
      <c r="P373" s="86"/>
      <c r="Q373" s="86"/>
      <c r="R373" s="86"/>
      <c r="S373" s="86"/>
      <c r="T373" s="87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T373" s="18" t="s">
        <v>142</v>
      </c>
      <c r="AU373" s="18" t="s">
        <v>90</v>
      </c>
    </row>
    <row r="374" spans="1:51" s="13" customFormat="1" ht="12">
      <c r="A374" s="13"/>
      <c r="B374" s="224"/>
      <c r="C374" s="225"/>
      <c r="D374" s="226" t="s">
        <v>144</v>
      </c>
      <c r="E374" s="227" t="s">
        <v>19</v>
      </c>
      <c r="F374" s="228" t="s">
        <v>306</v>
      </c>
      <c r="G374" s="225"/>
      <c r="H374" s="227" t="s">
        <v>19</v>
      </c>
      <c r="I374" s="229"/>
      <c r="J374" s="225"/>
      <c r="K374" s="225"/>
      <c r="L374" s="230"/>
      <c r="M374" s="231"/>
      <c r="N374" s="232"/>
      <c r="O374" s="232"/>
      <c r="P374" s="232"/>
      <c r="Q374" s="232"/>
      <c r="R374" s="232"/>
      <c r="S374" s="232"/>
      <c r="T374" s="23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34" t="s">
        <v>144</v>
      </c>
      <c r="AU374" s="234" t="s">
        <v>90</v>
      </c>
      <c r="AV374" s="13" t="s">
        <v>88</v>
      </c>
      <c r="AW374" s="13" t="s">
        <v>42</v>
      </c>
      <c r="AX374" s="13" t="s">
        <v>80</v>
      </c>
      <c r="AY374" s="234" t="s">
        <v>133</v>
      </c>
    </row>
    <row r="375" spans="1:51" s="13" customFormat="1" ht="12">
      <c r="A375" s="13"/>
      <c r="B375" s="224"/>
      <c r="C375" s="225"/>
      <c r="D375" s="226" t="s">
        <v>144</v>
      </c>
      <c r="E375" s="227" t="s">
        <v>19</v>
      </c>
      <c r="F375" s="228" t="s">
        <v>449</v>
      </c>
      <c r="G375" s="225"/>
      <c r="H375" s="227" t="s">
        <v>19</v>
      </c>
      <c r="I375" s="229"/>
      <c r="J375" s="225"/>
      <c r="K375" s="225"/>
      <c r="L375" s="230"/>
      <c r="M375" s="231"/>
      <c r="N375" s="232"/>
      <c r="O375" s="232"/>
      <c r="P375" s="232"/>
      <c r="Q375" s="232"/>
      <c r="R375" s="232"/>
      <c r="S375" s="232"/>
      <c r="T375" s="23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34" t="s">
        <v>144</v>
      </c>
      <c r="AU375" s="234" t="s">
        <v>90</v>
      </c>
      <c r="AV375" s="13" t="s">
        <v>88</v>
      </c>
      <c r="AW375" s="13" t="s">
        <v>42</v>
      </c>
      <c r="AX375" s="13" t="s">
        <v>80</v>
      </c>
      <c r="AY375" s="234" t="s">
        <v>133</v>
      </c>
    </row>
    <row r="376" spans="1:51" s="14" customFormat="1" ht="12">
      <c r="A376" s="14"/>
      <c r="B376" s="235"/>
      <c r="C376" s="236"/>
      <c r="D376" s="226" t="s">
        <v>144</v>
      </c>
      <c r="E376" s="237" t="s">
        <v>19</v>
      </c>
      <c r="F376" s="238" t="s">
        <v>450</v>
      </c>
      <c r="G376" s="236"/>
      <c r="H376" s="239">
        <v>48</v>
      </c>
      <c r="I376" s="240"/>
      <c r="J376" s="236"/>
      <c r="K376" s="236"/>
      <c r="L376" s="241"/>
      <c r="M376" s="242"/>
      <c r="N376" s="243"/>
      <c r="O376" s="243"/>
      <c r="P376" s="243"/>
      <c r="Q376" s="243"/>
      <c r="R376" s="243"/>
      <c r="S376" s="243"/>
      <c r="T376" s="24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45" t="s">
        <v>144</v>
      </c>
      <c r="AU376" s="245" t="s">
        <v>90</v>
      </c>
      <c r="AV376" s="14" t="s">
        <v>90</v>
      </c>
      <c r="AW376" s="14" t="s">
        <v>42</v>
      </c>
      <c r="AX376" s="14" t="s">
        <v>80</v>
      </c>
      <c r="AY376" s="245" t="s">
        <v>133</v>
      </c>
    </row>
    <row r="377" spans="1:51" s="13" customFormat="1" ht="12">
      <c r="A377" s="13"/>
      <c r="B377" s="224"/>
      <c r="C377" s="225"/>
      <c r="D377" s="226" t="s">
        <v>144</v>
      </c>
      <c r="E377" s="227" t="s">
        <v>19</v>
      </c>
      <c r="F377" s="228" t="s">
        <v>451</v>
      </c>
      <c r="G377" s="225"/>
      <c r="H377" s="227" t="s">
        <v>19</v>
      </c>
      <c r="I377" s="229"/>
      <c r="J377" s="225"/>
      <c r="K377" s="225"/>
      <c r="L377" s="230"/>
      <c r="M377" s="231"/>
      <c r="N377" s="232"/>
      <c r="O377" s="232"/>
      <c r="P377" s="232"/>
      <c r="Q377" s="232"/>
      <c r="R377" s="232"/>
      <c r="S377" s="232"/>
      <c r="T377" s="23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34" t="s">
        <v>144</v>
      </c>
      <c r="AU377" s="234" t="s">
        <v>90</v>
      </c>
      <c r="AV377" s="13" t="s">
        <v>88</v>
      </c>
      <c r="AW377" s="13" t="s">
        <v>42</v>
      </c>
      <c r="AX377" s="13" t="s">
        <v>80</v>
      </c>
      <c r="AY377" s="234" t="s">
        <v>133</v>
      </c>
    </row>
    <row r="378" spans="1:51" s="14" customFormat="1" ht="12">
      <c r="A378" s="14"/>
      <c r="B378" s="235"/>
      <c r="C378" s="236"/>
      <c r="D378" s="226" t="s">
        <v>144</v>
      </c>
      <c r="E378" s="237" t="s">
        <v>19</v>
      </c>
      <c r="F378" s="238" t="s">
        <v>452</v>
      </c>
      <c r="G378" s="236"/>
      <c r="H378" s="239">
        <v>3</v>
      </c>
      <c r="I378" s="240"/>
      <c r="J378" s="236"/>
      <c r="K378" s="236"/>
      <c r="L378" s="241"/>
      <c r="M378" s="242"/>
      <c r="N378" s="243"/>
      <c r="O378" s="243"/>
      <c r="P378" s="243"/>
      <c r="Q378" s="243"/>
      <c r="R378" s="243"/>
      <c r="S378" s="243"/>
      <c r="T378" s="24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45" t="s">
        <v>144</v>
      </c>
      <c r="AU378" s="245" t="s">
        <v>90</v>
      </c>
      <c r="AV378" s="14" t="s">
        <v>90</v>
      </c>
      <c r="AW378" s="14" t="s">
        <v>42</v>
      </c>
      <c r="AX378" s="14" t="s">
        <v>80</v>
      </c>
      <c r="AY378" s="245" t="s">
        <v>133</v>
      </c>
    </row>
    <row r="379" spans="1:51" s="15" customFormat="1" ht="12">
      <c r="A379" s="15"/>
      <c r="B379" s="246"/>
      <c r="C379" s="247"/>
      <c r="D379" s="226" t="s">
        <v>144</v>
      </c>
      <c r="E379" s="248" t="s">
        <v>19</v>
      </c>
      <c r="F379" s="249" t="s">
        <v>150</v>
      </c>
      <c r="G379" s="247"/>
      <c r="H379" s="250">
        <v>51</v>
      </c>
      <c r="I379" s="251"/>
      <c r="J379" s="247"/>
      <c r="K379" s="247"/>
      <c r="L379" s="252"/>
      <c r="M379" s="253"/>
      <c r="N379" s="254"/>
      <c r="O379" s="254"/>
      <c r="P379" s="254"/>
      <c r="Q379" s="254"/>
      <c r="R379" s="254"/>
      <c r="S379" s="254"/>
      <c r="T379" s="25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T379" s="256" t="s">
        <v>144</v>
      </c>
      <c r="AU379" s="256" t="s">
        <v>90</v>
      </c>
      <c r="AV379" s="15" t="s">
        <v>140</v>
      </c>
      <c r="AW379" s="15" t="s">
        <v>42</v>
      </c>
      <c r="AX379" s="15" t="s">
        <v>88</v>
      </c>
      <c r="AY379" s="256" t="s">
        <v>133</v>
      </c>
    </row>
    <row r="380" spans="1:65" s="2" customFormat="1" ht="24.15" customHeight="1">
      <c r="A380" s="40"/>
      <c r="B380" s="41"/>
      <c r="C380" s="206" t="s">
        <v>453</v>
      </c>
      <c r="D380" s="206" t="s">
        <v>135</v>
      </c>
      <c r="E380" s="207" t="s">
        <v>454</v>
      </c>
      <c r="F380" s="208" t="s">
        <v>455</v>
      </c>
      <c r="G380" s="209" t="s">
        <v>226</v>
      </c>
      <c r="H380" s="210">
        <v>2</v>
      </c>
      <c r="I380" s="211"/>
      <c r="J380" s="212">
        <f>ROUND(I380*H380,2)</f>
        <v>0</v>
      </c>
      <c r="K380" s="208" t="s">
        <v>139</v>
      </c>
      <c r="L380" s="46"/>
      <c r="M380" s="213" t="s">
        <v>19</v>
      </c>
      <c r="N380" s="214" t="s">
        <v>51</v>
      </c>
      <c r="O380" s="86"/>
      <c r="P380" s="215">
        <f>O380*H380</f>
        <v>0</v>
      </c>
      <c r="Q380" s="215">
        <v>0</v>
      </c>
      <c r="R380" s="215">
        <f>Q380*H380</f>
        <v>0</v>
      </c>
      <c r="S380" s="215">
        <v>0</v>
      </c>
      <c r="T380" s="216">
        <f>S380*H380</f>
        <v>0</v>
      </c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R380" s="217" t="s">
        <v>303</v>
      </c>
      <c r="AT380" s="217" t="s">
        <v>135</v>
      </c>
      <c r="AU380" s="217" t="s">
        <v>90</v>
      </c>
      <c r="AY380" s="18" t="s">
        <v>133</v>
      </c>
      <c r="BE380" s="218">
        <f>IF(N380="základní",J380,0)</f>
        <v>0</v>
      </c>
      <c r="BF380" s="218">
        <f>IF(N380="snížená",J380,0)</f>
        <v>0</v>
      </c>
      <c r="BG380" s="218">
        <f>IF(N380="zákl. přenesená",J380,0)</f>
        <v>0</v>
      </c>
      <c r="BH380" s="218">
        <f>IF(N380="sníž. přenesená",J380,0)</f>
        <v>0</v>
      </c>
      <c r="BI380" s="218">
        <f>IF(N380="nulová",J380,0)</f>
        <v>0</v>
      </c>
      <c r="BJ380" s="18" t="s">
        <v>88</v>
      </c>
      <c r="BK380" s="218">
        <f>ROUND(I380*H380,2)</f>
        <v>0</v>
      </c>
      <c r="BL380" s="18" t="s">
        <v>303</v>
      </c>
      <c r="BM380" s="217" t="s">
        <v>456</v>
      </c>
    </row>
    <row r="381" spans="1:47" s="2" customFormat="1" ht="12">
      <c r="A381" s="40"/>
      <c r="B381" s="41"/>
      <c r="C381" s="42"/>
      <c r="D381" s="219" t="s">
        <v>142</v>
      </c>
      <c r="E381" s="42"/>
      <c r="F381" s="220" t="s">
        <v>457</v>
      </c>
      <c r="G381" s="42"/>
      <c r="H381" s="42"/>
      <c r="I381" s="221"/>
      <c r="J381" s="42"/>
      <c r="K381" s="42"/>
      <c r="L381" s="46"/>
      <c r="M381" s="222"/>
      <c r="N381" s="223"/>
      <c r="O381" s="86"/>
      <c r="P381" s="86"/>
      <c r="Q381" s="86"/>
      <c r="R381" s="86"/>
      <c r="S381" s="86"/>
      <c r="T381" s="87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T381" s="18" t="s">
        <v>142</v>
      </c>
      <c r="AU381" s="18" t="s">
        <v>90</v>
      </c>
    </row>
    <row r="382" spans="1:51" s="13" customFormat="1" ht="12">
      <c r="A382" s="13"/>
      <c r="B382" s="224"/>
      <c r="C382" s="225"/>
      <c r="D382" s="226" t="s">
        <v>144</v>
      </c>
      <c r="E382" s="227" t="s">
        <v>19</v>
      </c>
      <c r="F382" s="228" t="s">
        <v>306</v>
      </c>
      <c r="G382" s="225"/>
      <c r="H382" s="227" t="s">
        <v>19</v>
      </c>
      <c r="I382" s="229"/>
      <c r="J382" s="225"/>
      <c r="K382" s="225"/>
      <c r="L382" s="230"/>
      <c r="M382" s="231"/>
      <c r="N382" s="232"/>
      <c r="O382" s="232"/>
      <c r="P382" s="232"/>
      <c r="Q382" s="232"/>
      <c r="R382" s="232"/>
      <c r="S382" s="232"/>
      <c r="T382" s="23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34" t="s">
        <v>144</v>
      </c>
      <c r="AU382" s="234" t="s">
        <v>90</v>
      </c>
      <c r="AV382" s="13" t="s">
        <v>88</v>
      </c>
      <c r="AW382" s="13" t="s">
        <v>42</v>
      </c>
      <c r="AX382" s="13" t="s">
        <v>80</v>
      </c>
      <c r="AY382" s="234" t="s">
        <v>133</v>
      </c>
    </row>
    <row r="383" spans="1:51" s="13" customFormat="1" ht="12">
      <c r="A383" s="13"/>
      <c r="B383" s="224"/>
      <c r="C383" s="225"/>
      <c r="D383" s="226" t="s">
        <v>144</v>
      </c>
      <c r="E383" s="227" t="s">
        <v>19</v>
      </c>
      <c r="F383" s="228" t="s">
        <v>458</v>
      </c>
      <c r="G383" s="225"/>
      <c r="H383" s="227" t="s">
        <v>19</v>
      </c>
      <c r="I383" s="229"/>
      <c r="J383" s="225"/>
      <c r="K383" s="225"/>
      <c r="L383" s="230"/>
      <c r="M383" s="231"/>
      <c r="N383" s="232"/>
      <c r="O383" s="232"/>
      <c r="P383" s="232"/>
      <c r="Q383" s="232"/>
      <c r="R383" s="232"/>
      <c r="S383" s="232"/>
      <c r="T383" s="23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34" t="s">
        <v>144</v>
      </c>
      <c r="AU383" s="234" t="s">
        <v>90</v>
      </c>
      <c r="AV383" s="13" t="s">
        <v>88</v>
      </c>
      <c r="AW383" s="13" t="s">
        <v>42</v>
      </c>
      <c r="AX383" s="13" t="s">
        <v>80</v>
      </c>
      <c r="AY383" s="234" t="s">
        <v>133</v>
      </c>
    </row>
    <row r="384" spans="1:51" s="14" customFormat="1" ht="12">
      <c r="A384" s="14"/>
      <c r="B384" s="235"/>
      <c r="C384" s="236"/>
      <c r="D384" s="226" t="s">
        <v>144</v>
      </c>
      <c r="E384" s="237" t="s">
        <v>19</v>
      </c>
      <c r="F384" s="238" t="s">
        <v>90</v>
      </c>
      <c r="G384" s="236"/>
      <c r="H384" s="239">
        <v>2</v>
      </c>
      <c r="I384" s="240"/>
      <c r="J384" s="236"/>
      <c r="K384" s="236"/>
      <c r="L384" s="241"/>
      <c r="M384" s="242"/>
      <c r="N384" s="243"/>
      <c r="O384" s="243"/>
      <c r="P384" s="243"/>
      <c r="Q384" s="243"/>
      <c r="R384" s="243"/>
      <c r="S384" s="243"/>
      <c r="T384" s="24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45" t="s">
        <v>144</v>
      </c>
      <c r="AU384" s="245" t="s">
        <v>90</v>
      </c>
      <c r="AV384" s="14" t="s">
        <v>90</v>
      </c>
      <c r="AW384" s="14" t="s">
        <v>42</v>
      </c>
      <c r="AX384" s="14" t="s">
        <v>88</v>
      </c>
      <c r="AY384" s="245" t="s">
        <v>133</v>
      </c>
    </row>
    <row r="385" spans="1:65" s="2" customFormat="1" ht="16.5" customHeight="1">
      <c r="A385" s="40"/>
      <c r="B385" s="41"/>
      <c r="C385" s="257" t="s">
        <v>459</v>
      </c>
      <c r="D385" s="257" t="s">
        <v>231</v>
      </c>
      <c r="E385" s="258" t="s">
        <v>460</v>
      </c>
      <c r="F385" s="259" t="s">
        <v>461</v>
      </c>
      <c r="G385" s="260" t="s">
        <v>226</v>
      </c>
      <c r="H385" s="261">
        <v>2</v>
      </c>
      <c r="I385" s="262"/>
      <c r="J385" s="263">
        <f>ROUND(I385*H385,2)</f>
        <v>0</v>
      </c>
      <c r="K385" s="259" t="s">
        <v>139</v>
      </c>
      <c r="L385" s="264"/>
      <c r="M385" s="265" t="s">
        <v>19</v>
      </c>
      <c r="N385" s="266" t="s">
        <v>51</v>
      </c>
      <c r="O385" s="86"/>
      <c r="P385" s="215">
        <f>O385*H385</f>
        <v>0</v>
      </c>
      <c r="Q385" s="215">
        <v>0.0002</v>
      </c>
      <c r="R385" s="215">
        <f>Q385*H385</f>
        <v>0.0004</v>
      </c>
      <c r="S385" s="215">
        <v>0</v>
      </c>
      <c r="T385" s="216">
        <f>S385*H385</f>
        <v>0</v>
      </c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R385" s="217" t="s">
        <v>317</v>
      </c>
      <c r="AT385" s="217" t="s">
        <v>231</v>
      </c>
      <c r="AU385" s="217" t="s">
        <v>90</v>
      </c>
      <c r="AY385" s="18" t="s">
        <v>133</v>
      </c>
      <c r="BE385" s="218">
        <f>IF(N385="základní",J385,0)</f>
        <v>0</v>
      </c>
      <c r="BF385" s="218">
        <f>IF(N385="snížená",J385,0)</f>
        <v>0</v>
      </c>
      <c r="BG385" s="218">
        <f>IF(N385="zákl. přenesená",J385,0)</f>
        <v>0</v>
      </c>
      <c r="BH385" s="218">
        <f>IF(N385="sníž. přenesená",J385,0)</f>
        <v>0</v>
      </c>
      <c r="BI385" s="218">
        <f>IF(N385="nulová",J385,0)</f>
        <v>0</v>
      </c>
      <c r="BJ385" s="18" t="s">
        <v>88</v>
      </c>
      <c r="BK385" s="218">
        <f>ROUND(I385*H385,2)</f>
        <v>0</v>
      </c>
      <c r="BL385" s="18" t="s">
        <v>303</v>
      </c>
      <c r="BM385" s="217" t="s">
        <v>462</v>
      </c>
    </row>
    <row r="386" spans="1:51" s="13" customFormat="1" ht="12">
      <c r="A386" s="13"/>
      <c r="B386" s="224"/>
      <c r="C386" s="225"/>
      <c r="D386" s="226" t="s">
        <v>144</v>
      </c>
      <c r="E386" s="227" t="s">
        <v>19</v>
      </c>
      <c r="F386" s="228" t="s">
        <v>306</v>
      </c>
      <c r="G386" s="225"/>
      <c r="H386" s="227" t="s">
        <v>19</v>
      </c>
      <c r="I386" s="229"/>
      <c r="J386" s="225"/>
      <c r="K386" s="225"/>
      <c r="L386" s="230"/>
      <c r="M386" s="231"/>
      <c r="N386" s="232"/>
      <c r="O386" s="232"/>
      <c r="P386" s="232"/>
      <c r="Q386" s="232"/>
      <c r="R386" s="232"/>
      <c r="S386" s="232"/>
      <c r="T386" s="23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34" t="s">
        <v>144</v>
      </c>
      <c r="AU386" s="234" t="s">
        <v>90</v>
      </c>
      <c r="AV386" s="13" t="s">
        <v>88</v>
      </c>
      <c r="AW386" s="13" t="s">
        <v>42</v>
      </c>
      <c r="AX386" s="13" t="s">
        <v>80</v>
      </c>
      <c r="AY386" s="234" t="s">
        <v>133</v>
      </c>
    </row>
    <row r="387" spans="1:51" s="13" customFormat="1" ht="12">
      <c r="A387" s="13"/>
      <c r="B387" s="224"/>
      <c r="C387" s="225"/>
      <c r="D387" s="226" t="s">
        <v>144</v>
      </c>
      <c r="E387" s="227" t="s">
        <v>19</v>
      </c>
      <c r="F387" s="228" t="s">
        <v>458</v>
      </c>
      <c r="G387" s="225"/>
      <c r="H387" s="227" t="s">
        <v>19</v>
      </c>
      <c r="I387" s="229"/>
      <c r="J387" s="225"/>
      <c r="K387" s="225"/>
      <c r="L387" s="230"/>
      <c r="M387" s="231"/>
      <c r="N387" s="232"/>
      <c r="O387" s="232"/>
      <c r="P387" s="232"/>
      <c r="Q387" s="232"/>
      <c r="R387" s="232"/>
      <c r="S387" s="232"/>
      <c r="T387" s="23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34" t="s">
        <v>144</v>
      </c>
      <c r="AU387" s="234" t="s">
        <v>90</v>
      </c>
      <c r="AV387" s="13" t="s">
        <v>88</v>
      </c>
      <c r="AW387" s="13" t="s">
        <v>42</v>
      </c>
      <c r="AX387" s="13" t="s">
        <v>80</v>
      </c>
      <c r="AY387" s="234" t="s">
        <v>133</v>
      </c>
    </row>
    <row r="388" spans="1:51" s="14" customFormat="1" ht="12">
      <c r="A388" s="14"/>
      <c r="B388" s="235"/>
      <c r="C388" s="236"/>
      <c r="D388" s="226" t="s">
        <v>144</v>
      </c>
      <c r="E388" s="237" t="s">
        <v>19</v>
      </c>
      <c r="F388" s="238" t="s">
        <v>90</v>
      </c>
      <c r="G388" s="236"/>
      <c r="H388" s="239">
        <v>2</v>
      </c>
      <c r="I388" s="240"/>
      <c r="J388" s="236"/>
      <c r="K388" s="236"/>
      <c r="L388" s="241"/>
      <c r="M388" s="242"/>
      <c r="N388" s="243"/>
      <c r="O388" s="243"/>
      <c r="P388" s="243"/>
      <c r="Q388" s="243"/>
      <c r="R388" s="243"/>
      <c r="S388" s="243"/>
      <c r="T388" s="24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45" t="s">
        <v>144</v>
      </c>
      <c r="AU388" s="245" t="s">
        <v>90</v>
      </c>
      <c r="AV388" s="14" t="s">
        <v>90</v>
      </c>
      <c r="AW388" s="14" t="s">
        <v>42</v>
      </c>
      <c r="AX388" s="14" t="s">
        <v>88</v>
      </c>
      <c r="AY388" s="245" t="s">
        <v>133</v>
      </c>
    </row>
    <row r="389" spans="1:65" s="2" customFormat="1" ht="16.5" customHeight="1">
      <c r="A389" s="40"/>
      <c r="B389" s="41"/>
      <c r="C389" s="206" t="s">
        <v>463</v>
      </c>
      <c r="D389" s="206" t="s">
        <v>135</v>
      </c>
      <c r="E389" s="207" t="s">
        <v>464</v>
      </c>
      <c r="F389" s="208" t="s">
        <v>465</v>
      </c>
      <c r="G389" s="209" t="s">
        <v>218</v>
      </c>
      <c r="H389" s="210">
        <v>72</v>
      </c>
      <c r="I389" s="211"/>
      <c r="J389" s="212">
        <f>ROUND(I389*H389,2)</f>
        <v>0</v>
      </c>
      <c r="K389" s="208" t="s">
        <v>435</v>
      </c>
      <c r="L389" s="46"/>
      <c r="M389" s="213" t="s">
        <v>19</v>
      </c>
      <c r="N389" s="214" t="s">
        <v>51</v>
      </c>
      <c r="O389" s="86"/>
      <c r="P389" s="215">
        <f>O389*H389</f>
        <v>0</v>
      </c>
      <c r="Q389" s="215">
        <v>0</v>
      </c>
      <c r="R389" s="215">
        <f>Q389*H389</f>
        <v>0</v>
      </c>
      <c r="S389" s="215">
        <v>0</v>
      </c>
      <c r="T389" s="216">
        <f>S389*H389</f>
        <v>0</v>
      </c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R389" s="217" t="s">
        <v>303</v>
      </c>
      <c r="AT389" s="217" t="s">
        <v>135</v>
      </c>
      <c r="AU389" s="217" t="s">
        <v>90</v>
      </c>
      <c r="AY389" s="18" t="s">
        <v>133</v>
      </c>
      <c r="BE389" s="218">
        <f>IF(N389="základní",J389,0)</f>
        <v>0</v>
      </c>
      <c r="BF389" s="218">
        <f>IF(N389="snížená",J389,0)</f>
        <v>0</v>
      </c>
      <c r="BG389" s="218">
        <f>IF(N389="zákl. přenesená",J389,0)</f>
        <v>0</v>
      </c>
      <c r="BH389" s="218">
        <f>IF(N389="sníž. přenesená",J389,0)</f>
        <v>0</v>
      </c>
      <c r="BI389" s="218">
        <f>IF(N389="nulová",J389,0)</f>
        <v>0</v>
      </c>
      <c r="BJ389" s="18" t="s">
        <v>88</v>
      </c>
      <c r="BK389" s="218">
        <f>ROUND(I389*H389,2)</f>
        <v>0</v>
      </c>
      <c r="BL389" s="18" t="s">
        <v>303</v>
      </c>
      <c r="BM389" s="217" t="s">
        <v>466</v>
      </c>
    </row>
    <row r="390" spans="1:51" s="13" customFormat="1" ht="12">
      <c r="A390" s="13"/>
      <c r="B390" s="224"/>
      <c r="C390" s="225"/>
      <c r="D390" s="226" t="s">
        <v>144</v>
      </c>
      <c r="E390" s="227" t="s">
        <v>19</v>
      </c>
      <c r="F390" s="228" t="s">
        <v>306</v>
      </c>
      <c r="G390" s="225"/>
      <c r="H390" s="227" t="s">
        <v>19</v>
      </c>
      <c r="I390" s="229"/>
      <c r="J390" s="225"/>
      <c r="K390" s="225"/>
      <c r="L390" s="230"/>
      <c r="M390" s="231"/>
      <c r="N390" s="232"/>
      <c r="O390" s="232"/>
      <c r="P390" s="232"/>
      <c r="Q390" s="232"/>
      <c r="R390" s="232"/>
      <c r="S390" s="232"/>
      <c r="T390" s="23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34" t="s">
        <v>144</v>
      </c>
      <c r="AU390" s="234" t="s">
        <v>90</v>
      </c>
      <c r="AV390" s="13" t="s">
        <v>88</v>
      </c>
      <c r="AW390" s="13" t="s">
        <v>42</v>
      </c>
      <c r="AX390" s="13" t="s">
        <v>80</v>
      </c>
      <c r="AY390" s="234" t="s">
        <v>133</v>
      </c>
    </row>
    <row r="391" spans="1:51" s="13" customFormat="1" ht="12">
      <c r="A391" s="13"/>
      <c r="B391" s="224"/>
      <c r="C391" s="225"/>
      <c r="D391" s="226" t="s">
        <v>144</v>
      </c>
      <c r="E391" s="227" t="s">
        <v>19</v>
      </c>
      <c r="F391" s="228" t="s">
        <v>467</v>
      </c>
      <c r="G391" s="225"/>
      <c r="H391" s="227" t="s">
        <v>19</v>
      </c>
      <c r="I391" s="229"/>
      <c r="J391" s="225"/>
      <c r="K391" s="225"/>
      <c r="L391" s="230"/>
      <c r="M391" s="231"/>
      <c r="N391" s="232"/>
      <c r="O391" s="232"/>
      <c r="P391" s="232"/>
      <c r="Q391" s="232"/>
      <c r="R391" s="232"/>
      <c r="S391" s="232"/>
      <c r="T391" s="23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34" t="s">
        <v>144</v>
      </c>
      <c r="AU391" s="234" t="s">
        <v>90</v>
      </c>
      <c r="AV391" s="13" t="s">
        <v>88</v>
      </c>
      <c r="AW391" s="13" t="s">
        <v>42</v>
      </c>
      <c r="AX391" s="13" t="s">
        <v>80</v>
      </c>
      <c r="AY391" s="234" t="s">
        <v>133</v>
      </c>
    </row>
    <row r="392" spans="1:51" s="14" customFormat="1" ht="12">
      <c r="A392" s="14"/>
      <c r="B392" s="235"/>
      <c r="C392" s="236"/>
      <c r="D392" s="226" t="s">
        <v>144</v>
      </c>
      <c r="E392" s="237" t="s">
        <v>19</v>
      </c>
      <c r="F392" s="238" t="s">
        <v>468</v>
      </c>
      <c r="G392" s="236"/>
      <c r="H392" s="239">
        <v>72</v>
      </c>
      <c r="I392" s="240"/>
      <c r="J392" s="236"/>
      <c r="K392" s="236"/>
      <c r="L392" s="241"/>
      <c r="M392" s="242"/>
      <c r="N392" s="243"/>
      <c r="O392" s="243"/>
      <c r="P392" s="243"/>
      <c r="Q392" s="243"/>
      <c r="R392" s="243"/>
      <c r="S392" s="243"/>
      <c r="T392" s="24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45" t="s">
        <v>144</v>
      </c>
      <c r="AU392" s="245" t="s">
        <v>90</v>
      </c>
      <c r="AV392" s="14" t="s">
        <v>90</v>
      </c>
      <c r="AW392" s="14" t="s">
        <v>42</v>
      </c>
      <c r="AX392" s="14" t="s">
        <v>88</v>
      </c>
      <c r="AY392" s="245" t="s">
        <v>133</v>
      </c>
    </row>
    <row r="393" spans="1:65" s="2" customFormat="1" ht="16.5" customHeight="1">
      <c r="A393" s="40"/>
      <c r="B393" s="41"/>
      <c r="C393" s="257" t="s">
        <v>469</v>
      </c>
      <c r="D393" s="257" t="s">
        <v>231</v>
      </c>
      <c r="E393" s="258" t="s">
        <v>470</v>
      </c>
      <c r="F393" s="259" t="s">
        <v>471</v>
      </c>
      <c r="G393" s="260" t="s">
        <v>218</v>
      </c>
      <c r="H393" s="261">
        <v>82.8</v>
      </c>
      <c r="I393" s="262"/>
      <c r="J393" s="263">
        <f>ROUND(I393*H393,2)</f>
        <v>0</v>
      </c>
      <c r="K393" s="259" t="s">
        <v>435</v>
      </c>
      <c r="L393" s="264"/>
      <c r="M393" s="265" t="s">
        <v>19</v>
      </c>
      <c r="N393" s="266" t="s">
        <v>51</v>
      </c>
      <c r="O393" s="86"/>
      <c r="P393" s="215">
        <f>O393*H393</f>
        <v>0</v>
      </c>
      <c r="Q393" s="215">
        <v>0</v>
      </c>
      <c r="R393" s="215">
        <f>Q393*H393</f>
        <v>0</v>
      </c>
      <c r="S393" s="215">
        <v>0</v>
      </c>
      <c r="T393" s="216">
        <f>S393*H393</f>
        <v>0</v>
      </c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R393" s="217" t="s">
        <v>317</v>
      </c>
      <c r="AT393" s="217" t="s">
        <v>231</v>
      </c>
      <c r="AU393" s="217" t="s">
        <v>90</v>
      </c>
      <c r="AY393" s="18" t="s">
        <v>133</v>
      </c>
      <c r="BE393" s="218">
        <f>IF(N393="základní",J393,0)</f>
        <v>0</v>
      </c>
      <c r="BF393" s="218">
        <f>IF(N393="snížená",J393,0)</f>
        <v>0</v>
      </c>
      <c r="BG393" s="218">
        <f>IF(N393="zákl. přenesená",J393,0)</f>
        <v>0</v>
      </c>
      <c r="BH393" s="218">
        <f>IF(N393="sníž. přenesená",J393,0)</f>
        <v>0</v>
      </c>
      <c r="BI393" s="218">
        <f>IF(N393="nulová",J393,0)</f>
        <v>0</v>
      </c>
      <c r="BJ393" s="18" t="s">
        <v>88</v>
      </c>
      <c r="BK393" s="218">
        <f>ROUND(I393*H393,2)</f>
        <v>0</v>
      </c>
      <c r="BL393" s="18" t="s">
        <v>303</v>
      </c>
      <c r="BM393" s="217" t="s">
        <v>472</v>
      </c>
    </row>
    <row r="394" spans="1:51" s="13" customFormat="1" ht="12">
      <c r="A394" s="13"/>
      <c r="B394" s="224"/>
      <c r="C394" s="225"/>
      <c r="D394" s="226" t="s">
        <v>144</v>
      </c>
      <c r="E394" s="227" t="s">
        <v>19</v>
      </c>
      <c r="F394" s="228" t="s">
        <v>306</v>
      </c>
      <c r="G394" s="225"/>
      <c r="H394" s="227" t="s">
        <v>19</v>
      </c>
      <c r="I394" s="229"/>
      <c r="J394" s="225"/>
      <c r="K394" s="225"/>
      <c r="L394" s="230"/>
      <c r="M394" s="231"/>
      <c r="N394" s="232"/>
      <c r="O394" s="232"/>
      <c r="P394" s="232"/>
      <c r="Q394" s="232"/>
      <c r="R394" s="232"/>
      <c r="S394" s="232"/>
      <c r="T394" s="23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34" t="s">
        <v>144</v>
      </c>
      <c r="AU394" s="234" t="s">
        <v>90</v>
      </c>
      <c r="AV394" s="13" t="s">
        <v>88</v>
      </c>
      <c r="AW394" s="13" t="s">
        <v>42</v>
      </c>
      <c r="AX394" s="13" t="s">
        <v>80</v>
      </c>
      <c r="AY394" s="234" t="s">
        <v>133</v>
      </c>
    </row>
    <row r="395" spans="1:51" s="13" customFormat="1" ht="12">
      <c r="A395" s="13"/>
      <c r="B395" s="224"/>
      <c r="C395" s="225"/>
      <c r="D395" s="226" t="s">
        <v>144</v>
      </c>
      <c r="E395" s="227" t="s">
        <v>19</v>
      </c>
      <c r="F395" s="228" t="s">
        <v>417</v>
      </c>
      <c r="G395" s="225"/>
      <c r="H395" s="227" t="s">
        <v>19</v>
      </c>
      <c r="I395" s="229"/>
      <c r="J395" s="225"/>
      <c r="K395" s="225"/>
      <c r="L395" s="230"/>
      <c r="M395" s="231"/>
      <c r="N395" s="232"/>
      <c r="O395" s="232"/>
      <c r="P395" s="232"/>
      <c r="Q395" s="232"/>
      <c r="R395" s="232"/>
      <c r="S395" s="232"/>
      <c r="T395" s="23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34" t="s">
        <v>144</v>
      </c>
      <c r="AU395" s="234" t="s">
        <v>90</v>
      </c>
      <c r="AV395" s="13" t="s">
        <v>88</v>
      </c>
      <c r="AW395" s="13" t="s">
        <v>42</v>
      </c>
      <c r="AX395" s="13" t="s">
        <v>80</v>
      </c>
      <c r="AY395" s="234" t="s">
        <v>133</v>
      </c>
    </row>
    <row r="396" spans="1:51" s="13" customFormat="1" ht="12">
      <c r="A396" s="13"/>
      <c r="B396" s="224"/>
      <c r="C396" s="225"/>
      <c r="D396" s="226" t="s">
        <v>144</v>
      </c>
      <c r="E396" s="227" t="s">
        <v>19</v>
      </c>
      <c r="F396" s="228" t="s">
        <v>467</v>
      </c>
      <c r="G396" s="225"/>
      <c r="H396" s="227" t="s">
        <v>19</v>
      </c>
      <c r="I396" s="229"/>
      <c r="J396" s="225"/>
      <c r="K396" s="225"/>
      <c r="L396" s="230"/>
      <c r="M396" s="231"/>
      <c r="N396" s="232"/>
      <c r="O396" s="232"/>
      <c r="P396" s="232"/>
      <c r="Q396" s="232"/>
      <c r="R396" s="232"/>
      <c r="S396" s="232"/>
      <c r="T396" s="23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34" t="s">
        <v>144</v>
      </c>
      <c r="AU396" s="234" t="s">
        <v>90</v>
      </c>
      <c r="AV396" s="13" t="s">
        <v>88</v>
      </c>
      <c r="AW396" s="13" t="s">
        <v>42</v>
      </c>
      <c r="AX396" s="13" t="s">
        <v>80</v>
      </c>
      <c r="AY396" s="234" t="s">
        <v>133</v>
      </c>
    </row>
    <row r="397" spans="1:51" s="14" customFormat="1" ht="12">
      <c r="A397" s="14"/>
      <c r="B397" s="235"/>
      <c r="C397" s="236"/>
      <c r="D397" s="226" t="s">
        <v>144</v>
      </c>
      <c r="E397" s="237" t="s">
        <v>19</v>
      </c>
      <c r="F397" s="238" t="s">
        <v>473</v>
      </c>
      <c r="G397" s="236"/>
      <c r="H397" s="239">
        <v>82.8</v>
      </c>
      <c r="I397" s="240"/>
      <c r="J397" s="236"/>
      <c r="K397" s="236"/>
      <c r="L397" s="241"/>
      <c r="M397" s="242"/>
      <c r="N397" s="243"/>
      <c r="O397" s="243"/>
      <c r="P397" s="243"/>
      <c r="Q397" s="243"/>
      <c r="R397" s="243"/>
      <c r="S397" s="243"/>
      <c r="T397" s="24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45" t="s">
        <v>144</v>
      </c>
      <c r="AU397" s="245" t="s">
        <v>90</v>
      </c>
      <c r="AV397" s="14" t="s">
        <v>90</v>
      </c>
      <c r="AW397" s="14" t="s">
        <v>42</v>
      </c>
      <c r="AX397" s="14" t="s">
        <v>88</v>
      </c>
      <c r="AY397" s="245" t="s">
        <v>133</v>
      </c>
    </row>
    <row r="398" spans="1:65" s="2" customFormat="1" ht="16.5" customHeight="1">
      <c r="A398" s="40"/>
      <c r="B398" s="41"/>
      <c r="C398" s="257" t="s">
        <v>474</v>
      </c>
      <c r="D398" s="257" t="s">
        <v>231</v>
      </c>
      <c r="E398" s="258" t="s">
        <v>475</v>
      </c>
      <c r="F398" s="259" t="s">
        <v>476</v>
      </c>
      <c r="G398" s="260" t="s">
        <v>226</v>
      </c>
      <c r="H398" s="261">
        <v>4</v>
      </c>
      <c r="I398" s="262"/>
      <c r="J398" s="263">
        <f>ROUND(I398*H398,2)</f>
        <v>0</v>
      </c>
      <c r="K398" s="259" t="s">
        <v>435</v>
      </c>
      <c r="L398" s="264"/>
      <c r="M398" s="265" t="s">
        <v>19</v>
      </c>
      <c r="N398" s="266" t="s">
        <v>51</v>
      </c>
      <c r="O398" s="86"/>
      <c r="P398" s="215">
        <f>O398*H398</f>
        <v>0</v>
      </c>
      <c r="Q398" s="215">
        <v>0</v>
      </c>
      <c r="R398" s="215">
        <f>Q398*H398</f>
        <v>0</v>
      </c>
      <c r="S398" s="215">
        <v>0</v>
      </c>
      <c r="T398" s="216">
        <f>S398*H398</f>
        <v>0</v>
      </c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R398" s="217" t="s">
        <v>317</v>
      </c>
      <c r="AT398" s="217" t="s">
        <v>231</v>
      </c>
      <c r="AU398" s="217" t="s">
        <v>90</v>
      </c>
      <c r="AY398" s="18" t="s">
        <v>133</v>
      </c>
      <c r="BE398" s="218">
        <f>IF(N398="základní",J398,0)</f>
        <v>0</v>
      </c>
      <c r="BF398" s="218">
        <f>IF(N398="snížená",J398,0)</f>
        <v>0</v>
      </c>
      <c r="BG398" s="218">
        <f>IF(N398="zákl. přenesená",J398,0)</f>
        <v>0</v>
      </c>
      <c r="BH398" s="218">
        <f>IF(N398="sníž. přenesená",J398,0)</f>
        <v>0</v>
      </c>
      <c r="BI398" s="218">
        <f>IF(N398="nulová",J398,0)</f>
        <v>0</v>
      </c>
      <c r="BJ398" s="18" t="s">
        <v>88</v>
      </c>
      <c r="BK398" s="218">
        <f>ROUND(I398*H398,2)</f>
        <v>0</v>
      </c>
      <c r="BL398" s="18" t="s">
        <v>303</v>
      </c>
      <c r="BM398" s="217" t="s">
        <v>477</v>
      </c>
    </row>
    <row r="399" spans="1:51" s="13" customFormat="1" ht="12">
      <c r="A399" s="13"/>
      <c r="B399" s="224"/>
      <c r="C399" s="225"/>
      <c r="D399" s="226" t="s">
        <v>144</v>
      </c>
      <c r="E399" s="227" t="s">
        <v>19</v>
      </c>
      <c r="F399" s="228" t="s">
        <v>306</v>
      </c>
      <c r="G399" s="225"/>
      <c r="H399" s="227" t="s">
        <v>19</v>
      </c>
      <c r="I399" s="229"/>
      <c r="J399" s="225"/>
      <c r="K399" s="225"/>
      <c r="L399" s="230"/>
      <c r="M399" s="231"/>
      <c r="N399" s="232"/>
      <c r="O399" s="232"/>
      <c r="P399" s="232"/>
      <c r="Q399" s="232"/>
      <c r="R399" s="232"/>
      <c r="S399" s="232"/>
      <c r="T399" s="23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34" t="s">
        <v>144</v>
      </c>
      <c r="AU399" s="234" t="s">
        <v>90</v>
      </c>
      <c r="AV399" s="13" t="s">
        <v>88</v>
      </c>
      <c r="AW399" s="13" t="s">
        <v>42</v>
      </c>
      <c r="AX399" s="13" t="s">
        <v>80</v>
      </c>
      <c r="AY399" s="234" t="s">
        <v>133</v>
      </c>
    </row>
    <row r="400" spans="1:51" s="13" customFormat="1" ht="12">
      <c r="A400" s="13"/>
      <c r="B400" s="224"/>
      <c r="C400" s="225"/>
      <c r="D400" s="226" t="s">
        <v>144</v>
      </c>
      <c r="E400" s="227" t="s">
        <v>19</v>
      </c>
      <c r="F400" s="228" t="s">
        <v>478</v>
      </c>
      <c r="G400" s="225"/>
      <c r="H400" s="227" t="s">
        <v>19</v>
      </c>
      <c r="I400" s="229"/>
      <c r="J400" s="225"/>
      <c r="K400" s="225"/>
      <c r="L400" s="230"/>
      <c r="M400" s="231"/>
      <c r="N400" s="232"/>
      <c r="O400" s="232"/>
      <c r="P400" s="232"/>
      <c r="Q400" s="232"/>
      <c r="R400" s="232"/>
      <c r="S400" s="232"/>
      <c r="T400" s="23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34" t="s">
        <v>144</v>
      </c>
      <c r="AU400" s="234" t="s">
        <v>90</v>
      </c>
      <c r="AV400" s="13" t="s">
        <v>88</v>
      </c>
      <c r="AW400" s="13" t="s">
        <v>42</v>
      </c>
      <c r="AX400" s="13" t="s">
        <v>80</v>
      </c>
      <c r="AY400" s="234" t="s">
        <v>133</v>
      </c>
    </row>
    <row r="401" spans="1:51" s="14" customFormat="1" ht="12">
      <c r="A401" s="14"/>
      <c r="B401" s="235"/>
      <c r="C401" s="236"/>
      <c r="D401" s="226" t="s">
        <v>144</v>
      </c>
      <c r="E401" s="237" t="s">
        <v>19</v>
      </c>
      <c r="F401" s="238" t="s">
        <v>479</v>
      </c>
      <c r="G401" s="236"/>
      <c r="H401" s="239">
        <v>4</v>
      </c>
      <c r="I401" s="240"/>
      <c r="J401" s="236"/>
      <c r="K401" s="236"/>
      <c r="L401" s="241"/>
      <c r="M401" s="242"/>
      <c r="N401" s="243"/>
      <c r="O401" s="243"/>
      <c r="P401" s="243"/>
      <c r="Q401" s="243"/>
      <c r="R401" s="243"/>
      <c r="S401" s="243"/>
      <c r="T401" s="24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45" t="s">
        <v>144</v>
      </c>
      <c r="AU401" s="245" t="s">
        <v>90</v>
      </c>
      <c r="AV401" s="14" t="s">
        <v>90</v>
      </c>
      <c r="AW401" s="14" t="s">
        <v>42</v>
      </c>
      <c r="AX401" s="14" t="s">
        <v>88</v>
      </c>
      <c r="AY401" s="245" t="s">
        <v>133</v>
      </c>
    </row>
    <row r="402" spans="1:65" s="2" customFormat="1" ht="24.15" customHeight="1">
      <c r="A402" s="40"/>
      <c r="B402" s="41"/>
      <c r="C402" s="206" t="s">
        <v>480</v>
      </c>
      <c r="D402" s="206" t="s">
        <v>135</v>
      </c>
      <c r="E402" s="207" t="s">
        <v>481</v>
      </c>
      <c r="F402" s="208" t="s">
        <v>482</v>
      </c>
      <c r="G402" s="209" t="s">
        <v>226</v>
      </c>
      <c r="H402" s="210">
        <v>2</v>
      </c>
      <c r="I402" s="211"/>
      <c r="J402" s="212">
        <f>ROUND(I402*H402,2)</f>
        <v>0</v>
      </c>
      <c r="K402" s="208" t="s">
        <v>435</v>
      </c>
      <c r="L402" s="46"/>
      <c r="M402" s="213" t="s">
        <v>19</v>
      </c>
      <c r="N402" s="214" t="s">
        <v>51</v>
      </c>
      <c r="O402" s="86"/>
      <c r="P402" s="215">
        <f>O402*H402</f>
        <v>0</v>
      </c>
      <c r="Q402" s="215">
        <v>6E-05</v>
      </c>
      <c r="R402" s="215">
        <f>Q402*H402</f>
        <v>0.00012</v>
      </c>
      <c r="S402" s="215">
        <v>0</v>
      </c>
      <c r="T402" s="216">
        <f>S402*H402</f>
        <v>0</v>
      </c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  <c r="AE402" s="40"/>
      <c r="AR402" s="217" t="s">
        <v>303</v>
      </c>
      <c r="AT402" s="217" t="s">
        <v>135</v>
      </c>
      <c r="AU402" s="217" t="s">
        <v>90</v>
      </c>
      <c r="AY402" s="18" t="s">
        <v>133</v>
      </c>
      <c r="BE402" s="218">
        <f>IF(N402="základní",J402,0)</f>
        <v>0</v>
      </c>
      <c r="BF402" s="218">
        <f>IF(N402="snížená",J402,0)</f>
        <v>0</v>
      </c>
      <c r="BG402" s="218">
        <f>IF(N402="zákl. přenesená",J402,0)</f>
        <v>0</v>
      </c>
      <c r="BH402" s="218">
        <f>IF(N402="sníž. přenesená",J402,0)</f>
        <v>0</v>
      </c>
      <c r="BI402" s="218">
        <f>IF(N402="nulová",J402,0)</f>
        <v>0</v>
      </c>
      <c r="BJ402" s="18" t="s">
        <v>88</v>
      </c>
      <c r="BK402" s="218">
        <f>ROUND(I402*H402,2)</f>
        <v>0</v>
      </c>
      <c r="BL402" s="18" t="s">
        <v>303</v>
      </c>
      <c r="BM402" s="217" t="s">
        <v>483</v>
      </c>
    </row>
    <row r="403" spans="1:51" s="13" customFormat="1" ht="12">
      <c r="A403" s="13"/>
      <c r="B403" s="224"/>
      <c r="C403" s="225"/>
      <c r="D403" s="226" t="s">
        <v>144</v>
      </c>
      <c r="E403" s="227" t="s">
        <v>19</v>
      </c>
      <c r="F403" s="228" t="s">
        <v>306</v>
      </c>
      <c r="G403" s="225"/>
      <c r="H403" s="227" t="s">
        <v>19</v>
      </c>
      <c r="I403" s="229"/>
      <c r="J403" s="225"/>
      <c r="K403" s="225"/>
      <c r="L403" s="230"/>
      <c r="M403" s="231"/>
      <c r="N403" s="232"/>
      <c r="O403" s="232"/>
      <c r="P403" s="232"/>
      <c r="Q403" s="232"/>
      <c r="R403" s="232"/>
      <c r="S403" s="232"/>
      <c r="T403" s="23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34" t="s">
        <v>144</v>
      </c>
      <c r="AU403" s="234" t="s">
        <v>90</v>
      </c>
      <c r="AV403" s="13" t="s">
        <v>88</v>
      </c>
      <c r="AW403" s="13" t="s">
        <v>42</v>
      </c>
      <c r="AX403" s="13" t="s">
        <v>80</v>
      </c>
      <c r="AY403" s="234" t="s">
        <v>133</v>
      </c>
    </row>
    <row r="404" spans="1:51" s="13" customFormat="1" ht="12">
      <c r="A404" s="13"/>
      <c r="B404" s="224"/>
      <c r="C404" s="225"/>
      <c r="D404" s="226" t="s">
        <v>144</v>
      </c>
      <c r="E404" s="227" t="s">
        <v>19</v>
      </c>
      <c r="F404" s="228" t="s">
        <v>484</v>
      </c>
      <c r="G404" s="225"/>
      <c r="H404" s="227" t="s">
        <v>19</v>
      </c>
      <c r="I404" s="229"/>
      <c r="J404" s="225"/>
      <c r="K404" s="225"/>
      <c r="L404" s="230"/>
      <c r="M404" s="231"/>
      <c r="N404" s="232"/>
      <c r="O404" s="232"/>
      <c r="P404" s="232"/>
      <c r="Q404" s="232"/>
      <c r="R404" s="232"/>
      <c r="S404" s="232"/>
      <c r="T404" s="23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34" t="s">
        <v>144</v>
      </c>
      <c r="AU404" s="234" t="s">
        <v>90</v>
      </c>
      <c r="AV404" s="13" t="s">
        <v>88</v>
      </c>
      <c r="AW404" s="13" t="s">
        <v>42</v>
      </c>
      <c r="AX404" s="13" t="s">
        <v>80</v>
      </c>
      <c r="AY404" s="234" t="s">
        <v>133</v>
      </c>
    </row>
    <row r="405" spans="1:51" s="14" customFormat="1" ht="12">
      <c r="A405" s="14"/>
      <c r="B405" s="235"/>
      <c r="C405" s="236"/>
      <c r="D405" s="226" t="s">
        <v>144</v>
      </c>
      <c r="E405" s="237" t="s">
        <v>19</v>
      </c>
      <c r="F405" s="238" t="s">
        <v>485</v>
      </c>
      <c r="G405" s="236"/>
      <c r="H405" s="239">
        <v>2</v>
      </c>
      <c r="I405" s="240"/>
      <c r="J405" s="236"/>
      <c r="K405" s="236"/>
      <c r="L405" s="241"/>
      <c r="M405" s="242"/>
      <c r="N405" s="243"/>
      <c r="O405" s="243"/>
      <c r="P405" s="243"/>
      <c r="Q405" s="243"/>
      <c r="R405" s="243"/>
      <c r="S405" s="243"/>
      <c r="T405" s="24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45" t="s">
        <v>144</v>
      </c>
      <c r="AU405" s="245" t="s">
        <v>90</v>
      </c>
      <c r="AV405" s="14" t="s">
        <v>90</v>
      </c>
      <c r="AW405" s="14" t="s">
        <v>42</v>
      </c>
      <c r="AX405" s="14" t="s">
        <v>88</v>
      </c>
      <c r="AY405" s="245" t="s">
        <v>133</v>
      </c>
    </row>
    <row r="406" spans="1:65" s="2" customFormat="1" ht="16.5" customHeight="1">
      <c r="A406" s="40"/>
      <c r="B406" s="41"/>
      <c r="C406" s="257" t="s">
        <v>486</v>
      </c>
      <c r="D406" s="257" t="s">
        <v>231</v>
      </c>
      <c r="E406" s="258" t="s">
        <v>487</v>
      </c>
      <c r="F406" s="259" t="s">
        <v>488</v>
      </c>
      <c r="G406" s="260" t="s">
        <v>218</v>
      </c>
      <c r="H406" s="261">
        <v>0.2</v>
      </c>
      <c r="I406" s="262"/>
      <c r="J406" s="263">
        <f>ROUND(I406*H406,2)</f>
        <v>0</v>
      </c>
      <c r="K406" s="259" t="s">
        <v>139</v>
      </c>
      <c r="L406" s="264"/>
      <c r="M406" s="265" t="s">
        <v>19</v>
      </c>
      <c r="N406" s="266" t="s">
        <v>51</v>
      </c>
      <c r="O406" s="86"/>
      <c r="P406" s="215">
        <f>O406*H406</f>
        <v>0</v>
      </c>
      <c r="Q406" s="215">
        <v>9E-05</v>
      </c>
      <c r="R406" s="215">
        <f>Q406*H406</f>
        <v>1.8E-05</v>
      </c>
      <c r="S406" s="215">
        <v>0</v>
      </c>
      <c r="T406" s="216">
        <f>S406*H406</f>
        <v>0</v>
      </c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  <c r="AR406" s="217" t="s">
        <v>317</v>
      </c>
      <c r="AT406" s="217" t="s">
        <v>231</v>
      </c>
      <c r="AU406" s="217" t="s">
        <v>90</v>
      </c>
      <c r="AY406" s="18" t="s">
        <v>133</v>
      </c>
      <c r="BE406" s="218">
        <f>IF(N406="základní",J406,0)</f>
        <v>0</v>
      </c>
      <c r="BF406" s="218">
        <f>IF(N406="snížená",J406,0)</f>
        <v>0</v>
      </c>
      <c r="BG406" s="218">
        <f>IF(N406="zákl. přenesená",J406,0)</f>
        <v>0</v>
      </c>
      <c r="BH406" s="218">
        <f>IF(N406="sníž. přenesená",J406,0)</f>
        <v>0</v>
      </c>
      <c r="BI406" s="218">
        <f>IF(N406="nulová",J406,0)</f>
        <v>0</v>
      </c>
      <c r="BJ406" s="18" t="s">
        <v>88</v>
      </c>
      <c r="BK406" s="218">
        <f>ROUND(I406*H406,2)</f>
        <v>0</v>
      </c>
      <c r="BL406" s="18" t="s">
        <v>303</v>
      </c>
      <c r="BM406" s="217" t="s">
        <v>489</v>
      </c>
    </row>
    <row r="407" spans="1:51" s="13" customFormat="1" ht="12">
      <c r="A407" s="13"/>
      <c r="B407" s="224"/>
      <c r="C407" s="225"/>
      <c r="D407" s="226" t="s">
        <v>144</v>
      </c>
      <c r="E407" s="227" t="s">
        <v>19</v>
      </c>
      <c r="F407" s="228" t="s">
        <v>306</v>
      </c>
      <c r="G407" s="225"/>
      <c r="H407" s="227" t="s">
        <v>19</v>
      </c>
      <c r="I407" s="229"/>
      <c r="J407" s="225"/>
      <c r="K407" s="225"/>
      <c r="L407" s="230"/>
      <c r="M407" s="231"/>
      <c r="N407" s="232"/>
      <c r="O407" s="232"/>
      <c r="P407" s="232"/>
      <c r="Q407" s="232"/>
      <c r="R407" s="232"/>
      <c r="S407" s="232"/>
      <c r="T407" s="23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34" t="s">
        <v>144</v>
      </c>
      <c r="AU407" s="234" t="s">
        <v>90</v>
      </c>
      <c r="AV407" s="13" t="s">
        <v>88</v>
      </c>
      <c r="AW407" s="13" t="s">
        <v>42</v>
      </c>
      <c r="AX407" s="13" t="s">
        <v>80</v>
      </c>
      <c r="AY407" s="234" t="s">
        <v>133</v>
      </c>
    </row>
    <row r="408" spans="1:51" s="13" customFormat="1" ht="12">
      <c r="A408" s="13"/>
      <c r="B408" s="224"/>
      <c r="C408" s="225"/>
      <c r="D408" s="226" t="s">
        <v>144</v>
      </c>
      <c r="E408" s="227" t="s">
        <v>19</v>
      </c>
      <c r="F408" s="228" t="s">
        <v>484</v>
      </c>
      <c r="G408" s="225"/>
      <c r="H408" s="227" t="s">
        <v>19</v>
      </c>
      <c r="I408" s="229"/>
      <c r="J408" s="225"/>
      <c r="K408" s="225"/>
      <c r="L408" s="230"/>
      <c r="M408" s="231"/>
      <c r="N408" s="232"/>
      <c r="O408" s="232"/>
      <c r="P408" s="232"/>
      <c r="Q408" s="232"/>
      <c r="R408" s="232"/>
      <c r="S408" s="232"/>
      <c r="T408" s="23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34" t="s">
        <v>144</v>
      </c>
      <c r="AU408" s="234" t="s">
        <v>90</v>
      </c>
      <c r="AV408" s="13" t="s">
        <v>88</v>
      </c>
      <c r="AW408" s="13" t="s">
        <v>42</v>
      </c>
      <c r="AX408" s="13" t="s">
        <v>80</v>
      </c>
      <c r="AY408" s="234" t="s">
        <v>133</v>
      </c>
    </row>
    <row r="409" spans="1:51" s="14" customFormat="1" ht="12">
      <c r="A409" s="14"/>
      <c r="B409" s="235"/>
      <c r="C409" s="236"/>
      <c r="D409" s="226" t="s">
        <v>144</v>
      </c>
      <c r="E409" s="237" t="s">
        <v>19</v>
      </c>
      <c r="F409" s="238" t="s">
        <v>490</v>
      </c>
      <c r="G409" s="236"/>
      <c r="H409" s="239">
        <v>0.2</v>
      </c>
      <c r="I409" s="240"/>
      <c r="J409" s="236"/>
      <c r="K409" s="236"/>
      <c r="L409" s="241"/>
      <c r="M409" s="242"/>
      <c r="N409" s="243"/>
      <c r="O409" s="243"/>
      <c r="P409" s="243"/>
      <c r="Q409" s="243"/>
      <c r="R409" s="243"/>
      <c r="S409" s="243"/>
      <c r="T409" s="24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45" t="s">
        <v>144</v>
      </c>
      <c r="AU409" s="245" t="s">
        <v>90</v>
      </c>
      <c r="AV409" s="14" t="s">
        <v>90</v>
      </c>
      <c r="AW409" s="14" t="s">
        <v>42</v>
      </c>
      <c r="AX409" s="14" t="s">
        <v>88</v>
      </c>
      <c r="AY409" s="245" t="s">
        <v>133</v>
      </c>
    </row>
    <row r="410" spans="1:65" s="2" customFormat="1" ht="24.15" customHeight="1">
      <c r="A410" s="40"/>
      <c r="B410" s="41"/>
      <c r="C410" s="206" t="s">
        <v>491</v>
      </c>
      <c r="D410" s="206" t="s">
        <v>135</v>
      </c>
      <c r="E410" s="207" t="s">
        <v>492</v>
      </c>
      <c r="F410" s="208" t="s">
        <v>493</v>
      </c>
      <c r="G410" s="209" t="s">
        <v>226</v>
      </c>
      <c r="H410" s="210">
        <v>4</v>
      </c>
      <c r="I410" s="211"/>
      <c r="J410" s="212">
        <f>ROUND(I410*H410,2)</f>
        <v>0</v>
      </c>
      <c r="K410" s="208" t="s">
        <v>139</v>
      </c>
      <c r="L410" s="46"/>
      <c r="M410" s="213" t="s">
        <v>19</v>
      </c>
      <c r="N410" s="214" t="s">
        <v>51</v>
      </c>
      <c r="O410" s="86"/>
      <c r="P410" s="215">
        <f>O410*H410</f>
        <v>0</v>
      </c>
      <c r="Q410" s="215">
        <v>0</v>
      </c>
      <c r="R410" s="215">
        <f>Q410*H410</f>
        <v>0</v>
      </c>
      <c r="S410" s="215">
        <v>0</v>
      </c>
      <c r="T410" s="216">
        <f>S410*H410</f>
        <v>0</v>
      </c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R410" s="217" t="s">
        <v>303</v>
      </c>
      <c r="AT410" s="217" t="s">
        <v>135</v>
      </c>
      <c r="AU410" s="217" t="s">
        <v>90</v>
      </c>
      <c r="AY410" s="18" t="s">
        <v>133</v>
      </c>
      <c r="BE410" s="218">
        <f>IF(N410="základní",J410,0)</f>
        <v>0</v>
      </c>
      <c r="BF410" s="218">
        <f>IF(N410="snížená",J410,0)</f>
        <v>0</v>
      </c>
      <c r="BG410" s="218">
        <f>IF(N410="zákl. přenesená",J410,0)</f>
        <v>0</v>
      </c>
      <c r="BH410" s="218">
        <f>IF(N410="sníž. přenesená",J410,0)</f>
        <v>0</v>
      </c>
      <c r="BI410" s="218">
        <f>IF(N410="nulová",J410,0)</f>
        <v>0</v>
      </c>
      <c r="BJ410" s="18" t="s">
        <v>88</v>
      </c>
      <c r="BK410" s="218">
        <f>ROUND(I410*H410,2)</f>
        <v>0</v>
      </c>
      <c r="BL410" s="18" t="s">
        <v>303</v>
      </c>
      <c r="BM410" s="217" t="s">
        <v>494</v>
      </c>
    </row>
    <row r="411" spans="1:47" s="2" customFormat="1" ht="12">
      <c r="A411" s="40"/>
      <c r="B411" s="41"/>
      <c r="C411" s="42"/>
      <c r="D411" s="219" t="s">
        <v>142</v>
      </c>
      <c r="E411" s="42"/>
      <c r="F411" s="220" t="s">
        <v>495</v>
      </c>
      <c r="G411" s="42"/>
      <c r="H411" s="42"/>
      <c r="I411" s="221"/>
      <c r="J411" s="42"/>
      <c r="K411" s="42"/>
      <c r="L411" s="46"/>
      <c r="M411" s="222"/>
      <c r="N411" s="223"/>
      <c r="O411" s="86"/>
      <c r="P411" s="86"/>
      <c r="Q411" s="86"/>
      <c r="R411" s="86"/>
      <c r="S411" s="86"/>
      <c r="T411" s="87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T411" s="18" t="s">
        <v>142</v>
      </c>
      <c r="AU411" s="18" t="s">
        <v>90</v>
      </c>
    </row>
    <row r="412" spans="1:51" s="13" customFormat="1" ht="12">
      <c r="A412" s="13"/>
      <c r="B412" s="224"/>
      <c r="C412" s="225"/>
      <c r="D412" s="226" t="s">
        <v>144</v>
      </c>
      <c r="E412" s="227" t="s">
        <v>19</v>
      </c>
      <c r="F412" s="228" t="s">
        <v>306</v>
      </c>
      <c r="G412" s="225"/>
      <c r="H412" s="227" t="s">
        <v>19</v>
      </c>
      <c r="I412" s="229"/>
      <c r="J412" s="225"/>
      <c r="K412" s="225"/>
      <c r="L412" s="230"/>
      <c r="M412" s="231"/>
      <c r="N412" s="232"/>
      <c r="O412" s="232"/>
      <c r="P412" s="232"/>
      <c r="Q412" s="232"/>
      <c r="R412" s="232"/>
      <c r="S412" s="232"/>
      <c r="T412" s="23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34" t="s">
        <v>144</v>
      </c>
      <c r="AU412" s="234" t="s">
        <v>90</v>
      </c>
      <c r="AV412" s="13" t="s">
        <v>88</v>
      </c>
      <c r="AW412" s="13" t="s">
        <v>42</v>
      </c>
      <c r="AX412" s="13" t="s">
        <v>80</v>
      </c>
      <c r="AY412" s="234" t="s">
        <v>133</v>
      </c>
    </row>
    <row r="413" spans="1:51" s="13" customFormat="1" ht="12">
      <c r="A413" s="13"/>
      <c r="B413" s="224"/>
      <c r="C413" s="225"/>
      <c r="D413" s="226" t="s">
        <v>144</v>
      </c>
      <c r="E413" s="227" t="s">
        <v>19</v>
      </c>
      <c r="F413" s="228" t="s">
        <v>496</v>
      </c>
      <c r="G413" s="225"/>
      <c r="H413" s="227" t="s">
        <v>19</v>
      </c>
      <c r="I413" s="229"/>
      <c r="J413" s="225"/>
      <c r="K413" s="225"/>
      <c r="L413" s="230"/>
      <c r="M413" s="231"/>
      <c r="N413" s="232"/>
      <c r="O413" s="232"/>
      <c r="P413" s="232"/>
      <c r="Q413" s="232"/>
      <c r="R413" s="232"/>
      <c r="S413" s="232"/>
      <c r="T413" s="23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34" t="s">
        <v>144</v>
      </c>
      <c r="AU413" s="234" t="s">
        <v>90</v>
      </c>
      <c r="AV413" s="13" t="s">
        <v>88</v>
      </c>
      <c r="AW413" s="13" t="s">
        <v>42</v>
      </c>
      <c r="AX413" s="13" t="s">
        <v>80</v>
      </c>
      <c r="AY413" s="234" t="s">
        <v>133</v>
      </c>
    </row>
    <row r="414" spans="1:51" s="14" customFormat="1" ht="12">
      <c r="A414" s="14"/>
      <c r="B414" s="235"/>
      <c r="C414" s="236"/>
      <c r="D414" s="226" t="s">
        <v>144</v>
      </c>
      <c r="E414" s="237" t="s">
        <v>19</v>
      </c>
      <c r="F414" s="238" t="s">
        <v>497</v>
      </c>
      <c r="G414" s="236"/>
      <c r="H414" s="239">
        <v>4</v>
      </c>
      <c r="I414" s="240"/>
      <c r="J414" s="236"/>
      <c r="K414" s="236"/>
      <c r="L414" s="241"/>
      <c r="M414" s="242"/>
      <c r="N414" s="243"/>
      <c r="O414" s="243"/>
      <c r="P414" s="243"/>
      <c r="Q414" s="243"/>
      <c r="R414" s="243"/>
      <c r="S414" s="243"/>
      <c r="T414" s="24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45" t="s">
        <v>144</v>
      </c>
      <c r="AU414" s="245" t="s">
        <v>90</v>
      </c>
      <c r="AV414" s="14" t="s">
        <v>90</v>
      </c>
      <c r="AW414" s="14" t="s">
        <v>42</v>
      </c>
      <c r="AX414" s="14" t="s">
        <v>88</v>
      </c>
      <c r="AY414" s="245" t="s">
        <v>133</v>
      </c>
    </row>
    <row r="415" spans="1:65" s="2" customFormat="1" ht="16.5" customHeight="1">
      <c r="A415" s="40"/>
      <c r="B415" s="41"/>
      <c r="C415" s="257" t="s">
        <v>498</v>
      </c>
      <c r="D415" s="257" t="s">
        <v>231</v>
      </c>
      <c r="E415" s="258" t="s">
        <v>499</v>
      </c>
      <c r="F415" s="259" t="s">
        <v>500</v>
      </c>
      <c r="G415" s="260" t="s">
        <v>218</v>
      </c>
      <c r="H415" s="261">
        <v>4</v>
      </c>
      <c r="I415" s="262"/>
      <c r="J415" s="263">
        <f>ROUND(I415*H415,2)</f>
        <v>0</v>
      </c>
      <c r="K415" s="259" t="s">
        <v>139</v>
      </c>
      <c r="L415" s="264"/>
      <c r="M415" s="265" t="s">
        <v>19</v>
      </c>
      <c r="N415" s="266" t="s">
        <v>51</v>
      </c>
      <c r="O415" s="86"/>
      <c r="P415" s="215">
        <f>O415*H415</f>
        <v>0</v>
      </c>
      <c r="Q415" s="215">
        <v>0.00011</v>
      </c>
      <c r="R415" s="215">
        <f>Q415*H415</f>
        <v>0.00044</v>
      </c>
      <c r="S415" s="215">
        <v>0</v>
      </c>
      <c r="T415" s="216">
        <f>S415*H415</f>
        <v>0</v>
      </c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R415" s="217" t="s">
        <v>317</v>
      </c>
      <c r="AT415" s="217" t="s">
        <v>231</v>
      </c>
      <c r="AU415" s="217" t="s">
        <v>90</v>
      </c>
      <c r="AY415" s="18" t="s">
        <v>133</v>
      </c>
      <c r="BE415" s="218">
        <f>IF(N415="základní",J415,0)</f>
        <v>0</v>
      </c>
      <c r="BF415" s="218">
        <f>IF(N415="snížená",J415,0)</f>
        <v>0</v>
      </c>
      <c r="BG415" s="218">
        <f>IF(N415="zákl. přenesená",J415,0)</f>
        <v>0</v>
      </c>
      <c r="BH415" s="218">
        <f>IF(N415="sníž. přenesená",J415,0)</f>
        <v>0</v>
      </c>
      <c r="BI415" s="218">
        <f>IF(N415="nulová",J415,0)</f>
        <v>0</v>
      </c>
      <c r="BJ415" s="18" t="s">
        <v>88</v>
      </c>
      <c r="BK415" s="218">
        <f>ROUND(I415*H415,2)</f>
        <v>0</v>
      </c>
      <c r="BL415" s="18" t="s">
        <v>303</v>
      </c>
      <c r="BM415" s="217" t="s">
        <v>501</v>
      </c>
    </row>
    <row r="416" spans="1:51" s="13" customFormat="1" ht="12">
      <c r="A416" s="13"/>
      <c r="B416" s="224"/>
      <c r="C416" s="225"/>
      <c r="D416" s="226" t="s">
        <v>144</v>
      </c>
      <c r="E416" s="227" t="s">
        <v>19</v>
      </c>
      <c r="F416" s="228" t="s">
        <v>306</v>
      </c>
      <c r="G416" s="225"/>
      <c r="H416" s="227" t="s">
        <v>19</v>
      </c>
      <c r="I416" s="229"/>
      <c r="J416" s="225"/>
      <c r="K416" s="225"/>
      <c r="L416" s="230"/>
      <c r="M416" s="231"/>
      <c r="N416" s="232"/>
      <c r="O416" s="232"/>
      <c r="P416" s="232"/>
      <c r="Q416" s="232"/>
      <c r="R416" s="232"/>
      <c r="S416" s="232"/>
      <c r="T416" s="23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34" t="s">
        <v>144</v>
      </c>
      <c r="AU416" s="234" t="s">
        <v>90</v>
      </c>
      <c r="AV416" s="13" t="s">
        <v>88</v>
      </c>
      <c r="AW416" s="13" t="s">
        <v>42</v>
      </c>
      <c r="AX416" s="13" t="s">
        <v>80</v>
      </c>
      <c r="AY416" s="234" t="s">
        <v>133</v>
      </c>
    </row>
    <row r="417" spans="1:51" s="13" customFormat="1" ht="12">
      <c r="A417" s="13"/>
      <c r="B417" s="224"/>
      <c r="C417" s="225"/>
      <c r="D417" s="226" t="s">
        <v>144</v>
      </c>
      <c r="E417" s="227" t="s">
        <v>19</v>
      </c>
      <c r="F417" s="228" t="s">
        <v>496</v>
      </c>
      <c r="G417" s="225"/>
      <c r="H417" s="227" t="s">
        <v>19</v>
      </c>
      <c r="I417" s="229"/>
      <c r="J417" s="225"/>
      <c r="K417" s="225"/>
      <c r="L417" s="230"/>
      <c r="M417" s="231"/>
      <c r="N417" s="232"/>
      <c r="O417" s="232"/>
      <c r="P417" s="232"/>
      <c r="Q417" s="232"/>
      <c r="R417" s="232"/>
      <c r="S417" s="232"/>
      <c r="T417" s="23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34" t="s">
        <v>144</v>
      </c>
      <c r="AU417" s="234" t="s">
        <v>90</v>
      </c>
      <c r="AV417" s="13" t="s">
        <v>88</v>
      </c>
      <c r="AW417" s="13" t="s">
        <v>42</v>
      </c>
      <c r="AX417" s="13" t="s">
        <v>80</v>
      </c>
      <c r="AY417" s="234" t="s">
        <v>133</v>
      </c>
    </row>
    <row r="418" spans="1:51" s="14" customFormat="1" ht="12">
      <c r="A418" s="14"/>
      <c r="B418" s="235"/>
      <c r="C418" s="236"/>
      <c r="D418" s="226" t="s">
        <v>144</v>
      </c>
      <c r="E418" s="237" t="s">
        <v>19</v>
      </c>
      <c r="F418" s="238" t="s">
        <v>497</v>
      </c>
      <c r="G418" s="236"/>
      <c r="H418" s="239">
        <v>4</v>
      </c>
      <c r="I418" s="240"/>
      <c r="J418" s="236"/>
      <c r="K418" s="236"/>
      <c r="L418" s="241"/>
      <c r="M418" s="242"/>
      <c r="N418" s="243"/>
      <c r="O418" s="243"/>
      <c r="P418" s="243"/>
      <c r="Q418" s="243"/>
      <c r="R418" s="243"/>
      <c r="S418" s="243"/>
      <c r="T418" s="24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45" t="s">
        <v>144</v>
      </c>
      <c r="AU418" s="245" t="s">
        <v>90</v>
      </c>
      <c r="AV418" s="14" t="s">
        <v>90</v>
      </c>
      <c r="AW418" s="14" t="s">
        <v>42</v>
      </c>
      <c r="AX418" s="14" t="s">
        <v>88</v>
      </c>
      <c r="AY418" s="245" t="s">
        <v>133</v>
      </c>
    </row>
    <row r="419" spans="1:65" s="2" customFormat="1" ht="24.15" customHeight="1">
      <c r="A419" s="40"/>
      <c r="B419" s="41"/>
      <c r="C419" s="206" t="s">
        <v>502</v>
      </c>
      <c r="D419" s="206" t="s">
        <v>135</v>
      </c>
      <c r="E419" s="207" t="s">
        <v>503</v>
      </c>
      <c r="F419" s="208" t="s">
        <v>504</v>
      </c>
      <c r="G419" s="209" t="s">
        <v>226</v>
      </c>
      <c r="H419" s="210">
        <v>2</v>
      </c>
      <c r="I419" s="211"/>
      <c r="J419" s="212">
        <f>ROUND(I419*H419,2)</f>
        <v>0</v>
      </c>
      <c r="K419" s="208" t="s">
        <v>139</v>
      </c>
      <c r="L419" s="46"/>
      <c r="M419" s="213" t="s">
        <v>19</v>
      </c>
      <c r="N419" s="214" t="s">
        <v>51</v>
      </c>
      <c r="O419" s="86"/>
      <c r="P419" s="215">
        <f>O419*H419</f>
        <v>0</v>
      </c>
      <c r="Q419" s="215">
        <v>2.20015</v>
      </c>
      <c r="R419" s="215">
        <f>Q419*H419</f>
        <v>4.4003</v>
      </c>
      <c r="S419" s="215">
        <v>0</v>
      </c>
      <c r="T419" s="216">
        <f>S419*H419</f>
        <v>0</v>
      </c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R419" s="217" t="s">
        <v>303</v>
      </c>
      <c r="AT419" s="217" t="s">
        <v>135</v>
      </c>
      <c r="AU419" s="217" t="s">
        <v>90</v>
      </c>
      <c r="AY419" s="18" t="s">
        <v>133</v>
      </c>
      <c r="BE419" s="218">
        <f>IF(N419="základní",J419,0)</f>
        <v>0</v>
      </c>
      <c r="BF419" s="218">
        <f>IF(N419="snížená",J419,0)</f>
        <v>0</v>
      </c>
      <c r="BG419" s="218">
        <f>IF(N419="zákl. přenesená",J419,0)</f>
        <v>0</v>
      </c>
      <c r="BH419" s="218">
        <f>IF(N419="sníž. přenesená",J419,0)</f>
        <v>0</v>
      </c>
      <c r="BI419" s="218">
        <f>IF(N419="nulová",J419,0)</f>
        <v>0</v>
      </c>
      <c r="BJ419" s="18" t="s">
        <v>88</v>
      </c>
      <c r="BK419" s="218">
        <f>ROUND(I419*H419,2)</f>
        <v>0</v>
      </c>
      <c r="BL419" s="18" t="s">
        <v>303</v>
      </c>
      <c r="BM419" s="217" t="s">
        <v>505</v>
      </c>
    </row>
    <row r="420" spans="1:47" s="2" customFormat="1" ht="12">
      <c r="A420" s="40"/>
      <c r="B420" s="41"/>
      <c r="C420" s="42"/>
      <c r="D420" s="219" t="s">
        <v>142</v>
      </c>
      <c r="E420" s="42"/>
      <c r="F420" s="220" t="s">
        <v>506</v>
      </c>
      <c r="G420" s="42"/>
      <c r="H420" s="42"/>
      <c r="I420" s="221"/>
      <c r="J420" s="42"/>
      <c r="K420" s="42"/>
      <c r="L420" s="46"/>
      <c r="M420" s="222"/>
      <c r="N420" s="223"/>
      <c r="O420" s="86"/>
      <c r="P420" s="86"/>
      <c r="Q420" s="86"/>
      <c r="R420" s="86"/>
      <c r="S420" s="86"/>
      <c r="T420" s="87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T420" s="18" t="s">
        <v>142</v>
      </c>
      <c r="AU420" s="18" t="s">
        <v>90</v>
      </c>
    </row>
    <row r="421" spans="1:51" s="13" customFormat="1" ht="12">
      <c r="A421" s="13"/>
      <c r="B421" s="224"/>
      <c r="C421" s="225"/>
      <c r="D421" s="226" t="s">
        <v>144</v>
      </c>
      <c r="E421" s="227" t="s">
        <v>19</v>
      </c>
      <c r="F421" s="228" t="s">
        <v>507</v>
      </c>
      <c r="G421" s="225"/>
      <c r="H421" s="227" t="s">
        <v>19</v>
      </c>
      <c r="I421" s="229"/>
      <c r="J421" s="225"/>
      <c r="K421" s="225"/>
      <c r="L421" s="230"/>
      <c r="M421" s="231"/>
      <c r="N421" s="232"/>
      <c r="O421" s="232"/>
      <c r="P421" s="232"/>
      <c r="Q421" s="232"/>
      <c r="R421" s="232"/>
      <c r="S421" s="232"/>
      <c r="T421" s="23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34" t="s">
        <v>144</v>
      </c>
      <c r="AU421" s="234" t="s">
        <v>90</v>
      </c>
      <c r="AV421" s="13" t="s">
        <v>88</v>
      </c>
      <c r="AW421" s="13" t="s">
        <v>42</v>
      </c>
      <c r="AX421" s="13" t="s">
        <v>80</v>
      </c>
      <c r="AY421" s="234" t="s">
        <v>133</v>
      </c>
    </row>
    <row r="422" spans="1:51" s="13" customFormat="1" ht="12">
      <c r="A422" s="13"/>
      <c r="B422" s="224"/>
      <c r="C422" s="225"/>
      <c r="D422" s="226" t="s">
        <v>144</v>
      </c>
      <c r="E422" s="227" t="s">
        <v>19</v>
      </c>
      <c r="F422" s="228" t="s">
        <v>508</v>
      </c>
      <c r="G422" s="225"/>
      <c r="H422" s="227" t="s">
        <v>19</v>
      </c>
      <c r="I422" s="229"/>
      <c r="J422" s="225"/>
      <c r="K422" s="225"/>
      <c r="L422" s="230"/>
      <c r="M422" s="231"/>
      <c r="N422" s="232"/>
      <c r="O422" s="232"/>
      <c r="P422" s="232"/>
      <c r="Q422" s="232"/>
      <c r="R422" s="232"/>
      <c r="S422" s="232"/>
      <c r="T422" s="23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34" t="s">
        <v>144</v>
      </c>
      <c r="AU422" s="234" t="s">
        <v>90</v>
      </c>
      <c r="AV422" s="13" t="s">
        <v>88</v>
      </c>
      <c r="AW422" s="13" t="s">
        <v>42</v>
      </c>
      <c r="AX422" s="13" t="s">
        <v>80</v>
      </c>
      <c r="AY422" s="234" t="s">
        <v>133</v>
      </c>
    </row>
    <row r="423" spans="1:51" s="14" customFormat="1" ht="12">
      <c r="A423" s="14"/>
      <c r="B423" s="235"/>
      <c r="C423" s="236"/>
      <c r="D423" s="226" t="s">
        <v>144</v>
      </c>
      <c r="E423" s="237" t="s">
        <v>19</v>
      </c>
      <c r="F423" s="238" t="s">
        <v>509</v>
      </c>
      <c r="G423" s="236"/>
      <c r="H423" s="239">
        <v>2</v>
      </c>
      <c r="I423" s="240"/>
      <c r="J423" s="236"/>
      <c r="K423" s="236"/>
      <c r="L423" s="241"/>
      <c r="M423" s="242"/>
      <c r="N423" s="243"/>
      <c r="O423" s="243"/>
      <c r="P423" s="243"/>
      <c r="Q423" s="243"/>
      <c r="R423" s="243"/>
      <c r="S423" s="243"/>
      <c r="T423" s="24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45" t="s">
        <v>144</v>
      </c>
      <c r="AU423" s="245" t="s">
        <v>90</v>
      </c>
      <c r="AV423" s="14" t="s">
        <v>90</v>
      </c>
      <c r="AW423" s="14" t="s">
        <v>42</v>
      </c>
      <c r="AX423" s="14" t="s">
        <v>88</v>
      </c>
      <c r="AY423" s="245" t="s">
        <v>133</v>
      </c>
    </row>
    <row r="424" spans="1:65" s="2" customFormat="1" ht="16.5" customHeight="1">
      <c r="A424" s="40"/>
      <c r="B424" s="41"/>
      <c r="C424" s="257" t="s">
        <v>510</v>
      </c>
      <c r="D424" s="257" t="s">
        <v>231</v>
      </c>
      <c r="E424" s="258" t="s">
        <v>511</v>
      </c>
      <c r="F424" s="259" t="s">
        <v>512</v>
      </c>
      <c r="G424" s="260" t="s">
        <v>226</v>
      </c>
      <c r="H424" s="261">
        <v>2</v>
      </c>
      <c r="I424" s="262"/>
      <c r="J424" s="263">
        <f>ROUND(I424*H424,2)</f>
        <v>0</v>
      </c>
      <c r="K424" s="259" t="s">
        <v>435</v>
      </c>
      <c r="L424" s="264"/>
      <c r="M424" s="265" t="s">
        <v>19</v>
      </c>
      <c r="N424" s="266" t="s">
        <v>51</v>
      </c>
      <c r="O424" s="86"/>
      <c r="P424" s="215">
        <f>O424*H424</f>
        <v>0</v>
      </c>
      <c r="Q424" s="215">
        <v>0</v>
      </c>
      <c r="R424" s="215">
        <f>Q424*H424</f>
        <v>0</v>
      </c>
      <c r="S424" s="215">
        <v>0</v>
      </c>
      <c r="T424" s="216">
        <f>S424*H424</f>
        <v>0</v>
      </c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R424" s="217" t="s">
        <v>317</v>
      </c>
      <c r="AT424" s="217" t="s">
        <v>231</v>
      </c>
      <c r="AU424" s="217" t="s">
        <v>90</v>
      </c>
      <c r="AY424" s="18" t="s">
        <v>133</v>
      </c>
      <c r="BE424" s="218">
        <f>IF(N424="základní",J424,0)</f>
        <v>0</v>
      </c>
      <c r="BF424" s="218">
        <f>IF(N424="snížená",J424,0)</f>
        <v>0</v>
      </c>
      <c r="BG424" s="218">
        <f>IF(N424="zákl. přenesená",J424,0)</f>
        <v>0</v>
      </c>
      <c r="BH424" s="218">
        <f>IF(N424="sníž. přenesená",J424,0)</f>
        <v>0</v>
      </c>
      <c r="BI424" s="218">
        <f>IF(N424="nulová",J424,0)</f>
        <v>0</v>
      </c>
      <c r="BJ424" s="18" t="s">
        <v>88</v>
      </c>
      <c r="BK424" s="218">
        <f>ROUND(I424*H424,2)</f>
        <v>0</v>
      </c>
      <c r="BL424" s="18" t="s">
        <v>303</v>
      </c>
      <c r="BM424" s="217" t="s">
        <v>513</v>
      </c>
    </row>
    <row r="425" spans="1:51" s="13" customFormat="1" ht="12">
      <c r="A425" s="13"/>
      <c r="B425" s="224"/>
      <c r="C425" s="225"/>
      <c r="D425" s="226" t="s">
        <v>144</v>
      </c>
      <c r="E425" s="227" t="s">
        <v>19</v>
      </c>
      <c r="F425" s="228" t="s">
        <v>507</v>
      </c>
      <c r="G425" s="225"/>
      <c r="H425" s="227" t="s">
        <v>19</v>
      </c>
      <c r="I425" s="229"/>
      <c r="J425" s="225"/>
      <c r="K425" s="225"/>
      <c r="L425" s="230"/>
      <c r="M425" s="231"/>
      <c r="N425" s="232"/>
      <c r="O425" s="232"/>
      <c r="P425" s="232"/>
      <c r="Q425" s="232"/>
      <c r="R425" s="232"/>
      <c r="S425" s="232"/>
      <c r="T425" s="23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34" t="s">
        <v>144</v>
      </c>
      <c r="AU425" s="234" t="s">
        <v>90</v>
      </c>
      <c r="AV425" s="13" t="s">
        <v>88</v>
      </c>
      <c r="AW425" s="13" t="s">
        <v>42</v>
      </c>
      <c r="AX425" s="13" t="s">
        <v>80</v>
      </c>
      <c r="AY425" s="234" t="s">
        <v>133</v>
      </c>
    </row>
    <row r="426" spans="1:51" s="13" customFormat="1" ht="12">
      <c r="A426" s="13"/>
      <c r="B426" s="224"/>
      <c r="C426" s="225"/>
      <c r="D426" s="226" t="s">
        <v>144</v>
      </c>
      <c r="E426" s="227" t="s">
        <v>19</v>
      </c>
      <c r="F426" s="228" t="s">
        <v>508</v>
      </c>
      <c r="G426" s="225"/>
      <c r="H426" s="227" t="s">
        <v>19</v>
      </c>
      <c r="I426" s="229"/>
      <c r="J426" s="225"/>
      <c r="K426" s="225"/>
      <c r="L426" s="230"/>
      <c r="M426" s="231"/>
      <c r="N426" s="232"/>
      <c r="O426" s="232"/>
      <c r="P426" s="232"/>
      <c r="Q426" s="232"/>
      <c r="R426" s="232"/>
      <c r="S426" s="232"/>
      <c r="T426" s="23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34" t="s">
        <v>144</v>
      </c>
      <c r="AU426" s="234" t="s">
        <v>90</v>
      </c>
      <c r="AV426" s="13" t="s">
        <v>88</v>
      </c>
      <c r="AW426" s="13" t="s">
        <v>42</v>
      </c>
      <c r="AX426" s="13" t="s">
        <v>80</v>
      </c>
      <c r="AY426" s="234" t="s">
        <v>133</v>
      </c>
    </row>
    <row r="427" spans="1:51" s="14" customFormat="1" ht="12">
      <c r="A427" s="14"/>
      <c r="B427" s="235"/>
      <c r="C427" s="236"/>
      <c r="D427" s="226" t="s">
        <v>144</v>
      </c>
      <c r="E427" s="237" t="s">
        <v>19</v>
      </c>
      <c r="F427" s="238" t="s">
        <v>509</v>
      </c>
      <c r="G427" s="236"/>
      <c r="H427" s="239">
        <v>2</v>
      </c>
      <c r="I427" s="240"/>
      <c r="J427" s="236"/>
      <c r="K427" s="236"/>
      <c r="L427" s="241"/>
      <c r="M427" s="242"/>
      <c r="N427" s="243"/>
      <c r="O427" s="243"/>
      <c r="P427" s="243"/>
      <c r="Q427" s="243"/>
      <c r="R427" s="243"/>
      <c r="S427" s="243"/>
      <c r="T427" s="24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45" t="s">
        <v>144</v>
      </c>
      <c r="AU427" s="245" t="s">
        <v>90</v>
      </c>
      <c r="AV427" s="14" t="s">
        <v>90</v>
      </c>
      <c r="AW427" s="14" t="s">
        <v>42</v>
      </c>
      <c r="AX427" s="14" t="s">
        <v>88</v>
      </c>
      <c r="AY427" s="245" t="s">
        <v>133</v>
      </c>
    </row>
    <row r="428" spans="1:65" s="2" customFormat="1" ht="16.5" customHeight="1">
      <c r="A428" s="40"/>
      <c r="B428" s="41"/>
      <c r="C428" s="257" t="s">
        <v>514</v>
      </c>
      <c r="D428" s="257" t="s">
        <v>231</v>
      </c>
      <c r="E428" s="258" t="s">
        <v>515</v>
      </c>
      <c r="F428" s="259" t="s">
        <v>516</v>
      </c>
      <c r="G428" s="260" t="s">
        <v>226</v>
      </c>
      <c r="H428" s="261">
        <v>1</v>
      </c>
      <c r="I428" s="262"/>
      <c r="J428" s="263">
        <f>ROUND(I428*H428,2)</f>
        <v>0</v>
      </c>
      <c r="K428" s="259" t="s">
        <v>435</v>
      </c>
      <c r="L428" s="264"/>
      <c r="M428" s="265" t="s">
        <v>19</v>
      </c>
      <c r="N428" s="266" t="s">
        <v>51</v>
      </c>
      <c r="O428" s="86"/>
      <c r="P428" s="215">
        <f>O428*H428</f>
        <v>0</v>
      </c>
      <c r="Q428" s="215">
        <v>0</v>
      </c>
      <c r="R428" s="215">
        <f>Q428*H428</f>
        <v>0</v>
      </c>
      <c r="S428" s="215">
        <v>0</v>
      </c>
      <c r="T428" s="216">
        <f>S428*H428</f>
        <v>0</v>
      </c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R428" s="217" t="s">
        <v>317</v>
      </c>
      <c r="AT428" s="217" t="s">
        <v>231</v>
      </c>
      <c r="AU428" s="217" t="s">
        <v>90</v>
      </c>
      <c r="AY428" s="18" t="s">
        <v>133</v>
      </c>
      <c r="BE428" s="218">
        <f>IF(N428="základní",J428,0)</f>
        <v>0</v>
      </c>
      <c r="BF428" s="218">
        <f>IF(N428="snížená",J428,0)</f>
        <v>0</v>
      </c>
      <c r="BG428" s="218">
        <f>IF(N428="zákl. přenesená",J428,0)</f>
        <v>0</v>
      </c>
      <c r="BH428" s="218">
        <f>IF(N428="sníž. přenesená",J428,0)</f>
        <v>0</v>
      </c>
      <c r="BI428" s="218">
        <f>IF(N428="nulová",J428,0)</f>
        <v>0</v>
      </c>
      <c r="BJ428" s="18" t="s">
        <v>88</v>
      </c>
      <c r="BK428" s="218">
        <f>ROUND(I428*H428,2)</f>
        <v>0</v>
      </c>
      <c r="BL428" s="18" t="s">
        <v>303</v>
      </c>
      <c r="BM428" s="217" t="s">
        <v>517</v>
      </c>
    </row>
    <row r="429" spans="1:51" s="13" customFormat="1" ht="12">
      <c r="A429" s="13"/>
      <c r="B429" s="224"/>
      <c r="C429" s="225"/>
      <c r="D429" s="226" t="s">
        <v>144</v>
      </c>
      <c r="E429" s="227" t="s">
        <v>19</v>
      </c>
      <c r="F429" s="228" t="s">
        <v>507</v>
      </c>
      <c r="G429" s="225"/>
      <c r="H429" s="227" t="s">
        <v>19</v>
      </c>
      <c r="I429" s="229"/>
      <c r="J429" s="225"/>
      <c r="K429" s="225"/>
      <c r="L429" s="230"/>
      <c r="M429" s="231"/>
      <c r="N429" s="232"/>
      <c r="O429" s="232"/>
      <c r="P429" s="232"/>
      <c r="Q429" s="232"/>
      <c r="R429" s="232"/>
      <c r="S429" s="232"/>
      <c r="T429" s="23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34" t="s">
        <v>144</v>
      </c>
      <c r="AU429" s="234" t="s">
        <v>90</v>
      </c>
      <c r="AV429" s="13" t="s">
        <v>88</v>
      </c>
      <c r="AW429" s="13" t="s">
        <v>42</v>
      </c>
      <c r="AX429" s="13" t="s">
        <v>80</v>
      </c>
      <c r="AY429" s="234" t="s">
        <v>133</v>
      </c>
    </row>
    <row r="430" spans="1:51" s="13" customFormat="1" ht="12">
      <c r="A430" s="13"/>
      <c r="B430" s="224"/>
      <c r="C430" s="225"/>
      <c r="D430" s="226" t="s">
        <v>144</v>
      </c>
      <c r="E430" s="227" t="s">
        <v>19</v>
      </c>
      <c r="F430" s="228" t="s">
        <v>518</v>
      </c>
      <c r="G430" s="225"/>
      <c r="H430" s="227" t="s">
        <v>19</v>
      </c>
      <c r="I430" s="229"/>
      <c r="J430" s="225"/>
      <c r="K430" s="225"/>
      <c r="L430" s="230"/>
      <c r="M430" s="231"/>
      <c r="N430" s="232"/>
      <c r="O430" s="232"/>
      <c r="P430" s="232"/>
      <c r="Q430" s="232"/>
      <c r="R430" s="232"/>
      <c r="S430" s="232"/>
      <c r="T430" s="23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34" t="s">
        <v>144</v>
      </c>
      <c r="AU430" s="234" t="s">
        <v>90</v>
      </c>
      <c r="AV430" s="13" t="s">
        <v>88</v>
      </c>
      <c r="AW430" s="13" t="s">
        <v>42</v>
      </c>
      <c r="AX430" s="13" t="s">
        <v>80</v>
      </c>
      <c r="AY430" s="234" t="s">
        <v>133</v>
      </c>
    </row>
    <row r="431" spans="1:51" s="14" customFormat="1" ht="12">
      <c r="A431" s="14"/>
      <c r="B431" s="235"/>
      <c r="C431" s="236"/>
      <c r="D431" s="226" t="s">
        <v>144</v>
      </c>
      <c r="E431" s="237" t="s">
        <v>19</v>
      </c>
      <c r="F431" s="238" t="s">
        <v>88</v>
      </c>
      <c r="G431" s="236"/>
      <c r="H431" s="239">
        <v>1</v>
      </c>
      <c r="I431" s="240"/>
      <c r="J431" s="236"/>
      <c r="K431" s="236"/>
      <c r="L431" s="241"/>
      <c r="M431" s="242"/>
      <c r="N431" s="243"/>
      <c r="O431" s="243"/>
      <c r="P431" s="243"/>
      <c r="Q431" s="243"/>
      <c r="R431" s="243"/>
      <c r="S431" s="243"/>
      <c r="T431" s="24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245" t="s">
        <v>144</v>
      </c>
      <c r="AU431" s="245" t="s">
        <v>90</v>
      </c>
      <c r="AV431" s="14" t="s">
        <v>90</v>
      </c>
      <c r="AW431" s="14" t="s">
        <v>42</v>
      </c>
      <c r="AX431" s="14" t="s">
        <v>88</v>
      </c>
      <c r="AY431" s="245" t="s">
        <v>133</v>
      </c>
    </row>
    <row r="432" spans="1:65" s="2" customFormat="1" ht="16.5" customHeight="1">
      <c r="A432" s="40"/>
      <c r="B432" s="41"/>
      <c r="C432" s="206" t="s">
        <v>519</v>
      </c>
      <c r="D432" s="206" t="s">
        <v>135</v>
      </c>
      <c r="E432" s="207" t="s">
        <v>520</v>
      </c>
      <c r="F432" s="208" t="s">
        <v>521</v>
      </c>
      <c r="G432" s="209" t="s">
        <v>226</v>
      </c>
      <c r="H432" s="210">
        <v>2</v>
      </c>
      <c r="I432" s="211"/>
      <c r="J432" s="212">
        <f>ROUND(I432*H432,2)</f>
        <v>0</v>
      </c>
      <c r="K432" s="208" t="s">
        <v>139</v>
      </c>
      <c r="L432" s="46"/>
      <c r="M432" s="213" t="s">
        <v>19</v>
      </c>
      <c r="N432" s="214" t="s">
        <v>51</v>
      </c>
      <c r="O432" s="86"/>
      <c r="P432" s="215">
        <f>O432*H432</f>
        <v>0</v>
      </c>
      <c r="Q432" s="215">
        <v>0</v>
      </c>
      <c r="R432" s="215">
        <f>Q432*H432</f>
        <v>0</v>
      </c>
      <c r="S432" s="215">
        <v>0</v>
      </c>
      <c r="T432" s="216">
        <f>S432*H432</f>
        <v>0</v>
      </c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  <c r="AE432" s="40"/>
      <c r="AR432" s="217" t="s">
        <v>303</v>
      </c>
      <c r="AT432" s="217" t="s">
        <v>135</v>
      </c>
      <c r="AU432" s="217" t="s">
        <v>90</v>
      </c>
      <c r="AY432" s="18" t="s">
        <v>133</v>
      </c>
      <c r="BE432" s="218">
        <f>IF(N432="základní",J432,0)</f>
        <v>0</v>
      </c>
      <c r="BF432" s="218">
        <f>IF(N432="snížená",J432,0)</f>
        <v>0</v>
      </c>
      <c r="BG432" s="218">
        <f>IF(N432="zákl. přenesená",J432,0)</f>
        <v>0</v>
      </c>
      <c r="BH432" s="218">
        <f>IF(N432="sníž. přenesená",J432,0)</f>
        <v>0</v>
      </c>
      <c r="BI432" s="218">
        <f>IF(N432="nulová",J432,0)</f>
        <v>0</v>
      </c>
      <c r="BJ432" s="18" t="s">
        <v>88</v>
      </c>
      <c r="BK432" s="218">
        <f>ROUND(I432*H432,2)</f>
        <v>0</v>
      </c>
      <c r="BL432" s="18" t="s">
        <v>303</v>
      </c>
      <c r="BM432" s="217" t="s">
        <v>522</v>
      </c>
    </row>
    <row r="433" spans="1:47" s="2" customFormat="1" ht="12">
      <c r="A433" s="40"/>
      <c r="B433" s="41"/>
      <c r="C433" s="42"/>
      <c r="D433" s="219" t="s">
        <v>142</v>
      </c>
      <c r="E433" s="42"/>
      <c r="F433" s="220" t="s">
        <v>523</v>
      </c>
      <c r="G433" s="42"/>
      <c r="H433" s="42"/>
      <c r="I433" s="221"/>
      <c r="J433" s="42"/>
      <c r="K433" s="42"/>
      <c r="L433" s="46"/>
      <c r="M433" s="222"/>
      <c r="N433" s="223"/>
      <c r="O433" s="86"/>
      <c r="P433" s="86"/>
      <c r="Q433" s="86"/>
      <c r="R433" s="86"/>
      <c r="S433" s="86"/>
      <c r="T433" s="87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  <c r="AE433" s="40"/>
      <c r="AT433" s="18" t="s">
        <v>142</v>
      </c>
      <c r="AU433" s="18" t="s">
        <v>90</v>
      </c>
    </row>
    <row r="434" spans="1:51" s="13" customFormat="1" ht="12">
      <c r="A434" s="13"/>
      <c r="B434" s="224"/>
      <c r="C434" s="225"/>
      <c r="D434" s="226" t="s">
        <v>144</v>
      </c>
      <c r="E434" s="227" t="s">
        <v>19</v>
      </c>
      <c r="F434" s="228" t="s">
        <v>507</v>
      </c>
      <c r="G434" s="225"/>
      <c r="H434" s="227" t="s">
        <v>19</v>
      </c>
      <c r="I434" s="229"/>
      <c r="J434" s="225"/>
      <c r="K434" s="225"/>
      <c r="L434" s="230"/>
      <c r="M434" s="231"/>
      <c r="N434" s="232"/>
      <c r="O434" s="232"/>
      <c r="P434" s="232"/>
      <c r="Q434" s="232"/>
      <c r="R434" s="232"/>
      <c r="S434" s="232"/>
      <c r="T434" s="23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34" t="s">
        <v>144</v>
      </c>
      <c r="AU434" s="234" t="s">
        <v>90</v>
      </c>
      <c r="AV434" s="13" t="s">
        <v>88</v>
      </c>
      <c r="AW434" s="13" t="s">
        <v>42</v>
      </c>
      <c r="AX434" s="13" t="s">
        <v>80</v>
      </c>
      <c r="AY434" s="234" t="s">
        <v>133</v>
      </c>
    </row>
    <row r="435" spans="1:51" s="13" customFormat="1" ht="12">
      <c r="A435" s="13"/>
      <c r="B435" s="224"/>
      <c r="C435" s="225"/>
      <c r="D435" s="226" t="s">
        <v>144</v>
      </c>
      <c r="E435" s="227" t="s">
        <v>19</v>
      </c>
      <c r="F435" s="228" t="s">
        <v>508</v>
      </c>
      <c r="G435" s="225"/>
      <c r="H435" s="227" t="s">
        <v>19</v>
      </c>
      <c r="I435" s="229"/>
      <c r="J435" s="225"/>
      <c r="K435" s="225"/>
      <c r="L435" s="230"/>
      <c r="M435" s="231"/>
      <c r="N435" s="232"/>
      <c r="O435" s="232"/>
      <c r="P435" s="232"/>
      <c r="Q435" s="232"/>
      <c r="R435" s="232"/>
      <c r="S435" s="232"/>
      <c r="T435" s="23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34" t="s">
        <v>144</v>
      </c>
      <c r="AU435" s="234" t="s">
        <v>90</v>
      </c>
      <c r="AV435" s="13" t="s">
        <v>88</v>
      </c>
      <c r="AW435" s="13" t="s">
        <v>42</v>
      </c>
      <c r="AX435" s="13" t="s">
        <v>80</v>
      </c>
      <c r="AY435" s="234" t="s">
        <v>133</v>
      </c>
    </row>
    <row r="436" spans="1:51" s="14" customFormat="1" ht="12">
      <c r="A436" s="14"/>
      <c r="B436" s="235"/>
      <c r="C436" s="236"/>
      <c r="D436" s="226" t="s">
        <v>144</v>
      </c>
      <c r="E436" s="237" t="s">
        <v>19</v>
      </c>
      <c r="F436" s="238" t="s">
        <v>90</v>
      </c>
      <c r="G436" s="236"/>
      <c r="H436" s="239">
        <v>2</v>
      </c>
      <c r="I436" s="240"/>
      <c r="J436" s="236"/>
      <c r="K436" s="236"/>
      <c r="L436" s="241"/>
      <c r="M436" s="242"/>
      <c r="N436" s="243"/>
      <c r="O436" s="243"/>
      <c r="P436" s="243"/>
      <c r="Q436" s="243"/>
      <c r="R436" s="243"/>
      <c r="S436" s="243"/>
      <c r="T436" s="24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45" t="s">
        <v>144</v>
      </c>
      <c r="AU436" s="245" t="s">
        <v>90</v>
      </c>
      <c r="AV436" s="14" t="s">
        <v>90</v>
      </c>
      <c r="AW436" s="14" t="s">
        <v>42</v>
      </c>
      <c r="AX436" s="14" t="s">
        <v>88</v>
      </c>
      <c r="AY436" s="245" t="s">
        <v>133</v>
      </c>
    </row>
    <row r="437" spans="1:65" s="2" customFormat="1" ht="16.5" customHeight="1">
      <c r="A437" s="40"/>
      <c r="B437" s="41"/>
      <c r="C437" s="257" t="s">
        <v>524</v>
      </c>
      <c r="D437" s="257" t="s">
        <v>231</v>
      </c>
      <c r="E437" s="258" t="s">
        <v>525</v>
      </c>
      <c r="F437" s="259" t="s">
        <v>526</v>
      </c>
      <c r="G437" s="260" t="s">
        <v>226</v>
      </c>
      <c r="H437" s="261">
        <v>2</v>
      </c>
      <c r="I437" s="262"/>
      <c r="J437" s="263">
        <f>ROUND(I437*H437,2)</f>
        <v>0</v>
      </c>
      <c r="K437" s="259" t="s">
        <v>435</v>
      </c>
      <c r="L437" s="264"/>
      <c r="M437" s="265" t="s">
        <v>19</v>
      </c>
      <c r="N437" s="266" t="s">
        <v>51</v>
      </c>
      <c r="O437" s="86"/>
      <c r="P437" s="215">
        <f>O437*H437</f>
        <v>0</v>
      </c>
      <c r="Q437" s="215">
        <v>0</v>
      </c>
      <c r="R437" s="215">
        <f>Q437*H437</f>
        <v>0</v>
      </c>
      <c r="S437" s="215">
        <v>0</v>
      </c>
      <c r="T437" s="216">
        <f>S437*H437</f>
        <v>0</v>
      </c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  <c r="AE437" s="40"/>
      <c r="AR437" s="217" t="s">
        <v>317</v>
      </c>
      <c r="AT437" s="217" t="s">
        <v>231</v>
      </c>
      <c r="AU437" s="217" t="s">
        <v>90</v>
      </c>
      <c r="AY437" s="18" t="s">
        <v>133</v>
      </c>
      <c r="BE437" s="218">
        <f>IF(N437="základní",J437,0)</f>
        <v>0</v>
      </c>
      <c r="BF437" s="218">
        <f>IF(N437="snížená",J437,0)</f>
        <v>0</v>
      </c>
      <c r="BG437" s="218">
        <f>IF(N437="zákl. přenesená",J437,0)</f>
        <v>0</v>
      </c>
      <c r="BH437" s="218">
        <f>IF(N437="sníž. přenesená",J437,0)</f>
        <v>0</v>
      </c>
      <c r="BI437" s="218">
        <f>IF(N437="nulová",J437,0)</f>
        <v>0</v>
      </c>
      <c r="BJ437" s="18" t="s">
        <v>88</v>
      </c>
      <c r="BK437" s="218">
        <f>ROUND(I437*H437,2)</f>
        <v>0</v>
      </c>
      <c r="BL437" s="18" t="s">
        <v>303</v>
      </c>
      <c r="BM437" s="217" t="s">
        <v>527</v>
      </c>
    </row>
    <row r="438" spans="1:51" s="13" customFormat="1" ht="12">
      <c r="A438" s="13"/>
      <c r="B438" s="224"/>
      <c r="C438" s="225"/>
      <c r="D438" s="226" t="s">
        <v>144</v>
      </c>
      <c r="E438" s="227" t="s">
        <v>19</v>
      </c>
      <c r="F438" s="228" t="s">
        <v>507</v>
      </c>
      <c r="G438" s="225"/>
      <c r="H438" s="227" t="s">
        <v>19</v>
      </c>
      <c r="I438" s="229"/>
      <c r="J438" s="225"/>
      <c r="K438" s="225"/>
      <c r="L438" s="230"/>
      <c r="M438" s="231"/>
      <c r="N438" s="232"/>
      <c r="O438" s="232"/>
      <c r="P438" s="232"/>
      <c r="Q438" s="232"/>
      <c r="R438" s="232"/>
      <c r="S438" s="232"/>
      <c r="T438" s="23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34" t="s">
        <v>144</v>
      </c>
      <c r="AU438" s="234" t="s">
        <v>90</v>
      </c>
      <c r="AV438" s="13" t="s">
        <v>88</v>
      </c>
      <c r="AW438" s="13" t="s">
        <v>42</v>
      </c>
      <c r="AX438" s="13" t="s">
        <v>80</v>
      </c>
      <c r="AY438" s="234" t="s">
        <v>133</v>
      </c>
    </row>
    <row r="439" spans="1:51" s="13" customFormat="1" ht="12">
      <c r="A439" s="13"/>
      <c r="B439" s="224"/>
      <c r="C439" s="225"/>
      <c r="D439" s="226" t="s">
        <v>144</v>
      </c>
      <c r="E439" s="227" t="s">
        <v>19</v>
      </c>
      <c r="F439" s="228" t="s">
        <v>508</v>
      </c>
      <c r="G439" s="225"/>
      <c r="H439" s="227" t="s">
        <v>19</v>
      </c>
      <c r="I439" s="229"/>
      <c r="J439" s="225"/>
      <c r="K439" s="225"/>
      <c r="L439" s="230"/>
      <c r="M439" s="231"/>
      <c r="N439" s="232"/>
      <c r="O439" s="232"/>
      <c r="P439" s="232"/>
      <c r="Q439" s="232"/>
      <c r="R439" s="232"/>
      <c r="S439" s="232"/>
      <c r="T439" s="23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34" t="s">
        <v>144</v>
      </c>
      <c r="AU439" s="234" t="s">
        <v>90</v>
      </c>
      <c r="AV439" s="13" t="s">
        <v>88</v>
      </c>
      <c r="AW439" s="13" t="s">
        <v>42</v>
      </c>
      <c r="AX439" s="13" t="s">
        <v>80</v>
      </c>
      <c r="AY439" s="234" t="s">
        <v>133</v>
      </c>
    </row>
    <row r="440" spans="1:51" s="14" customFormat="1" ht="12">
      <c r="A440" s="14"/>
      <c r="B440" s="235"/>
      <c r="C440" s="236"/>
      <c r="D440" s="226" t="s">
        <v>144</v>
      </c>
      <c r="E440" s="237" t="s">
        <v>19</v>
      </c>
      <c r="F440" s="238" t="s">
        <v>90</v>
      </c>
      <c r="G440" s="236"/>
      <c r="H440" s="239">
        <v>2</v>
      </c>
      <c r="I440" s="240"/>
      <c r="J440" s="236"/>
      <c r="K440" s="236"/>
      <c r="L440" s="241"/>
      <c r="M440" s="242"/>
      <c r="N440" s="243"/>
      <c r="O440" s="243"/>
      <c r="P440" s="243"/>
      <c r="Q440" s="243"/>
      <c r="R440" s="243"/>
      <c r="S440" s="243"/>
      <c r="T440" s="24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45" t="s">
        <v>144</v>
      </c>
      <c r="AU440" s="245" t="s">
        <v>90</v>
      </c>
      <c r="AV440" s="14" t="s">
        <v>90</v>
      </c>
      <c r="AW440" s="14" t="s">
        <v>42</v>
      </c>
      <c r="AX440" s="14" t="s">
        <v>88</v>
      </c>
      <c r="AY440" s="245" t="s">
        <v>133</v>
      </c>
    </row>
    <row r="441" spans="1:65" s="2" customFormat="1" ht="37.8" customHeight="1">
      <c r="A441" s="40"/>
      <c r="B441" s="41"/>
      <c r="C441" s="206" t="s">
        <v>303</v>
      </c>
      <c r="D441" s="206" t="s">
        <v>135</v>
      </c>
      <c r="E441" s="207" t="s">
        <v>528</v>
      </c>
      <c r="F441" s="208" t="s">
        <v>529</v>
      </c>
      <c r="G441" s="209" t="s">
        <v>226</v>
      </c>
      <c r="H441" s="210">
        <v>2</v>
      </c>
      <c r="I441" s="211"/>
      <c r="J441" s="212">
        <f>ROUND(I441*H441,2)</f>
        <v>0</v>
      </c>
      <c r="K441" s="208" t="s">
        <v>139</v>
      </c>
      <c r="L441" s="46"/>
      <c r="M441" s="213" t="s">
        <v>19</v>
      </c>
      <c r="N441" s="214" t="s">
        <v>51</v>
      </c>
      <c r="O441" s="86"/>
      <c r="P441" s="215">
        <f>O441*H441</f>
        <v>0</v>
      </c>
      <c r="Q441" s="215">
        <v>0</v>
      </c>
      <c r="R441" s="215">
        <f>Q441*H441</f>
        <v>0</v>
      </c>
      <c r="S441" s="215">
        <v>0</v>
      </c>
      <c r="T441" s="216">
        <f>S441*H441</f>
        <v>0</v>
      </c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  <c r="AE441" s="40"/>
      <c r="AR441" s="217" t="s">
        <v>303</v>
      </c>
      <c r="AT441" s="217" t="s">
        <v>135</v>
      </c>
      <c r="AU441" s="217" t="s">
        <v>90</v>
      </c>
      <c r="AY441" s="18" t="s">
        <v>133</v>
      </c>
      <c r="BE441" s="218">
        <f>IF(N441="základní",J441,0)</f>
        <v>0</v>
      </c>
      <c r="BF441" s="218">
        <f>IF(N441="snížená",J441,0)</f>
        <v>0</v>
      </c>
      <c r="BG441" s="218">
        <f>IF(N441="zákl. přenesená",J441,0)</f>
        <v>0</v>
      </c>
      <c r="BH441" s="218">
        <f>IF(N441="sníž. přenesená",J441,0)</f>
        <v>0</v>
      </c>
      <c r="BI441" s="218">
        <f>IF(N441="nulová",J441,0)</f>
        <v>0</v>
      </c>
      <c r="BJ441" s="18" t="s">
        <v>88</v>
      </c>
      <c r="BK441" s="218">
        <f>ROUND(I441*H441,2)</f>
        <v>0</v>
      </c>
      <c r="BL441" s="18" t="s">
        <v>303</v>
      </c>
      <c r="BM441" s="217" t="s">
        <v>530</v>
      </c>
    </row>
    <row r="442" spans="1:47" s="2" customFormat="1" ht="12">
      <c r="A442" s="40"/>
      <c r="B442" s="41"/>
      <c r="C442" s="42"/>
      <c r="D442" s="219" t="s">
        <v>142</v>
      </c>
      <c r="E442" s="42"/>
      <c r="F442" s="220" t="s">
        <v>531</v>
      </c>
      <c r="G442" s="42"/>
      <c r="H442" s="42"/>
      <c r="I442" s="221"/>
      <c r="J442" s="42"/>
      <c r="K442" s="42"/>
      <c r="L442" s="46"/>
      <c r="M442" s="222"/>
      <c r="N442" s="223"/>
      <c r="O442" s="86"/>
      <c r="P442" s="86"/>
      <c r="Q442" s="86"/>
      <c r="R442" s="86"/>
      <c r="S442" s="86"/>
      <c r="T442" s="87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  <c r="AT442" s="18" t="s">
        <v>142</v>
      </c>
      <c r="AU442" s="18" t="s">
        <v>90</v>
      </c>
    </row>
    <row r="443" spans="1:51" s="13" customFormat="1" ht="12">
      <c r="A443" s="13"/>
      <c r="B443" s="224"/>
      <c r="C443" s="225"/>
      <c r="D443" s="226" t="s">
        <v>144</v>
      </c>
      <c r="E443" s="227" t="s">
        <v>19</v>
      </c>
      <c r="F443" s="228" t="s">
        <v>507</v>
      </c>
      <c r="G443" s="225"/>
      <c r="H443" s="227" t="s">
        <v>19</v>
      </c>
      <c r="I443" s="229"/>
      <c r="J443" s="225"/>
      <c r="K443" s="225"/>
      <c r="L443" s="230"/>
      <c r="M443" s="231"/>
      <c r="N443" s="232"/>
      <c r="O443" s="232"/>
      <c r="P443" s="232"/>
      <c r="Q443" s="232"/>
      <c r="R443" s="232"/>
      <c r="S443" s="232"/>
      <c r="T443" s="23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34" t="s">
        <v>144</v>
      </c>
      <c r="AU443" s="234" t="s">
        <v>90</v>
      </c>
      <c r="AV443" s="13" t="s">
        <v>88</v>
      </c>
      <c r="AW443" s="13" t="s">
        <v>42</v>
      </c>
      <c r="AX443" s="13" t="s">
        <v>80</v>
      </c>
      <c r="AY443" s="234" t="s">
        <v>133</v>
      </c>
    </row>
    <row r="444" spans="1:51" s="13" customFormat="1" ht="12">
      <c r="A444" s="13"/>
      <c r="B444" s="224"/>
      <c r="C444" s="225"/>
      <c r="D444" s="226" t="s">
        <v>144</v>
      </c>
      <c r="E444" s="227" t="s">
        <v>19</v>
      </c>
      <c r="F444" s="228" t="s">
        <v>508</v>
      </c>
      <c r="G444" s="225"/>
      <c r="H444" s="227" t="s">
        <v>19</v>
      </c>
      <c r="I444" s="229"/>
      <c r="J444" s="225"/>
      <c r="K444" s="225"/>
      <c r="L444" s="230"/>
      <c r="M444" s="231"/>
      <c r="N444" s="232"/>
      <c r="O444" s="232"/>
      <c r="P444" s="232"/>
      <c r="Q444" s="232"/>
      <c r="R444" s="232"/>
      <c r="S444" s="232"/>
      <c r="T444" s="23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34" t="s">
        <v>144</v>
      </c>
      <c r="AU444" s="234" t="s">
        <v>90</v>
      </c>
      <c r="AV444" s="13" t="s">
        <v>88</v>
      </c>
      <c r="AW444" s="13" t="s">
        <v>42</v>
      </c>
      <c r="AX444" s="13" t="s">
        <v>80</v>
      </c>
      <c r="AY444" s="234" t="s">
        <v>133</v>
      </c>
    </row>
    <row r="445" spans="1:51" s="14" customFormat="1" ht="12">
      <c r="A445" s="14"/>
      <c r="B445" s="235"/>
      <c r="C445" s="236"/>
      <c r="D445" s="226" t="s">
        <v>144</v>
      </c>
      <c r="E445" s="237" t="s">
        <v>19</v>
      </c>
      <c r="F445" s="238" t="s">
        <v>509</v>
      </c>
      <c r="G445" s="236"/>
      <c r="H445" s="239">
        <v>2</v>
      </c>
      <c r="I445" s="240"/>
      <c r="J445" s="236"/>
      <c r="K445" s="236"/>
      <c r="L445" s="241"/>
      <c r="M445" s="242"/>
      <c r="N445" s="243"/>
      <c r="O445" s="243"/>
      <c r="P445" s="243"/>
      <c r="Q445" s="243"/>
      <c r="R445" s="243"/>
      <c r="S445" s="243"/>
      <c r="T445" s="24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45" t="s">
        <v>144</v>
      </c>
      <c r="AU445" s="245" t="s">
        <v>90</v>
      </c>
      <c r="AV445" s="14" t="s">
        <v>90</v>
      </c>
      <c r="AW445" s="14" t="s">
        <v>42</v>
      </c>
      <c r="AX445" s="14" t="s">
        <v>88</v>
      </c>
      <c r="AY445" s="245" t="s">
        <v>133</v>
      </c>
    </row>
    <row r="446" spans="1:65" s="2" customFormat="1" ht="16.5" customHeight="1">
      <c r="A446" s="40"/>
      <c r="B446" s="41"/>
      <c r="C446" s="257" t="s">
        <v>532</v>
      </c>
      <c r="D446" s="257" t="s">
        <v>231</v>
      </c>
      <c r="E446" s="258" t="s">
        <v>533</v>
      </c>
      <c r="F446" s="259" t="s">
        <v>534</v>
      </c>
      <c r="G446" s="260" t="s">
        <v>226</v>
      </c>
      <c r="H446" s="261">
        <v>2</v>
      </c>
      <c r="I446" s="262"/>
      <c r="J446" s="263">
        <f>ROUND(I446*H446,2)</f>
        <v>0</v>
      </c>
      <c r="K446" s="259" t="s">
        <v>435</v>
      </c>
      <c r="L446" s="264"/>
      <c r="M446" s="265" t="s">
        <v>19</v>
      </c>
      <c r="N446" s="266" t="s">
        <v>51</v>
      </c>
      <c r="O446" s="86"/>
      <c r="P446" s="215">
        <f>O446*H446</f>
        <v>0</v>
      </c>
      <c r="Q446" s="215">
        <v>0</v>
      </c>
      <c r="R446" s="215">
        <f>Q446*H446</f>
        <v>0</v>
      </c>
      <c r="S446" s="215">
        <v>0</v>
      </c>
      <c r="T446" s="216">
        <f>S446*H446</f>
        <v>0</v>
      </c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  <c r="AE446" s="40"/>
      <c r="AR446" s="217" t="s">
        <v>317</v>
      </c>
      <c r="AT446" s="217" t="s">
        <v>231</v>
      </c>
      <c r="AU446" s="217" t="s">
        <v>90</v>
      </c>
      <c r="AY446" s="18" t="s">
        <v>133</v>
      </c>
      <c r="BE446" s="218">
        <f>IF(N446="základní",J446,0)</f>
        <v>0</v>
      </c>
      <c r="BF446" s="218">
        <f>IF(N446="snížená",J446,0)</f>
        <v>0</v>
      </c>
      <c r="BG446" s="218">
        <f>IF(N446="zákl. přenesená",J446,0)</f>
        <v>0</v>
      </c>
      <c r="BH446" s="218">
        <f>IF(N446="sníž. přenesená",J446,0)</f>
        <v>0</v>
      </c>
      <c r="BI446" s="218">
        <f>IF(N446="nulová",J446,0)</f>
        <v>0</v>
      </c>
      <c r="BJ446" s="18" t="s">
        <v>88</v>
      </c>
      <c r="BK446" s="218">
        <f>ROUND(I446*H446,2)</f>
        <v>0</v>
      </c>
      <c r="BL446" s="18" t="s">
        <v>303</v>
      </c>
      <c r="BM446" s="217" t="s">
        <v>535</v>
      </c>
    </row>
    <row r="447" spans="1:51" s="13" customFormat="1" ht="12">
      <c r="A447" s="13"/>
      <c r="B447" s="224"/>
      <c r="C447" s="225"/>
      <c r="D447" s="226" t="s">
        <v>144</v>
      </c>
      <c r="E447" s="227" t="s">
        <v>19</v>
      </c>
      <c r="F447" s="228" t="s">
        <v>507</v>
      </c>
      <c r="G447" s="225"/>
      <c r="H447" s="227" t="s">
        <v>19</v>
      </c>
      <c r="I447" s="229"/>
      <c r="J447" s="225"/>
      <c r="K447" s="225"/>
      <c r="L447" s="230"/>
      <c r="M447" s="231"/>
      <c r="N447" s="232"/>
      <c r="O447" s="232"/>
      <c r="P447" s="232"/>
      <c r="Q447" s="232"/>
      <c r="R447" s="232"/>
      <c r="S447" s="232"/>
      <c r="T447" s="23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34" t="s">
        <v>144</v>
      </c>
      <c r="AU447" s="234" t="s">
        <v>90</v>
      </c>
      <c r="AV447" s="13" t="s">
        <v>88</v>
      </c>
      <c r="AW447" s="13" t="s">
        <v>42</v>
      </c>
      <c r="AX447" s="13" t="s">
        <v>80</v>
      </c>
      <c r="AY447" s="234" t="s">
        <v>133</v>
      </c>
    </row>
    <row r="448" spans="1:51" s="13" customFormat="1" ht="12">
      <c r="A448" s="13"/>
      <c r="B448" s="224"/>
      <c r="C448" s="225"/>
      <c r="D448" s="226" t="s">
        <v>144</v>
      </c>
      <c r="E448" s="227" t="s">
        <v>19</v>
      </c>
      <c r="F448" s="228" t="s">
        <v>508</v>
      </c>
      <c r="G448" s="225"/>
      <c r="H448" s="227" t="s">
        <v>19</v>
      </c>
      <c r="I448" s="229"/>
      <c r="J448" s="225"/>
      <c r="K448" s="225"/>
      <c r="L448" s="230"/>
      <c r="M448" s="231"/>
      <c r="N448" s="232"/>
      <c r="O448" s="232"/>
      <c r="P448" s="232"/>
      <c r="Q448" s="232"/>
      <c r="R448" s="232"/>
      <c r="S448" s="232"/>
      <c r="T448" s="23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34" t="s">
        <v>144</v>
      </c>
      <c r="AU448" s="234" t="s">
        <v>90</v>
      </c>
      <c r="AV448" s="13" t="s">
        <v>88</v>
      </c>
      <c r="AW448" s="13" t="s">
        <v>42</v>
      </c>
      <c r="AX448" s="13" t="s">
        <v>80</v>
      </c>
      <c r="AY448" s="234" t="s">
        <v>133</v>
      </c>
    </row>
    <row r="449" spans="1:51" s="14" customFormat="1" ht="12">
      <c r="A449" s="14"/>
      <c r="B449" s="235"/>
      <c r="C449" s="236"/>
      <c r="D449" s="226" t="s">
        <v>144</v>
      </c>
      <c r="E449" s="237" t="s">
        <v>19</v>
      </c>
      <c r="F449" s="238" t="s">
        <v>509</v>
      </c>
      <c r="G449" s="236"/>
      <c r="H449" s="239">
        <v>2</v>
      </c>
      <c r="I449" s="240"/>
      <c r="J449" s="236"/>
      <c r="K449" s="236"/>
      <c r="L449" s="241"/>
      <c r="M449" s="242"/>
      <c r="N449" s="243"/>
      <c r="O449" s="243"/>
      <c r="P449" s="243"/>
      <c r="Q449" s="243"/>
      <c r="R449" s="243"/>
      <c r="S449" s="243"/>
      <c r="T449" s="24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45" t="s">
        <v>144</v>
      </c>
      <c r="AU449" s="245" t="s">
        <v>90</v>
      </c>
      <c r="AV449" s="14" t="s">
        <v>90</v>
      </c>
      <c r="AW449" s="14" t="s">
        <v>42</v>
      </c>
      <c r="AX449" s="14" t="s">
        <v>88</v>
      </c>
      <c r="AY449" s="245" t="s">
        <v>133</v>
      </c>
    </row>
    <row r="450" spans="1:65" s="2" customFormat="1" ht="16.5" customHeight="1">
      <c r="A450" s="40"/>
      <c r="B450" s="41"/>
      <c r="C450" s="257" t="s">
        <v>536</v>
      </c>
      <c r="D450" s="257" t="s">
        <v>231</v>
      </c>
      <c r="E450" s="258" t="s">
        <v>537</v>
      </c>
      <c r="F450" s="259" t="s">
        <v>538</v>
      </c>
      <c r="G450" s="260" t="s">
        <v>226</v>
      </c>
      <c r="H450" s="261">
        <v>2</v>
      </c>
      <c r="I450" s="262"/>
      <c r="J450" s="263">
        <f>ROUND(I450*H450,2)</f>
        <v>0</v>
      </c>
      <c r="K450" s="259" t="s">
        <v>435</v>
      </c>
      <c r="L450" s="264"/>
      <c r="M450" s="265" t="s">
        <v>19</v>
      </c>
      <c r="N450" s="266" t="s">
        <v>51</v>
      </c>
      <c r="O450" s="86"/>
      <c r="P450" s="215">
        <f>O450*H450</f>
        <v>0</v>
      </c>
      <c r="Q450" s="215">
        <v>0</v>
      </c>
      <c r="R450" s="215">
        <f>Q450*H450</f>
        <v>0</v>
      </c>
      <c r="S450" s="215">
        <v>0</v>
      </c>
      <c r="T450" s="216">
        <f>S450*H450</f>
        <v>0</v>
      </c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  <c r="AE450" s="40"/>
      <c r="AR450" s="217" t="s">
        <v>317</v>
      </c>
      <c r="AT450" s="217" t="s">
        <v>231</v>
      </c>
      <c r="AU450" s="217" t="s">
        <v>90</v>
      </c>
      <c r="AY450" s="18" t="s">
        <v>133</v>
      </c>
      <c r="BE450" s="218">
        <f>IF(N450="základní",J450,0)</f>
        <v>0</v>
      </c>
      <c r="BF450" s="218">
        <f>IF(N450="snížená",J450,0)</f>
        <v>0</v>
      </c>
      <c r="BG450" s="218">
        <f>IF(N450="zákl. přenesená",J450,0)</f>
        <v>0</v>
      </c>
      <c r="BH450" s="218">
        <f>IF(N450="sníž. přenesená",J450,0)</f>
        <v>0</v>
      </c>
      <c r="BI450" s="218">
        <f>IF(N450="nulová",J450,0)</f>
        <v>0</v>
      </c>
      <c r="BJ450" s="18" t="s">
        <v>88</v>
      </c>
      <c r="BK450" s="218">
        <f>ROUND(I450*H450,2)</f>
        <v>0</v>
      </c>
      <c r="BL450" s="18" t="s">
        <v>303</v>
      </c>
      <c r="BM450" s="217" t="s">
        <v>539</v>
      </c>
    </row>
    <row r="451" spans="1:51" s="13" customFormat="1" ht="12">
      <c r="A451" s="13"/>
      <c r="B451" s="224"/>
      <c r="C451" s="225"/>
      <c r="D451" s="226" t="s">
        <v>144</v>
      </c>
      <c r="E451" s="227" t="s">
        <v>19</v>
      </c>
      <c r="F451" s="228" t="s">
        <v>507</v>
      </c>
      <c r="G451" s="225"/>
      <c r="H451" s="227" t="s">
        <v>19</v>
      </c>
      <c r="I451" s="229"/>
      <c r="J451" s="225"/>
      <c r="K451" s="225"/>
      <c r="L451" s="230"/>
      <c r="M451" s="231"/>
      <c r="N451" s="232"/>
      <c r="O451" s="232"/>
      <c r="P451" s="232"/>
      <c r="Q451" s="232"/>
      <c r="R451" s="232"/>
      <c r="S451" s="232"/>
      <c r="T451" s="23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34" t="s">
        <v>144</v>
      </c>
      <c r="AU451" s="234" t="s">
        <v>90</v>
      </c>
      <c r="AV451" s="13" t="s">
        <v>88</v>
      </c>
      <c r="AW451" s="13" t="s">
        <v>42</v>
      </c>
      <c r="AX451" s="13" t="s">
        <v>80</v>
      </c>
      <c r="AY451" s="234" t="s">
        <v>133</v>
      </c>
    </row>
    <row r="452" spans="1:51" s="13" customFormat="1" ht="12">
      <c r="A452" s="13"/>
      <c r="B452" s="224"/>
      <c r="C452" s="225"/>
      <c r="D452" s="226" t="s">
        <v>144</v>
      </c>
      <c r="E452" s="227" t="s">
        <v>19</v>
      </c>
      <c r="F452" s="228" t="s">
        <v>508</v>
      </c>
      <c r="G452" s="225"/>
      <c r="H452" s="227" t="s">
        <v>19</v>
      </c>
      <c r="I452" s="229"/>
      <c r="J452" s="225"/>
      <c r="K452" s="225"/>
      <c r="L452" s="230"/>
      <c r="M452" s="231"/>
      <c r="N452" s="232"/>
      <c r="O452" s="232"/>
      <c r="P452" s="232"/>
      <c r="Q452" s="232"/>
      <c r="R452" s="232"/>
      <c r="S452" s="232"/>
      <c r="T452" s="23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34" t="s">
        <v>144</v>
      </c>
      <c r="AU452" s="234" t="s">
        <v>90</v>
      </c>
      <c r="AV452" s="13" t="s">
        <v>88</v>
      </c>
      <c r="AW452" s="13" t="s">
        <v>42</v>
      </c>
      <c r="AX452" s="13" t="s">
        <v>80</v>
      </c>
      <c r="AY452" s="234" t="s">
        <v>133</v>
      </c>
    </row>
    <row r="453" spans="1:51" s="14" customFormat="1" ht="12">
      <c r="A453" s="14"/>
      <c r="B453" s="235"/>
      <c r="C453" s="236"/>
      <c r="D453" s="226" t="s">
        <v>144</v>
      </c>
      <c r="E453" s="237" t="s">
        <v>19</v>
      </c>
      <c r="F453" s="238" t="s">
        <v>509</v>
      </c>
      <c r="G453" s="236"/>
      <c r="H453" s="239">
        <v>2</v>
      </c>
      <c r="I453" s="240"/>
      <c r="J453" s="236"/>
      <c r="K453" s="236"/>
      <c r="L453" s="241"/>
      <c r="M453" s="242"/>
      <c r="N453" s="243"/>
      <c r="O453" s="243"/>
      <c r="P453" s="243"/>
      <c r="Q453" s="243"/>
      <c r="R453" s="243"/>
      <c r="S453" s="243"/>
      <c r="T453" s="24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245" t="s">
        <v>144</v>
      </c>
      <c r="AU453" s="245" t="s">
        <v>90</v>
      </c>
      <c r="AV453" s="14" t="s">
        <v>90</v>
      </c>
      <c r="AW453" s="14" t="s">
        <v>42</v>
      </c>
      <c r="AX453" s="14" t="s">
        <v>88</v>
      </c>
      <c r="AY453" s="245" t="s">
        <v>133</v>
      </c>
    </row>
    <row r="454" spans="1:65" s="2" customFormat="1" ht="16.5" customHeight="1">
      <c r="A454" s="40"/>
      <c r="B454" s="41"/>
      <c r="C454" s="257" t="s">
        <v>540</v>
      </c>
      <c r="D454" s="257" t="s">
        <v>231</v>
      </c>
      <c r="E454" s="258" t="s">
        <v>541</v>
      </c>
      <c r="F454" s="259" t="s">
        <v>542</v>
      </c>
      <c r="G454" s="260" t="s">
        <v>226</v>
      </c>
      <c r="H454" s="261">
        <v>2</v>
      </c>
      <c r="I454" s="262"/>
      <c r="J454" s="263">
        <f>ROUND(I454*H454,2)</f>
        <v>0</v>
      </c>
      <c r="K454" s="259" t="s">
        <v>435</v>
      </c>
      <c r="L454" s="264"/>
      <c r="M454" s="265" t="s">
        <v>19</v>
      </c>
      <c r="N454" s="266" t="s">
        <v>51</v>
      </c>
      <c r="O454" s="86"/>
      <c r="P454" s="215">
        <f>O454*H454</f>
        <v>0</v>
      </c>
      <c r="Q454" s="215">
        <v>0</v>
      </c>
      <c r="R454" s="215">
        <f>Q454*H454</f>
        <v>0</v>
      </c>
      <c r="S454" s="215">
        <v>0</v>
      </c>
      <c r="T454" s="216">
        <f>S454*H454</f>
        <v>0</v>
      </c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  <c r="AE454" s="40"/>
      <c r="AR454" s="217" t="s">
        <v>317</v>
      </c>
      <c r="AT454" s="217" t="s">
        <v>231</v>
      </c>
      <c r="AU454" s="217" t="s">
        <v>90</v>
      </c>
      <c r="AY454" s="18" t="s">
        <v>133</v>
      </c>
      <c r="BE454" s="218">
        <f>IF(N454="základní",J454,0)</f>
        <v>0</v>
      </c>
      <c r="BF454" s="218">
        <f>IF(N454="snížená",J454,0)</f>
        <v>0</v>
      </c>
      <c r="BG454" s="218">
        <f>IF(N454="zákl. přenesená",J454,0)</f>
        <v>0</v>
      </c>
      <c r="BH454" s="218">
        <f>IF(N454="sníž. přenesená",J454,0)</f>
        <v>0</v>
      </c>
      <c r="BI454" s="218">
        <f>IF(N454="nulová",J454,0)</f>
        <v>0</v>
      </c>
      <c r="BJ454" s="18" t="s">
        <v>88</v>
      </c>
      <c r="BK454" s="218">
        <f>ROUND(I454*H454,2)</f>
        <v>0</v>
      </c>
      <c r="BL454" s="18" t="s">
        <v>303</v>
      </c>
      <c r="BM454" s="217" t="s">
        <v>543</v>
      </c>
    </row>
    <row r="455" spans="1:51" s="13" customFormat="1" ht="12">
      <c r="A455" s="13"/>
      <c r="B455" s="224"/>
      <c r="C455" s="225"/>
      <c r="D455" s="226" t="s">
        <v>144</v>
      </c>
      <c r="E455" s="227" t="s">
        <v>19</v>
      </c>
      <c r="F455" s="228" t="s">
        <v>507</v>
      </c>
      <c r="G455" s="225"/>
      <c r="H455" s="227" t="s">
        <v>19</v>
      </c>
      <c r="I455" s="229"/>
      <c r="J455" s="225"/>
      <c r="K455" s="225"/>
      <c r="L455" s="230"/>
      <c r="M455" s="231"/>
      <c r="N455" s="232"/>
      <c r="O455" s="232"/>
      <c r="P455" s="232"/>
      <c r="Q455" s="232"/>
      <c r="R455" s="232"/>
      <c r="S455" s="232"/>
      <c r="T455" s="23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34" t="s">
        <v>144</v>
      </c>
      <c r="AU455" s="234" t="s">
        <v>90</v>
      </c>
      <c r="AV455" s="13" t="s">
        <v>88</v>
      </c>
      <c r="AW455" s="13" t="s">
        <v>42</v>
      </c>
      <c r="AX455" s="13" t="s">
        <v>80</v>
      </c>
      <c r="AY455" s="234" t="s">
        <v>133</v>
      </c>
    </row>
    <row r="456" spans="1:51" s="13" customFormat="1" ht="12">
      <c r="A456" s="13"/>
      <c r="B456" s="224"/>
      <c r="C456" s="225"/>
      <c r="D456" s="226" t="s">
        <v>144</v>
      </c>
      <c r="E456" s="227" t="s">
        <v>19</v>
      </c>
      <c r="F456" s="228" t="s">
        <v>508</v>
      </c>
      <c r="G456" s="225"/>
      <c r="H456" s="227" t="s">
        <v>19</v>
      </c>
      <c r="I456" s="229"/>
      <c r="J456" s="225"/>
      <c r="K456" s="225"/>
      <c r="L456" s="230"/>
      <c r="M456" s="231"/>
      <c r="N456" s="232"/>
      <c r="O456" s="232"/>
      <c r="P456" s="232"/>
      <c r="Q456" s="232"/>
      <c r="R456" s="232"/>
      <c r="S456" s="232"/>
      <c r="T456" s="23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34" t="s">
        <v>144</v>
      </c>
      <c r="AU456" s="234" t="s">
        <v>90</v>
      </c>
      <c r="AV456" s="13" t="s">
        <v>88</v>
      </c>
      <c r="AW456" s="13" t="s">
        <v>42</v>
      </c>
      <c r="AX456" s="13" t="s">
        <v>80</v>
      </c>
      <c r="AY456" s="234" t="s">
        <v>133</v>
      </c>
    </row>
    <row r="457" spans="1:51" s="14" customFormat="1" ht="12">
      <c r="A457" s="14"/>
      <c r="B457" s="235"/>
      <c r="C457" s="236"/>
      <c r="D457" s="226" t="s">
        <v>144</v>
      </c>
      <c r="E457" s="237" t="s">
        <v>19</v>
      </c>
      <c r="F457" s="238" t="s">
        <v>509</v>
      </c>
      <c r="G457" s="236"/>
      <c r="H457" s="239">
        <v>2</v>
      </c>
      <c r="I457" s="240"/>
      <c r="J457" s="236"/>
      <c r="K457" s="236"/>
      <c r="L457" s="241"/>
      <c r="M457" s="242"/>
      <c r="N457" s="243"/>
      <c r="O457" s="243"/>
      <c r="P457" s="243"/>
      <c r="Q457" s="243"/>
      <c r="R457" s="243"/>
      <c r="S457" s="243"/>
      <c r="T457" s="24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45" t="s">
        <v>144</v>
      </c>
      <c r="AU457" s="245" t="s">
        <v>90</v>
      </c>
      <c r="AV457" s="14" t="s">
        <v>90</v>
      </c>
      <c r="AW457" s="14" t="s">
        <v>42</v>
      </c>
      <c r="AX457" s="14" t="s">
        <v>88</v>
      </c>
      <c r="AY457" s="245" t="s">
        <v>133</v>
      </c>
    </row>
    <row r="458" spans="1:65" s="2" customFormat="1" ht="37.8" customHeight="1">
      <c r="A458" s="40"/>
      <c r="B458" s="41"/>
      <c r="C458" s="206" t="s">
        <v>544</v>
      </c>
      <c r="D458" s="206" t="s">
        <v>135</v>
      </c>
      <c r="E458" s="207" t="s">
        <v>545</v>
      </c>
      <c r="F458" s="208" t="s">
        <v>546</v>
      </c>
      <c r="G458" s="209" t="s">
        <v>226</v>
      </c>
      <c r="H458" s="210">
        <v>2</v>
      </c>
      <c r="I458" s="211"/>
      <c r="J458" s="212">
        <f>ROUND(I458*H458,2)</f>
        <v>0</v>
      </c>
      <c r="K458" s="208" t="s">
        <v>139</v>
      </c>
      <c r="L458" s="46"/>
      <c r="M458" s="213" t="s">
        <v>19</v>
      </c>
      <c r="N458" s="214" t="s">
        <v>51</v>
      </c>
      <c r="O458" s="86"/>
      <c r="P458" s="215">
        <f>O458*H458</f>
        <v>0</v>
      </c>
      <c r="Q458" s="215">
        <v>0</v>
      </c>
      <c r="R458" s="215">
        <f>Q458*H458</f>
        <v>0</v>
      </c>
      <c r="S458" s="215">
        <v>0</v>
      </c>
      <c r="T458" s="216">
        <f>S458*H458</f>
        <v>0</v>
      </c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  <c r="AE458" s="40"/>
      <c r="AR458" s="217" t="s">
        <v>303</v>
      </c>
      <c r="AT458" s="217" t="s">
        <v>135</v>
      </c>
      <c r="AU458" s="217" t="s">
        <v>90</v>
      </c>
      <c r="AY458" s="18" t="s">
        <v>133</v>
      </c>
      <c r="BE458" s="218">
        <f>IF(N458="základní",J458,0)</f>
        <v>0</v>
      </c>
      <c r="BF458" s="218">
        <f>IF(N458="snížená",J458,0)</f>
        <v>0</v>
      </c>
      <c r="BG458" s="218">
        <f>IF(N458="zákl. přenesená",J458,0)</f>
        <v>0</v>
      </c>
      <c r="BH458" s="218">
        <f>IF(N458="sníž. přenesená",J458,0)</f>
        <v>0</v>
      </c>
      <c r="BI458" s="218">
        <f>IF(N458="nulová",J458,0)</f>
        <v>0</v>
      </c>
      <c r="BJ458" s="18" t="s">
        <v>88</v>
      </c>
      <c r="BK458" s="218">
        <f>ROUND(I458*H458,2)</f>
        <v>0</v>
      </c>
      <c r="BL458" s="18" t="s">
        <v>303</v>
      </c>
      <c r="BM458" s="217" t="s">
        <v>547</v>
      </c>
    </row>
    <row r="459" spans="1:47" s="2" customFormat="1" ht="12">
      <c r="A459" s="40"/>
      <c r="B459" s="41"/>
      <c r="C459" s="42"/>
      <c r="D459" s="219" t="s">
        <v>142</v>
      </c>
      <c r="E459" s="42"/>
      <c r="F459" s="220" t="s">
        <v>548</v>
      </c>
      <c r="G459" s="42"/>
      <c r="H459" s="42"/>
      <c r="I459" s="221"/>
      <c r="J459" s="42"/>
      <c r="K459" s="42"/>
      <c r="L459" s="46"/>
      <c r="M459" s="222"/>
      <c r="N459" s="223"/>
      <c r="O459" s="86"/>
      <c r="P459" s="86"/>
      <c r="Q459" s="86"/>
      <c r="R459" s="86"/>
      <c r="S459" s="86"/>
      <c r="T459" s="87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  <c r="AE459" s="40"/>
      <c r="AT459" s="18" t="s">
        <v>142</v>
      </c>
      <c r="AU459" s="18" t="s">
        <v>90</v>
      </c>
    </row>
    <row r="460" spans="1:51" s="13" customFormat="1" ht="12">
      <c r="A460" s="13"/>
      <c r="B460" s="224"/>
      <c r="C460" s="225"/>
      <c r="D460" s="226" t="s">
        <v>144</v>
      </c>
      <c r="E460" s="227" t="s">
        <v>19</v>
      </c>
      <c r="F460" s="228" t="s">
        <v>507</v>
      </c>
      <c r="G460" s="225"/>
      <c r="H460" s="227" t="s">
        <v>19</v>
      </c>
      <c r="I460" s="229"/>
      <c r="J460" s="225"/>
      <c r="K460" s="225"/>
      <c r="L460" s="230"/>
      <c r="M460" s="231"/>
      <c r="N460" s="232"/>
      <c r="O460" s="232"/>
      <c r="P460" s="232"/>
      <c r="Q460" s="232"/>
      <c r="R460" s="232"/>
      <c r="S460" s="232"/>
      <c r="T460" s="23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34" t="s">
        <v>144</v>
      </c>
      <c r="AU460" s="234" t="s">
        <v>90</v>
      </c>
      <c r="AV460" s="13" t="s">
        <v>88</v>
      </c>
      <c r="AW460" s="13" t="s">
        <v>42</v>
      </c>
      <c r="AX460" s="13" t="s">
        <v>80</v>
      </c>
      <c r="AY460" s="234" t="s">
        <v>133</v>
      </c>
    </row>
    <row r="461" spans="1:51" s="13" customFormat="1" ht="12">
      <c r="A461" s="13"/>
      <c r="B461" s="224"/>
      <c r="C461" s="225"/>
      <c r="D461" s="226" t="s">
        <v>144</v>
      </c>
      <c r="E461" s="227" t="s">
        <v>19</v>
      </c>
      <c r="F461" s="228" t="s">
        <v>508</v>
      </c>
      <c r="G461" s="225"/>
      <c r="H461" s="227" t="s">
        <v>19</v>
      </c>
      <c r="I461" s="229"/>
      <c r="J461" s="225"/>
      <c r="K461" s="225"/>
      <c r="L461" s="230"/>
      <c r="M461" s="231"/>
      <c r="N461" s="232"/>
      <c r="O461" s="232"/>
      <c r="P461" s="232"/>
      <c r="Q461" s="232"/>
      <c r="R461" s="232"/>
      <c r="S461" s="232"/>
      <c r="T461" s="23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34" t="s">
        <v>144</v>
      </c>
      <c r="AU461" s="234" t="s">
        <v>90</v>
      </c>
      <c r="AV461" s="13" t="s">
        <v>88</v>
      </c>
      <c r="AW461" s="13" t="s">
        <v>42</v>
      </c>
      <c r="AX461" s="13" t="s">
        <v>80</v>
      </c>
      <c r="AY461" s="234" t="s">
        <v>133</v>
      </c>
    </row>
    <row r="462" spans="1:51" s="14" customFormat="1" ht="12">
      <c r="A462" s="14"/>
      <c r="B462" s="235"/>
      <c r="C462" s="236"/>
      <c r="D462" s="226" t="s">
        <v>144</v>
      </c>
      <c r="E462" s="237" t="s">
        <v>19</v>
      </c>
      <c r="F462" s="238" t="s">
        <v>509</v>
      </c>
      <c r="G462" s="236"/>
      <c r="H462" s="239">
        <v>2</v>
      </c>
      <c r="I462" s="240"/>
      <c r="J462" s="236"/>
      <c r="K462" s="236"/>
      <c r="L462" s="241"/>
      <c r="M462" s="242"/>
      <c r="N462" s="243"/>
      <c r="O462" s="243"/>
      <c r="P462" s="243"/>
      <c r="Q462" s="243"/>
      <c r="R462" s="243"/>
      <c r="S462" s="243"/>
      <c r="T462" s="24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T462" s="245" t="s">
        <v>144</v>
      </c>
      <c r="AU462" s="245" t="s">
        <v>90</v>
      </c>
      <c r="AV462" s="14" t="s">
        <v>90</v>
      </c>
      <c r="AW462" s="14" t="s">
        <v>42</v>
      </c>
      <c r="AX462" s="14" t="s">
        <v>88</v>
      </c>
      <c r="AY462" s="245" t="s">
        <v>133</v>
      </c>
    </row>
    <row r="463" spans="1:65" s="2" customFormat="1" ht="16.5" customHeight="1">
      <c r="A463" s="40"/>
      <c r="B463" s="41"/>
      <c r="C463" s="257" t="s">
        <v>549</v>
      </c>
      <c r="D463" s="257" t="s">
        <v>231</v>
      </c>
      <c r="E463" s="258" t="s">
        <v>550</v>
      </c>
      <c r="F463" s="259" t="s">
        <v>551</v>
      </c>
      <c r="G463" s="260" t="s">
        <v>226</v>
      </c>
      <c r="H463" s="261">
        <v>2</v>
      </c>
      <c r="I463" s="262"/>
      <c r="J463" s="263">
        <f>ROUND(I463*H463,2)</f>
        <v>0</v>
      </c>
      <c r="K463" s="259" t="s">
        <v>435</v>
      </c>
      <c r="L463" s="264"/>
      <c r="M463" s="265" t="s">
        <v>19</v>
      </c>
      <c r="N463" s="266" t="s">
        <v>51</v>
      </c>
      <c r="O463" s="86"/>
      <c r="P463" s="215">
        <f>O463*H463</f>
        <v>0</v>
      </c>
      <c r="Q463" s="215">
        <v>0</v>
      </c>
      <c r="R463" s="215">
        <f>Q463*H463</f>
        <v>0</v>
      </c>
      <c r="S463" s="215">
        <v>0</v>
      </c>
      <c r="T463" s="216">
        <f>S463*H463</f>
        <v>0</v>
      </c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  <c r="AE463" s="40"/>
      <c r="AR463" s="217" t="s">
        <v>317</v>
      </c>
      <c r="AT463" s="217" t="s">
        <v>231</v>
      </c>
      <c r="AU463" s="217" t="s">
        <v>90</v>
      </c>
      <c r="AY463" s="18" t="s">
        <v>133</v>
      </c>
      <c r="BE463" s="218">
        <f>IF(N463="základní",J463,0)</f>
        <v>0</v>
      </c>
      <c r="BF463" s="218">
        <f>IF(N463="snížená",J463,0)</f>
        <v>0</v>
      </c>
      <c r="BG463" s="218">
        <f>IF(N463="zákl. přenesená",J463,0)</f>
        <v>0</v>
      </c>
      <c r="BH463" s="218">
        <f>IF(N463="sníž. přenesená",J463,0)</f>
        <v>0</v>
      </c>
      <c r="BI463" s="218">
        <f>IF(N463="nulová",J463,0)</f>
        <v>0</v>
      </c>
      <c r="BJ463" s="18" t="s">
        <v>88</v>
      </c>
      <c r="BK463" s="218">
        <f>ROUND(I463*H463,2)</f>
        <v>0</v>
      </c>
      <c r="BL463" s="18" t="s">
        <v>303</v>
      </c>
      <c r="BM463" s="217" t="s">
        <v>552</v>
      </c>
    </row>
    <row r="464" spans="1:51" s="13" customFormat="1" ht="12">
      <c r="A464" s="13"/>
      <c r="B464" s="224"/>
      <c r="C464" s="225"/>
      <c r="D464" s="226" t="s">
        <v>144</v>
      </c>
      <c r="E464" s="227" t="s">
        <v>19</v>
      </c>
      <c r="F464" s="228" t="s">
        <v>507</v>
      </c>
      <c r="G464" s="225"/>
      <c r="H464" s="227" t="s">
        <v>19</v>
      </c>
      <c r="I464" s="229"/>
      <c r="J464" s="225"/>
      <c r="K464" s="225"/>
      <c r="L464" s="230"/>
      <c r="M464" s="231"/>
      <c r="N464" s="232"/>
      <c r="O464" s="232"/>
      <c r="P464" s="232"/>
      <c r="Q464" s="232"/>
      <c r="R464" s="232"/>
      <c r="S464" s="232"/>
      <c r="T464" s="23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34" t="s">
        <v>144</v>
      </c>
      <c r="AU464" s="234" t="s">
        <v>90</v>
      </c>
      <c r="AV464" s="13" t="s">
        <v>88</v>
      </c>
      <c r="AW464" s="13" t="s">
        <v>42</v>
      </c>
      <c r="AX464" s="13" t="s">
        <v>80</v>
      </c>
      <c r="AY464" s="234" t="s">
        <v>133</v>
      </c>
    </row>
    <row r="465" spans="1:51" s="13" customFormat="1" ht="12">
      <c r="A465" s="13"/>
      <c r="B465" s="224"/>
      <c r="C465" s="225"/>
      <c r="D465" s="226" t="s">
        <v>144</v>
      </c>
      <c r="E465" s="227" t="s">
        <v>19</v>
      </c>
      <c r="F465" s="228" t="s">
        <v>508</v>
      </c>
      <c r="G465" s="225"/>
      <c r="H465" s="227" t="s">
        <v>19</v>
      </c>
      <c r="I465" s="229"/>
      <c r="J465" s="225"/>
      <c r="K465" s="225"/>
      <c r="L465" s="230"/>
      <c r="M465" s="231"/>
      <c r="N465" s="232"/>
      <c r="O465" s="232"/>
      <c r="P465" s="232"/>
      <c r="Q465" s="232"/>
      <c r="R465" s="232"/>
      <c r="S465" s="232"/>
      <c r="T465" s="23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34" t="s">
        <v>144</v>
      </c>
      <c r="AU465" s="234" t="s">
        <v>90</v>
      </c>
      <c r="AV465" s="13" t="s">
        <v>88</v>
      </c>
      <c r="AW465" s="13" t="s">
        <v>42</v>
      </c>
      <c r="AX465" s="13" t="s">
        <v>80</v>
      </c>
      <c r="AY465" s="234" t="s">
        <v>133</v>
      </c>
    </row>
    <row r="466" spans="1:51" s="14" customFormat="1" ht="12">
      <c r="A466" s="14"/>
      <c r="B466" s="235"/>
      <c r="C466" s="236"/>
      <c r="D466" s="226" t="s">
        <v>144</v>
      </c>
      <c r="E466" s="237" t="s">
        <v>19</v>
      </c>
      <c r="F466" s="238" t="s">
        <v>509</v>
      </c>
      <c r="G466" s="236"/>
      <c r="H466" s="239">
        <v>2</v>
      </c>
      <c r="I466" s="240"/>
      <c r="J466" s="236"/>
      <c r="K466" s="236"/>
      <c r="L466" s="241"/>
      <c r="M466" s="242"/>
      <c r="N466" s="243"/>
      <c r="O466" s="243"/>
      <c r="P466" s="243"/>
      <c r="Q466" s="243"/>
      <c r="R466" s="243"/>
      <c r="S466" s="243"/>
      <c r="T466" s="24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T466" s="245" t="s">
        <v>144</v>
      </c>
      <c r="AU466" s="245" t="s">
        <v>90</v>
      </c>
      <c r="AV466" s="14" t="s">
        <v>90</v>
      </c>
      <c r="AW466" s="14" t="s">
        <v>42</v>
      </c>
      <c r="AX466" s="14" t="s">
        <v>88</v>
      </c>
      <c r="AY466" s="245" t="s">
        <v>133</v>
      </c>
    </row>
    <row r="467" spans="1:65" s="2" customFormat="1" ht="37.8" customHeight="1">
      <c r="A467" s="40"/>
      <c r="B467" s="41"/>
      <c r="C467" s="206" t="s">
        <v>553</v>
      </c>
      <c r="D467" s="206" t="s">
        <v>135</v>
      </c>
      <c r="E467" s="207" t="s">
        <v>554</v>
      </c>
      <c r="F467" s="208" t="s">
        <v>555</v>
      </c>
      <c r="G467" s="209" t="s">
        <v>226</v>
      </c>
      <c r="H467" s="210">
        <v>2</v>
      </c>
      <c r="I467" s="211"/>
      <c r="J467" s="212">
        <f>ROUND(I467*H467,2)</f>
        <v>0</v>
      </c>
      <c r="K467" s="208" t="s">
        <v>139</v>
      </c>
      <c r="L467" s="46"/>
      <c r="M467" s="213" t="s">
        <v>19</v>
      </c>
      <c r="N467" s="214" t="s">
        <v>51</v>
      </c>
      <c r="O467" s="86"/>
      <c r="P467" s="215">
        <f>O467*H467</f>
        <v>0</v>
      </c>
      <c r="Q467" s="215">
        <v>0</v>
      </c>
      <c r="R467" s="215">
        <f>Q467*H467</f>
        <v>0</v>
      </c>
      <c r="S467" s="215">
        <v>0</v>
      </c>
      <c r="T467" s="216">
        <f>S467*H467</f>
        <v>0</v>
      </c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  <c r="AE467" s="40"/>
      <c r="AR467" s="217" t="s">
        <v>303</v>
      </c>
      <c r="AT467" s="217" t="s">
        <v>135</v>
      </c>
      <c r="AU467" s="217" t="s">
        <v>90</v>
      </c>
      <c r="AY467" s="18" t="s">
        <v>133</v>
      </c>
      <c r="BE467" s="218">
        <f>IF(N467="základní",J467,0)</f>
        <v>0</v>
      </c>
      <c r="BF467" s="218">
        <f>IF(N467="snížená",J467,0)</f>
        <v>0</v>
      </c>
      <c r="BG467" s="218">
        <f>IF(N467="zákl. přenesená",J467,0)</f>
        <v>0</v>
      </c>
      <c r="BH467" s="218">
        <f>IF(N467="sníž. přenesená",J467,0)</f>
        <v>0</v>
      </c>
      <c r="BI467" s="218">
        <f>IF(N467="nulová",J467,0)</f>
        <v>0</v>
      </c>
      <c r="BJ467" s="18" t="s">
        <v>88</v>
      </c>
      <c r="BK467" s="218">
        <f>ROUND(I467*H467,2)</f>
        <v>0</v>
      </c>
      <c r="BL467" s="18" t="s">
        <v>303</v>
      </c>
      <c r="BM467" s="217" t="s">
        <v>556</v>
      </c>
    </row>
    <row r="468" spans="1:47" s="2" customFormat="1" ht="12">
      <c r="A468" s="40"/>
      <c r="B468" s="41"/>
      <c r="C468" s="42"/>
      <c r="D468" s="219" t="s">
        <v>142</v>
      </c>
      <c r="E468" s="42"/>
      <c r="F468" s="220" t="s">
        <v>557</v>
      </c>
      <c r="G468" s="42"/>
      <c r="H468" s="42"/>
      <c r="I468" s="221"/>
      <c r="J468" s="42"/>
      <c r="K468" s="42"/>
      <c r="L468" s="46"/>
      <c r="M468" s="222"/>
      <c r="N468" s="223"/>
      <c r="O468" s="86"/>
      <c r="P468" s="86"/>
      <c r="Q468" s="86"/>
      <c r="R468" s="86"/>
      <c r="S468" s="86"/>
      <c r="T468" s="87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  <c r="AE468" s="40"/>
      <c r="AT468" s="18" t="s">
        <v>142</v>
      </c>
      <c r="AU468" s="18" t="s">
        <v>90</v>
      </c>
    </row>
    <row r="469" spans="1:51" s="13" customFormat="1" ht="12">
      <c r="A469" s="13"/>
      <c r="B469" s="224"/>
      <c r="C469" s="225"/>
      <c r="D469" s="226" t="s">
        <v>144</v>
      </c>
      <c r="E469" s="227" t="s">
        <v>19</v>
      </c>
      <c r="F469" s="228" t="s">
        <v>507</v>
      </c>
      <c r="G469" s="225"/>
      <c r="H469" s="227" t="s">
        <v>19</v>
      </c>
      <c r="I469" s="229"/>
      <c r="J469" s="225"/>
      <c r="K469" s="225"/>
      <c r="L469" s="230"/>
      <c r="M469" s="231"/>
      <c r="N469" s="232"/>
      <c r="O469" s="232"/>
      <c r="P469" s="232"/>
      <c r="Q469" s="232"/>
      <c r="R469" s="232"/>
      <c r="S469" s="232"/>
      <c r="T469" s="23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34" t="s">
        <v>144</v>
      </c>
      <c r="AU469" s="234" t="s">
        <v>90</v>
      </c>
      <c r="AV469" s="13" t="s">
        <v>88</v>
      </c>
      <c r="AW469" s="13" t="s">
        <v>42</v>
      </c>
      <c r="AX469" s="13" t="s">
        <v>80</v>
      </c>
      <c r="AY469" s="234" t="s">
        <v>133</v>
      </c>
    </row>
    <row r="470" spans="1:51" s="13" customFormat="1" ht="12">
      <c r="A470" s="13"/>
      <c r="B470" s="224"/>
      <c r="C470" s="225"/>
      <c r="D470" s="226" t="s">
        <v>144</v>
      </c>
      <c r="E470" s="227" t="s">
        <v>19</v>
      </c>
      <c r="F470" s="228" t="s">
        <v>508</v>
      </c>
      <c r="G470" s="225"/>
      <c r="H470" s="227" t="s">
        <v>19</v>
      </c>
      <c r="I470" s="229"/>
      <c r="J470" s="225"/>
      <c r="K470" s="225"/>
      <c r="L470" s="230"/>
      <c r="M470" s="231"/>
      <c r="N470" s="232"/>
      <c r="O470" s="232"/>
      <c r="P470" s="232"/>
      <c r="Q470" s="232"/>
      <c r="R470" s="232"/>
      <c r="S470" s="232"/>
      <c r="T470" s="23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34" t="s">
        <v>144</v>
      </c>
      <c r="AU470" s="234" t="s">
        <v>90</v>
      </c>
      <c r="AV470" s="13" t="s">
        <v>88</v>
      </c>
      <c r="AW470" s="13" t="s">
        <v>42</v>
      </c>
      <c r="AX470" s="13" t="s">
        <v>80</v>
      </c>
      <c r="AY470" s="234" t="s">
        <v>133</v>
      </c>
    </row>
    <row r="471" spans="1:51" s="14" customFormat="1" ht="12">
      <c r="A471" s="14"/>
      <c r="B471" s="235"/>
      <c r="C471" s="236"/>
      <c r="D471" s="226" t="s">
        <v>144</v>
      </c>
      <c r="E471" s="237" t="s">
        <v>19</v>
      </c>
      <c r="F471" s="238" t="s">
        <v>509</v>
      </c>
      <c r="G471" s="236"/>
      <c r="H471" s="239">
        <v>2</v>
      </c>
      <c r="I471" s="240"/>
      <c r="J471" s="236"/>
      <c r="K471" s="236"/>
      <c r="L471" s="241"/>
      <c r="M471" s="242"/>
      <c r="N471" s="243"/>
      <c r="O471" s="243"/>
      <c r="P471" s="243"/>
      <c r="Q471" s="243"/>
      <c r="R471" s="243"/>
      <c r="S471" s="243"/>
      <c r="T471" s="24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245" t="s">
        <v>144</v>
      </c>
      <c r="AU471" s="245" t="s">
        <v>90</v>
      </c>
      <c r="AV471" s="14" t="s">
        <v>90</v>
      </c>
      <c r="AW471" s="14" t="s">
        <v>42</v>
      </c>
      <c r="AX471" s="14" t="s">
        <v>88</v>
      </c>
      <c r="AY471" s="245" t="s">
        <v>133</v>
      </c>
    </row>
    <row r="472" spans="1:65" s="2" customFormat="1" ht="16.5" customHeight="1">
      <c r="A472" s="40"/>
      <c r="B472" s="41"/>
      <c r="C472" s="257" t="s">
        <v>558</v>
      </c>
      <c r="D472" s="257" t="s">
        <v>231</v>
      </c>
      <c r="E472" s="258" t="s">
        <v>559</v>
      </c>
      <c r="F472" s="259" t="s">
        <v>560</v>
      </c>
      <c r="G472" s="260" t="s">
        <v>226</v>
      </c>
      <c r="H472" s="261">
        <v>2</v>
      </c>
      <c r="I472" s="262"/>
      <c r="J472" s="263">
        <f>ROUND(I472*H472,2)</f>
        <v>0</v>
      </c>
      <c r="K472" s="259" t="s">
        <v>435</v>
      </c>
      <c r="L472" s="264"/>
      <c r="M472" s="265" t="s">
        <v>19</v>
      </c>
      <c r="N472" s="266" t="s">
        <v>51</v>
      </c>
      <c r="O472" s="86"/>
      <c r="P472" s="215">
        <f>O472*H472</f>
        <v>0</v>
      </c>
      <c r="Q472" s="215">
        <v>0</v>
      </c>
      <c r="R472" s="215">
        <f>Q472*H472</f>
        <v>0</v>
      </c>
      <c r="S472" s="215">
        <v>0</v>
      </c>
      <c r="T472" s="216">
        <f>S472*H472</f>
        <v>0</v>
      </c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  <c r="AE472" s="40"/>
      <c r="AR472" s="217" t="s">
        <v>317</v>
      </c>
      <c r="AT472" s="217" t="s">
        <v>231</v>
      </c>
      <c r="AU472" s="217" t="s">
        <v>90</v>
      </c>
      <c r="AY472" s="18" t="s">
        <v>133</v>
      </c>
      <c r="BE472" s="218">
        <f>IF(N472="základní",J472,0)</f>
        <v>0</v>
      </c>
      <c r="BF472" s="218">
        <f>IF(N472="snížená",J472,0)</f>
        <v>0</v>
      </c>
      <c r="BG472" s="218">
        <f>IF(N472="zákl. přenesená",J472,0)</f>
        <v>0</v>
      </c>
      <c r="BH472" s="218">
        <f>IF(N472="sníž. přenesená",J472,0)</f>
        <v>0</v>
      </c>
      <c r="BI472" s="218">
        <f>IF(N472="nulová",J472,0)</f>
        <v>0</v>
      </c>
      <c r="BJ472" s="18" t="s">
        <v>88</v>
      </c>
      <c r="BK472" s="218">
        <f>ROUND(I472*H472,2)</f>
        <v>0</v>
      </c>
      <c r="BL472" s="18" t="s">
        <v>303</v>
      </c>
      <c r="BM472" s="217" t="s">
        <v>561</v>
      </c>
    </row>
    <row r="473" spans="1:51" s="13" customFormat="1" ht="12">
      <c r="A473" s="13"/>
      <c r="B473" s="224"/>
      <c r="C473" s="225"/>
      <c r="D473" s="226" t="s">
        <v>144</v>
      </c>
      <c r="E473" s="227" t="s">
        <v>19</v>
      </c>
      <c r="F473" s="228" t="s">
        <v>507</v>
      </c>
      <c r="G473" s="225"/>
      <c r="H473" s="227" t="s">
        <v>19</v>
      </c>
      <c r="I473" s="229"/>
      <c r="J473" s="225"/>
      <c r="K473" s="225"/>
      <c r="L473" s="230"/>
      <c r="M473" s="231"/>
      <c r="N473" s="232"/>
      <c r="O473" s="232"/>
      <c r="P473" s="232"/>
      <c r="Q473" s="232"/>
      <c r="R473" s="232"/>
      <c r="S473" s="232"/>
      <c r="T473" s="23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34" t="s">
        <v>144</v>
      </c>
      <c r="AU473" s="234" t="s">
        <v>90</v>
      </c>
      <c r="AV473" s="13" t="s">
        <v>88</v>
      </c>
      <c r="AW473" s="13" t="s">
        <v>42</v>
      </c>
      <c r="AX473" s="13" t="s">
        <v>80</v>
      </c>
      <c r="AY473" s="234" t="s">
        <v>133</v>
      </c>
    </row>
    <row r="474" spans="1:51" s="13" customFormat="1" ht="12">
      <c r="A474" s="13"/>
      <c r="B474" s="224"/>
      <c r="C474" s="225"/>
      <c r="D474" s="226" t="s">
        <v>144</v>
      </c>
      <c r="E474" s="227" t="s">
        <v>19</v>
      </c>
      <c r="F474" s="228" t="s">
        <v>508</v>
      </c>
      <c r="G474" s="225"/>
      <c r="H474" s="227" t="s">
        <v>19</v>
      </c>
      <c r="I474" s="229"/>
      <c r="J474" s="225"/>
      <c r="K474" s="225"/>
      <c r="L474" s="230"/>
      <c r="M474" s="231"/>
      <c r="N474" s="232"/>
      <c r="O474" s="232"/>
      <c r="P474" s="232"/>
      <c r="Q474" s="232"/>
      <c r="R474" s="232"/>
      <c r="S474" s="232"/>
      <c r="T474" s="23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34" t="s">
        <v>144</v>
      </c>
      <c r="AU474" s="234" t="s">
        <v>90</v>
      </c>
      <c r="AV474" s="13" t="s">
        <v>88</v>
      </c>
      <c r="AW474" s="13" t="s">
        <v>42</v>
      </c>
      <c r="AX474" s="13" t="s">
        <v>80</v>
      </c>
      <c r="AY474" s="234" t="s">
        <v>133</v>
      </c>
    </row>
    <row r="475" spans="1:51" s="14" customFormat="1" ht="12">
      <c r="A475" s="14"/>
      <c r="B475" s="235"/>
      <c r="C475" s="236"/>
      <c r="D475" s="226" t="s">
        <v>144</v>
      </c>
      <c r="E475" s="237" t="s">
        <v>19</v>
      </c>
      <c r="F475" s="238" t="s">
        <v>509</v>
      </c>
      <c r="G475" s="236"/>
      <c r="H475" s="239">
        <v>2</v>
      </c>
      <c r="I475" s="240"/>
      <c r="J475" s="236"/>
      <c r="K475" s="236"/>
      <c r="L475" s="241"/>
      <c r="M475" s="242"/>
      <c r="N475" s="243"/>
      <c r="O475" s="243"/>
      <c r="P475" s="243"/>
      <c r="Q475" s="243"/>
      <c r="R475" s="243"/>
      <c r="S475" s="243"/>
      <c r="T475" s="24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245" t="s">
        <v>144</v>
      </c>
      <c r="AU475" s="245" t="s">
        <v>90</v>
      </c>
      <c r="AV475" s="14" t="s">
        <v>90</v>
      </c>
      <c r="AW475" s="14" t="s">
        <v>42</v>
      </c>
      <c r="AX475" s="14" t="s">
        <v>88</v>
      </c>
      <c r="AY475" s="245" t="s">
        <v>133</v>
      </c>
    </row>
    <row r="476" spans="1:65" s="2" customFormat="1" ht="16.5" customHeight="1">
      <c r="A476" s="40"/>
      <c r="B476" s="41"/>
      <c r="C476" s="257" t="s">
        <v>562</v>
      </c>
      <c r="D476" s="257" t="s">
        <v>231</v>
      </c>
      <c r="E476" s="258" t="s">
        <v>563</v>
      </c>
      <c r="F476" s="259" t="s">
        <v>564</v>
      </c>
      <c r="G476" s="260" t="s">
        <v>226</v>
      </c>
      <c r="H476" s="261">
        <v>2</v>
      </c>
      <c r="I476" s="262"/>
      <c r="J476" s="263">
        <f>ROUND(I476*H476,2)</f>
        <v>0</v>
      </c>
      <c r="K476" s="259" t="s">
        <v>435</v>
      </c>
      <c r="L476" s="264"/>
      <c r="M476" s="265" t="s">
        <v>19</v>
      </c>
      <c r="N476" s="266" t="s">
        <v>51</v>
      </c>
      <c r="O476" s="86"/>
      <c r="P476" s="215">
        <f>O476*H476</f>
        <v>0</v>
      </c>
      <c r="Q476" s="215">
        <v>0</v>
      </c>
      <c r="R476" s="215">
        <f>Q476*H476</f>
        <v>0</v>
      </c>
      <c r="S476" s="215">
        <v>0</v>
      </c>
      <c r="T476" s="216">
        <f>S476*H476</f>
        <v>0</v>
      </c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  <c r="AE476" s="40"/>
      <c r="AR476" s="217" t="s">
        <v>317</v>
      </c>
      <c r="AT476" s="217" t="s">
        <v>231</v>
      </c>
      <c r="AU476" s="217" t="s">
        <v>90</v>
      </c>
      <c r="AY476" s="18" t="s">
        <v>133</v>
      </c>
      <c r="BE476" s="218">
        <f>IF(N476="základní",J476,0)</f>
        <v>0</v>
      </c>
      <c r="BF476" s="218">
        <f>IF(N476="snížená",J476,0)</f>
        <v>0</v>
      </c>
      <c r="BG476" s="218">
        <f>IF(N476="zákl. přenesená",J476,0)</f>
        <v>0</v>
      </c>
      <c r="BH476" s="218">
        <f>IF(N476="sníž. přenesená",J476,0)</f>
        <v>0</v>
      </c>
      <c r="BI476" s="218">
        <f>IF(N476="nulová",J476,0)</f>
        <v>0</v>
      </c>
      <c r="BJ476" s="18" t="s">
        <v>88</v>
      </c>
      <c r="BK476" s="218">
        <f>ROUND(I476*H476,2)</f>
        <v>0</v>
      </c>
      <c r="BL476" s="18" t="s">
        <v>303</v>
      </c>
      <c r="BM476" s="217" t="s">
        <v>565</v>
      </c>
    </row>
    <row r="477" spans="1:51" s="13" customFormat="1" ht="12">
      <c r="A477" s="13"/>
      <c r="B477" s="224"/>
      <c r="C477" s="225"/>
      <c r="D477" s="226" t="s">
        <v>144</v>
      </c>
      <c r="E477" s="227" t="s">
        <v>19</v>
      </c>
      <c r="F477" s="228" t="s">
        <v>507</v>
      </c>
      <c r="G477" s="225"/>
      <c r="H477" s="227" t="s">
        <v>19</v>
      </c>
      <c r="I477" s="229"/>
      <c r="J477" s="225"/>
      <c r="K477" s="225"/>
      <c r="L477" s="230"/>
      <c r="M477" s="231"/>
      <c r="N477" s="232"/>
      <c r="O477" s="232"/>
      <c r="P477" s="232"/>
      <c r="Q477" s="232"/>
      <c r="R477" s="232"/>
      <c r="S477" s="232"/>
      <c r="T477" s="23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34" t="s">
        <v>144</v>
      </c>
      <c r="AU477" s="234" t="s">
        <v>90</v>
      </c>
      <c r="AV477" s="13" t="s">
        <v>88</v>
      </c>
      <c r="AW477" s="13" t="s">
        <v>42</v>
      </c>
      <c r="AX477" s="13" t="s">
        <v>80</v>
      </c>
      <c r="AY477" s="234" t="s">
        <v>133</v>
      </c>
    </row>
    <row r="478" spans="1:51" s="13" customFormat="1" ht="12">
      <c r="A478" s="13"/>
      <c r="B478" s="224"/>
      <c r="C478" s="225"/>
      <c r="D478" s="226" t="s">
        <v>144</v>
      </c>
      <c r="E478" s="227" t="s">
        <v>19</v>
      </c>
      <c r="F478" s="228" t="s">
        <v>508</v>
      </c>
      <c r="G478" s="225"/>
      <c r="H478" s="227" t="s">
        <v>19</v>
      </c>
      <c r="I478" s="229"/>
      <c r="J478" s="225"/>
      <c r="K478" s="225"/>
      <c r="L478" s="230"/>
      <c r="M478" s="231"/>
      <c r="N478" s="232"/>
      <c r="O478" s="232"/>
      <c r="P478" s="232"/>
      <c r="Q478" s="232"/>
      <c r="R478" s="232"/>
      <c r="S478" s="232"/>
      <c r="T478" s="23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34" t="s">
        <v>144</v>
      </c>
      <c r="AU478" s="234" t="s">
        <v>90</v>
      </c>
      <c r="AV478" s="13" t="s">
        <v>88</v>
      </c>
      <c r="AW478" s="13" t="s">
        <v>42</v>
      </c>
      <c r="AX478" s="13" t="s">
        <v>80</v>
      </c>
      <c r="AY478" s="234" t="s">
        <v>133</v>
      </c>
    </row>
    <row r="479" spans="1:51" s="14" customFormat="1" ht="12">
      <c r="A479" s="14"/>
      <c r="B479" s="235"/>
      <c r="C479" s="236"/>
      <c r="D479" s="226" t="s">
        <v>144</v>
      </c>
      <c r="E479" s="237" t="s">
        <v>19</v>
      </c>
      <c r="F479" s="238" t="s">
        <v>509</v>
      </c>
      <c r="G479" s="236"/>
      <c r="H479" s="239">
        <v>2</v>
      </c>
      <c r="I479" s="240"/>
      <c r="J479" s="236"/>
      <c r="K479" s="236"/>
      <c r="L479" s="241"/>
      <c r="M479" s="242"/>
      <c r="N479" s="243"/>
      <c r="O479" s="243"/>
      <c r="P479" s="243"/>
      <c r="Q479" s="243"/>
      <c r="R479" s="243"/>
      <c r="S479" s="243"/>
      <c r="T479" s="24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T479" s="245" t="s">
        <v>144</v>
      </c>
      <c r="AU479" s="245" t="s">
        <v>90</v>
      </c>
      <c r="AV479" s="14" t="s">
        <v>90</v>
      </c>
      <c r="AW479" s="14" t="s">
        <v>42</v>
      </c>
      <c r="AX479" s="14" t="s">
        <v>88</v>
      </c>
      <c r="AY479" s="245" t="s">
        <v>133</v>
      </c>
    </row>
    <row r="480" spans="1:65" s="2" customFormat="1" ht="16.5" customHeight="1">
      <c r="A480" s="40"/>
      <c r="B480" s="41"/>
      <c r="C480" s="257" t="s">
        <v>566</v>
      </c>
      <c r="D480" s="257" t="s">
        <v>231</v>
      </c>
      <c r="E480" s="258" t="s">
        <v>567</v>
      </c>
      <c r="F480" s="259" t="s">
        <v>568</v>
      </c>
      <c r="G480" s="260" t="s">
        <v>226</v>
      </c>
      <c r="H480" s="261">
        <v>8</v>
      </c>
      <c r="I480" s="262"/>
      <c r="J480" s="263">
        <f>ROUND(I480*H480,2)</f>
        <v>0</v>
      </c>
      <c r="K480" s="259" t="s">
        <v>435</v>
      </c>
      <c r="L480" s="264"/>
      <c r="M480" s="265" t="s">
        <v>19</v>
      </c>
      <c r="N480" s="266" t="s">
        <v>51</v>
      </c>
      <c r="O480" s="86"/>
      <c r="P480" s="215">
        <f>O480*H480</f>
        <v>0</v>
      </c>
      <c r="Q480" s="215">
        <v>0</v>
      </c>
      <c r="R480" s="215">
        <f>Q480*H480</f>
        <v>0</v>
      </c>
      <c r="S480" s="215">
        <v>0</v>
      </c>
      <c r="T480" s="216">
        <f>S480*H480</f>
        <v>0</v>
      </c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  <c r="AE480" s="40"/>
      <c r="AR480" s="217" t="s">
        <v>317</v>
      </c>
      <c r="AT480" s="217" t="s">
        <v>231</v>
      </c>
      <c r="AU480" s="217" t="s">
        <v>90</v>
      </c>
      <c r="AY480" s="18" t="s">
        <v>133</v>
      </c>
      <c r="BE480" s="218">
        <f>IF(N480="základní",J480,0)</f>
        <v>0</v>
      </c>
      <c r="BF480" s="218">
        <f>IF(N480="snížená",J480,0)</f>
        <v>0</v>
      </c>
      <c r="BG480" s="218">
        <f>IF(N480="zákl. přenesená",J480,0)</f>
        <v>0</v>
      </c>
      <c r="BH480" s="218">
        <f>IF(N480="sníž. přenesená",J480,0)</f>
        <v>0</v>
      </c>
      <c r="BI480" s="218">
        <f>IF(N480="nulová",J480,0)</f>
        <v>0</v>
      </c>
      <c r="BJ480" s="18" t="s">
        <v>88</v>
      </c>
      <c r="BK480" s="218">
        <f>ROUND(I480*H480,2)</f>
        <v>0</v>
      </c>
      <c r="BL480" s="18" t="s">
        <v>303</v>
      </c>
      <c r="BM480" s="217" t="s">
        <v>569</v>
      </c>
    </row>
    <row r="481" spans="1:51" s="13" customFormat="1" ht="12">
      <c r="A481" s="13"/>
      <c r="B481" s="224"/>
      <c r="C481" s="225"/>
      <c r="D481" s="226" t="s">
        <v>144</v>
      </c>
      <c r="E481" s="227" t="s">
        <v>19</v>
      </c>
      <c r="F481" s="228" t="s">
        <v>507</v>
      </c>
      <c r="G481" s="225"/>
      <c r="H481" s="227" t="s">
        <v>19</v>
      </c>
      <c r="I481" s="229"/>
      <c r="J481" s="225"/>
      <c r="K481" s="225"/>
      <c r="L481" s="230"/>
      <c r="M481" s="231"/>
      <c r="N481" s="232"/>
      <c r="O481" s="232"/>
      <c r="P481" s="232"/>
      <c r="Q481" s="232"/>
      <c r="R481" s="232"/>
      <c r="S481" s="232"/>
      <c r="T481" s="23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34" t="s">
        <v>144</v>
      </c>
      <c r="AU481" s="234" t="s">
        <v>90</v>
      </c>
      <c r="AV481" s="13" t="s">
        <v>88</v>
      </c>
      <c r="AW481" s="13" t="s">
        <v>42</v>
      </c>
      <c r="AX481" s="13" t="s">
        <v>80</v>
      </c>
      <c r="AY481" s="234" t="s">
        <v>133</v>
      </c>
    </row>
    <row r="482" spans="1:51" s="13" customFormat="1" ht="12">
      <c r="A482" s="13"/>
      <c r="B482" s="224"/>
      <c r="C482" s="225"/>
      <c r="D482" s="226" t="s">
        <v>144</v>
      </c>
      <c r="E482" s="227" t="s">
        <v>19</v>
      </c>
      <c r="F482" s="228" t="s">
        <v>508</v>
      </c>
      <c r="G482" s="225"/>
      <c r="H482" s="227" t="s">
        <v>19</v>
      </c>
      <c r="I482" s="229"/>
      <c r="J482" s="225"/>
      <c r="K482" s="225"/>
      <c r="L482" s="230"/>
      <c r="M482" s="231"/>
      <c r="N482" s="232"/>
      <c r="O482" s="232"/>
      <c r="P482" s="232"/>
      <c r="Q482" s="232"/>
      <c r="R482" s="232"/>
      <c r="S482" s="232"/>
      <c r="T482" s="23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34" t="s">
        <v>144</v>
      </c>
      <c r="AU482" s="234" t="s">
        <v>90</v>
      </c>
      <c r="AV482" s="13" t="s">
        <v>88</v>
      </c>
      <c r="AW482" s="13" t="s">
        <v>42</v>
      </c>
      <c r="AX482" s="13" t="s">
        <v>80</v>
      </c>
      <c r="AY482" s="234" t="s">
        <v>133</v>
      </c>
    </row>
    <row r="483" spans="1:51" s="14" customFormat="1" ht="12">
      <c r="A483" s="14"/>
      <c r="B483" s="235"/>
      <c r="C483" s="236"/>
      <c r="D483" s="226" t="s">
        <v>144</v>
      </c>
      <c r="E483" s="237" t="s">
        <v>19</v>
      </c>
      <c r="F483" s="238" t="s">
        <v>570</v>
      </c>
      <c r="G483" s="236"/>
      <c r="H483" s="239">
        <v>8</v>
      </c>
      <c r="I483" s="240"/>
      <c r="J483" s="236"/>
      <c r="K483" s="236"/>
      <c r="L483" s="241"/>
      <c r="M483" s="242"/>
      <c r="N483" s="243"/>
      <c r="O483" s="243"/>
      <c r="P483" s="243"/>
      <c r="Q483" s="243"/>
      <c r="R483" s="243"/>
      <c r="S483" s="243"/>
      <c r="T483" s="24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T483" s="245" t="s">
        <v>144</v>
      </c>
      <c r="AU483" s="245" t="s">
        <v>90</v>
      </c>
      <c r="AV483" s="14" t="s">
        <v>90</v>
      </c>
      <c r="AW483" s="14" t="s">
        <v>42</v>
      </c>
      <c r="AX483" s="14" t="s">
        <v>88</v>
      </c>
      <c r="AY483" s="245" t="s">
        <v>133</v>
      </c>
    </row>
    <row r="484" spans="1:65" s="2" customFormat="1" ht="37.8" customHeight="1">
      <c r="A484" s="40"/>
      <c r="B484" s="41"/>
      <c r="C484" s="206" t="s">
        <v>571</v>
      </c>
      <c r="D484" s="206" t="s">
        <v>135</v>
      </c>
      <c r="E484" s="207" t="s">
        <v>572</v>
      </c>
      <c r="F484" s="208" t="s">
        <v>573</v>
      </c>
      <c r="G484" s="209" t="s">
        <v>226</v>
      </c>
      <c r="H484" s="210">
        <v>2</v>
      </c>
      <c r="I484" s="211"/>
      <c r="J484" s="212">
        <f>ROUND(I484*H484,2)</f>
        <v>0</v>
      </c>
      <c r="K484" s="208" t="s">
        <v>139</v>
      </c>
      <c r="L484" s="46"/>
      <c r="M484" s="213" t="s">
        <v>19</v>
      </c>
      <c r="N484" s="214" t="s">
        <v>51</v>
      </c>
      <c r="O484" s="86"/>
      <c r="P484" s="215">
        <f>O484*H484</f>
        <v>0</v>
      </c>
      <c r="Q484" s="215">
        <v>0</v>
      </c>
      <c r="R484" s="215">
        <f>Q484*H484</f>
        <v>0</v>
      </c>
      <c r="S484" s="215">
        <v>0</v>
      </c>
      <c r="T484" s="216">
        <f>S484*H484</f>
        <v>0</v>
      </c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  <c r="AE484" s="40"/>
      <c r="AR484" s="217" t="s">
        <v>303</v>
      </c>
      <c r="AT484" s="217" t="s">
        <v>135</v>
      </c>
      <c r="AU484" s="217" t="s">
        <v>90</v>
      </c>
      <c r="AY484" s="18" t="s">
        <v>133</v>
      </c>
      <c r="BE484" s="218">
        <f>IF(N484="základní",J484,0)</f>
        <v>0</v>
      </c>
      <c r="BF484" s="218">
        <f>IF(N484="snížená",J484,0)</f>
        <v>0</v>
      </c>
      <c r="BG484" s="218">
        <f>IF(N484="zákl. přenesená",J484,0)</f>
        <v>0</v>
      </c>
      <c r="BH484" s="218">
        <f>IF(N484="sníž. přenesená",J484,0)</f>
        <v>0</v>
      </c>
      <c r="BI484" s="218">
        <f>IF(N484="nulová",J484,0)</f>
        <v>0</v>
      </c>
      <c r="BJ484" s="18" t="s">
        <v>88</v>
      </c>
      <c r="BK484" s="218">
        <f>ROUND(I484*H484,2)</f>
        <v>0</v>
      </c>
      <c r="BL484" s="18" t="s">
        <v>303</v>
      </c>
      <c r="BM484" s="217" t="s">
        <v>574</v>
      </c>
    </row>
    <row r="485" spans="1:47" s="2" customFormat="1" ht="12">
      <c r="A485" s="40"/>
      <c r="B485" s="41"/>
      <c r="C485" s="42"/>
      <c r="D485" s="219" t="s">
        <v>142</v>
      </c>
      <c r="E485" s="42"/>
      <c r="F485" s="220" t="s">
        <v>575</v>
      </c>
      <c r="G485" s="42"/>
      <c r="H485" s="42"/>
      <c r="I485" s="221"/>
      <c r="J485" s="42"/>
      <c r="K485" s="42"/>
      <c r="L485" s="46"/>
      <c r="M485" s="222"/>
      <c r="N485" s="223"/>
      <c r="O485" s="86"/>
      <c r="P485" s="86"/>
      <c r="Q485" s="86"/>
      <c r="R485" s="86"/>
      <c r="S485" s="86"/>
      <c r="T485" s="87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  <c r="AE485" s="40"/>
      <c r="AT485" s="18" t="s">
        <v>142</v>
      </c>
      <c r="AU485" s="18" t="s">
        <v>90</v>
      </c>
    </row>
    <row r="486" spans="1:51" s="13" customFormat="1" ht="12">
      <c r="A486" s="13"/>
      <c r="B486" s="224"/>
      <c r="C486" s="225"/>
      <c r="D486" s="226" t="s">
        <v>144</v>
      </c>
      <c r="E486" s="227" t="s">
        <v>19</v>
      </c>
      <c r="F486" s="228" t="s">
        <v>507</v>
      </c>
      <c r="G486" s="225"/>
      <c r="H486" s="227" t="s">
        <v>19</v>
      </c>
      <c r="I486" s="229"/>
      <c r="J486" s="225"/>
      <c r="K486" s="225"/>
      <c r="L486" s="230"/>
      <c r="M486" s="231"/>
      <c r="N486" s="232"/>
      <c r="O486" s="232"/>
      <c r="P486" s="232"/>
      <c r="Q486" s="232"/>
      <c r="R486" s="232"/>
      <c r="S486" s="232"/>
      <c r="T486" s="23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34" t="s">
        <v>144</v>
      </c>
      <c r="AU486" s="234" t="s">
        <v>90</v>
      </c>
      <c r="AV486" s="13" t="s">
        <v>88</v>
      </c>
      <c r="AW486" s="13" t="s">
        <v>42</v>
      </c>
      <c r="AX486" s="13" t="s">
        <v>80</v>
      </c>
      <c r="AY486" s="234" t="s">
        <v>133</v>
      </c>
    </row>
    <row r="487" spans="1:51" s="13" customFormat="1" ht="12">
      <c r="A487" s="13"/>
      <c r="B487" s="224"/>
      <c r="C487" s="225"/>
      <c r="D487" s="226" t="s">
        <v>144</v>
      </c>
      <c r="E487" s="227" t="s">
        <v>19</v>
      </c>
      <c r="F487" s="228" t="s">
        <v>508</v>
      </c>
      <c r="G487" s="225"/>
      <c r="H487" s="227" t="s">
        <v>19</v>
      </c>
      <c r="I487" s="229"/>
      <c r="J487" s="225"/>
      <c r="K487" s="225"/>
      <c r="L487" s="230"/>
      <c r="M487" s="231"/>
      <c r="N487" s="232"/>
      <c r="O487" s="232"/>
      <c r="P487" s="232"/>
      <c r="Q487" s="232"/>
      <c r="R487" s="232"/>
      <c r="S487" s="232"/>
      <c r="T487" s="23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34" t="s">
        <v>144</v>
      </c>
      <c r="AU487" s="234" t="s">
        <v>90</v>
      </c>
      <c r="AV487" s="13" t="s">
        <v>88</v>
      </c>
      <c r="AW487" s="13" t="s">
        <v>42</v>
      </c>
      <c r="AX487" s="13" t="s">
        <v>80</v>
      </c>
      <c r="AY487" s="234" t="s">
        <v>133</v>
      </c>
    </row>
    <row r="488" spans="1:51" s="14" customFormat="1" ht="12">
      <c r="A488" s="14"/>
      <c r="B488" s="235"/>
      <c r="C488" s="236"/>
      <c r="D488" s="226" t="s">
        <v>144</v>
      </c>
      <c r="E488" s="237" t="s">
        <v>19</v>
      </c>
      <c r="F488" s="238" t="s">
        <v>509</v>
      </c>
      <c r="G488" s="236"/>
      <c r="H488" s="239">
        <v>2</v>
      </c>
      <c r="I488" s="240"/>
      <c r="J488" s="236"/>
      <c r="K488" s="236"/>
      <c r="L488" s="241"/>
      <c r="M488" s="242"/>
      <c r="N488" s="243"/>
      <c r="O488" s="243"/>
      <c r="P488" s="243"/>
      <c r="Q488" s="243"/>
      <c r="R488" s="243"/>
      <c r="S488" s="243"/>
      <c r="T488" s="24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T488" s="245" t="s">
        <v>144</v>
      </c>
      <c r="AU488" s="245" t="s">
        <v>90</v>
      </c>
      <c r="AV488" s="14" t="s">
        <v>90</v>
      </c>
      <c r="AW488" s="14" t="s">
        <v>42</v>
      </c>
      <c r="AX488" s="14" t="s">
        <v>88</v>
      </c>
      <c r="AY488" s="245" t="s">
        <v>133</v>
      </c>
    </row>
    <row r="489" spans="1:65" s="2" customFormat="1" ht="37.8" customHeight="1">
      <c r="A489" s="40"/>
      <c r="B489" s="41"/>
      <c r="C489" s="206" t="s">
        <v>576</v>
      </c>
      <c r="D489" s="206" t="s">
        <v>135</v>
      </c>
      <c r="E489" s="207" t="s">
        <v>577</v>
      </c>
      <c r="F489" s="208" t="s">
        <v>578</v>
      </c>
      <c r="G489" s="209" t="s">
        <v>226</v>
      </c>
      <c r="H489" s="210">
        <v>2</v>
      </c>
      <c r="I489" s="211"/>
      <c r="J489" s="212">
        <f>ROUND(I489*H489,2)</f>
        <v>0</v>
      </c>
      <c r="K489" s="208" t="s">
        <v>139</v>
      </c>
      <c r="L489" s="46"/>
      <c r="M489" s="213" t="s">
        <v>19</v>
      </c>
      <c r="N489" s="214" t="s">
        <v>51</v>
      </c>
      <c r="O489" s="86"/>
      <c r="P489" s="215">
        <f>O489*H489</f>
        <v>0</v>
      </c>
      <c r="Q489" s="215">
        <v>0</v>
      </c>
      <c r="R489" s="215">
        <f>Q489*H489</f>
        <v>0</v>
      </c>
      <c r="S489" s="215">
        <v>0</v>
      </c>
      <c r="T489" s="216">
        <f>S489*H489</f>
        <v>0</v>
      </c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  <c r="AE489" s="40"/>
      <c r="AR489" s="217" t="s">
        <v>303</v>
      </c>
      <c r="AT489" s="217" t="s">
        <v>135</v>
      </c>
      <c r="AU489" s="217" t="s">
        <v>90</v>
      </c>
      <c r="AY489" s="18" t="s">
        <v>133</v>
      </c>
      <c r="BE489" s="218">
        <f>IF(N489="základní",J489,0)</f>
        <v>0</v>
      </c>
      <c r="BF489" s="218">
        <f>IF(N489="snížená",J489,0)</f>
        <v>0</v>
      </c>
      <c r="BG489" s="218">
        <f>IF(N489="zákl. přenesená",J489,0)</f>
        <v>0</v>
      </c>
      <c r="BH489" s="218">
        <f>IF(N489="sníž. přenesená",J489,0)</f>
        <v>0</v>
      </c>
      <c r="BI489" s="218">
        <f>IF(N489="nulová",J489,0)</f>
        <v>0</v>
      </c>
      <c r="BJ489" s="18" t="s">
        <v>88</v>
      </c>
      <c r="BK489" s="218">
        <f>ROUND(I489*H489,2)</f>
        <v>0</v>
      </c>
      <c r="BL489" s="18" t="s">
        <v>303</v>
      </c>
      <c r="BM489" s="217" t="s">
        <v>579</v>
      </c>
    </row>
    <row r="490" spans="1:47" s="2" customFormat="1" ht="12">
      <c r="A490" s="40"/>
      <c r="B490" s="41"/>
      <c r="C490" s="42"/>
      <c r="D490" s="219" t="s">
        <v>142</v>
      </c>
      <c r="E490" s="42"/>
      <c r="F490" s="220" t="s">
        <v>580</v>
      </c>
      <c r="G490" s="42"/>
      <c r="H490" s="42"/>
      <c r="I490" s="221"/>
      <c r="J490" s="42"/>
      <c r="K490" s="42"/>
      <c r="L490" s="46"/>
      <c r="M490" s="222"/>
      <c r="N490" s="223"/>
      <c r="O490" s="86"/>
      <c r="P490" s="86"/>
      <c r="Q490" s="86"/>
      <c r="R490" s="86"/>
      <c r="S490" s="86"/>
      <c r="T490" s="87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  <c r="AE490" s="40"/>
      <c r="AT490" s="18" t="s">
        <v>142</v>
      </c>
      <c r="AU490" s="18" t="s">
        <v>90</v>
      </c>
    </row>
    <row r="491" spans="1:51" s="13" customFormat="1" ht="12">
      <c r="A491" s="13"/>
      <c r="B491" s="224"/>
      <c r="C491" s="225"/>
      <c r="D491" s="226" t="s">
        <v>144</v>
      </c>
      <c r="E491" s="227" t="s">
        <v>19</v>
      </c>
      <c r="F491" s="228" t="s">
        <v>507</v>
      </c>
      <c r="G491" s="225"/>
      <c r="H491" s="227" t="s">
        <v>19</v>
      </c>
      <c r="I491" s="229"/>
      <c r="J491" s="225"/>
      <c r="K491" s="225"/>
      <c r="L491" s="230"/>
      <c r="M491" s="231"/>
      <c r="N491" s="232"/>
      <c r="O491" s="232"/>
      <c r="P491" s="232"/>
      <c r="Q491" s="232"/>
      <c r="R491" s="232"/>
      <c r="S491" s="232"/>
      <c r="T491" s="23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34" t="s">
        <v>144</v>
      </c>
      <c r="AU491" s="234" t="s">
        <v>90</v>
      </c>
      <c r="AV491" s="13" t="s">
        <v>88</v>
      </c>
      <c r="AW491" s="13" t="s">
        <v>42</v>
      </c>
      <c r="AX491" s="13" t="s">
        <v>80</v>
      </c>
      <c r="AY491" s="234" t="s">
        <v>133</v>
      </c>
    </row>
    <row r="492" spans="1:51" s="13" customFormat="1" ht="12">
      <c r="A492" s="13"/>
      <c r="B492" s="224"/>
      <c r="C492" s="225"/>
      <c r="D492" s="226" t="s">
        <v>144</v>
      </c>
      <c r="E492" s="227" t="s">
        <v>19</v>
      </c>
      <c r="F492" s="228" t="s">
        <v>508</v>
      </c>
      <c r="G492" s="225"/>
      <c r="H492" s="227" t="s">
        <v>19</v>
      </c>
      <c r="I492" s="229"/>
      <c r="J492" s="225"/>
      <c r="K492" s="225"/>
      <c r="L492" s="230"/>
      <c r="M492" s="231"/>
      <c r="N492" s="232"/>
      <c r="O492" s="232"/>
      <c r="P492" s="232"/>
      <c r="Q492" s="232"/>
      <c r="R492" s="232"/>
      <c r="S492" s="232"/>
      <c r="T492" s="23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34" t="s">
        <v>144</v>
      </c>
      <c r="AU492" s="234" t="s">
        <v>90</v>
      </c>
      <c r="AV492" s="13" t="s">
        <v>88</v>
      </c>
      <c r="AW492" s="13" t="s">
        <v>42</v>
      </c>
      <c r="AX492" s="13" t="s">
        <v>80</v>
      </c>
      <c r="AY492" s="234" t="s">
        <v>133</v>
      </c>
    </row>
    <row r="493" spans="1:51" s="14" customFormat="1" ht="12">
      <c r="A493" s="14"/>
      <c r="B493" s="235"/>
      <c r="C493" s="236"/>
      <c r="D493" s="226" t="s">
        <v>144</v>
      </c>
      <c r="E493" s="237" t="s">
        <v>19</v>
      </c>
      <c r="F493" s="238" t="s">
        <v>509</v>
      </c>
      <c r="G493" s="236"/>
      <c r="H493" s="239">
        <v>2</v>
      </c>
      <c r="I493" s="240"/>
      <c r="J493" s="236"/>
      <c r="K493" s="236"/>
      <c r="L493" s="241"/>
      <c r="M493" s="242"/>
      <c r="N493" s="243"/>
      <c r="O493" s="243"/>
      <c r="P493" s="243"/>
      <c r="Q493" s="243"/>
      <c r="R493" s="243"/>
      <c r="S493" s="243"/>
      <c r="T493" s="24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T493" s="245" t="s">
        <v>144</v>
      </c>
      <c r="AU493" s="245" t="s">
        <v>90</v>
      </c>
      <c r="AV493" s="14" t="s">
        <v>90</v>
      </c>
      <c r="AW493" s="14" t="s">
        <v>42</v>
      </c>
      <c r="AX493" s="14" t="s">
        <v>88</v>
      </c>
      <c r="AY493" s="245" t="s">
        <v>133</v>
      </c>
    </row>
    <row r="494" spans="1:65" s="2" customFormat="1" ht="37.8" customHeight="1">
      <c r="A494" s="40"/>
      <c r="B494" s="41"/>
      <c r="C494" s="206" t="s">
        <v>581</v>
      </c>
      <c r="D494" s="206" t="s">
        <v>135</v>
      </c>
      <c r="E494" s="207" t="s">
        <v>582</v>
      </c>
      <c r="F494" s="208" t="s">
        <v>583</v>
      </c>
      <c r="G494" s="209" t="s">
        <v>226</v>
      </c>
      <c r="H494" s="210">
        <v>2</v>
      </c>
      <c r="I494" s="211"/>
      <c r="J494" s="212">
        <f>ROUND(I494*H494,2)</f>
        <v>0</v>
      </c>
      <c r="K494" s="208" t="s">
        <v>139</v>
      </c>
      <c r="L494" s="46"/>
      <c r="M494" s="213" t="s">
        <v>19</v>
      </c>
      <c r="N494" s="214" t="s">
        <v>51</v>
      </c>
      <c r="O494" s="86"/>
      <c r="P494" s="215">
        <f>O494*H494</f>
        <v>0</v>
      </c>
      <c r="Q494" s="215">
        <v>0</v>
      </c>
      <c r="R494" s="215">
        <f>Q494*H494</f>
        <v>0</v>
      </c>
      <c r="S494" s="215">
        <v>0</v>
      </c>
      <c r="T494" s="216">
        <f>S494*H494</f>
        <v>0</v>
      </c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  <c r="AE494" s="40"/>
      <c r="AR494" s="217" t="s">
        <v>303</v>
      </c>
      <c r="AT494" s="217" t="s">
        <v>135</v>
      </c>
      <c r="AU494" s="217" t="s">
        <v>90</v>
      </c>
      <c r="AY494" s="18" t="s">
        <v>133</v>
      </c>
      <c r="BE494" s="218">
        <f>IF(N494="základní",J494,0)</f>
        <v>0</v>
      </c>
      <c r="BF494" s="218">
        <f>IF(N494="snížená",J494,0)</f>
        <v>0</v>
      </c>
      <c r="BG494" s="218">
        <f>IF(N494="zákl. přenesená",J494,0)</f>
        <v>0</v>
      </c>
      <c r="BH494" s="218">
        <f>IF(N494="sníž. přenesená",J494,0)</f>
        <v>0</v>
      </c>
      <c r="BI494" s="218">
        <f>IF(N494="nulová",J494,0)</f>
        <v>0</v>
      </c>
      <c r="BJ494" s="18" t="s">
        <v>88</v>
      </c>
      <c r="BK494" s="218">
        <f>ROUND(I494*H494,2)</f>
        <v>0</v>
      </c>
      <c r="BL494" s="18" t="s">
        <v>303</v>
      </c>
      <c r="BM494" s="217" t="s">
        <v>584</v>
      </c>
    </row>
    <row r="495" spans="1:47" s="2" customFormat="1" ht="12">
      <c r="A495" s="40"/>
      <c r="B495" s="41"/>
      <c r="C495" s="42"/>
      <c r="D495" s="219" t="s">
        <v>142</v>
      </c>
      <c r="E495" s="42"/>
      <c r="F495" s="220" t="s">
        <v>585</v>
      </c>
      <c r="G495" s="42"/>
      <c r="H495" s="42"/>
      <c r="I495" s="221"/>
      <c r="J495" s="42"/>
      <c r="K495" s="42"/>
      <c r="L495" s="46"/>
      <c r="M495" s="222"/>
      <c r="N495" s="223"/>
      <c r="O495" s="86"/>
      <c r="P495" s="86"/>
      <c r="Q495" s="86"/>
      <c r="R495" s="86"/>
      <c r="S495" s="86"/>
      <c r="T495" s="87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  <c r="AE495" s="40"/>
      <c r="AT495" s="18" t="s">
        <v>142</v>
      </c>
      <c r="AU495" s="18" t="s">
        <v>90</v>
      </c>
    </row>
    <row r="496" spans="1:51" s="13" customFormat="1" ht="12">
      <c r="A496" s="13"/>
      <c r="B496" s="224"/>
      <c r="C496" s="225"/>
      <c r="D496" s="226" t="s">
        <v>144</v>
      </c>
      <c r="E496" s="227" t="s">
        <v>19</v>
      </c>
      <c r="F496" s="228" t="s">
        <v>507</v>
      </c>
      <c r="G496" s="225"/>
      <c r="H496" s="227" t="s">
        <v>19</v>
      </c>
      <c r="I496" s="229"/>
      <c r="J496" s="225"/>
      <c r="K496" s="225"/>
      <c r="L496" s="230"/>
      <c r="M496" s="231"/>
      <c r="N496" s="232"/>
      <c r="O496" s="232"/>
      <c r="P496" s="232"/>
      <c r="Q496" s="232"/>
      <c r="R496" s="232"/>
      <c r="S496" s="232"/>
      <c r="T496" s="23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34" t="s">
        <v>144</v>
      </c>
      <c r="AU496" s="234" t="s">
        <v>90</v>
      </c>
      <c r="AV496" s="13" t="s">
        <v>88</v>
      </c>
      <c r="AW496" s="13" t="s">
        <v>42</v>
      </c>
      <c r="AX496" s="13" t="s">
        <v>80</v>
      </c>
      <c r="AY496" s="234" t="s">
        <v>133</v>
      </c>
    </row>
    <row r="497" spans="1:51" s="13" customFormat="1" ht="12">
      <c r="A497" s="13"/>
      <c r="B497" s="224"/>
      <c r="C497" s="225"/>
      <c r="D497" s="226" t="s">
        <v>144</v>
      </c>
      <c r="E497" s="227" t="s">
        <v>19</v>
      </c>
      <c r="F497" s="228" t="s">
        <v>508</v>
      </c>
      <c r="G497" s="225"/>
      <c r="H497" s="227" t="s">
        <v>19</v>
      </c>
      <c r="I497" s="229"/>
      <c r="J497" s="225"/>
      <c r="K497" s="225"/>
      <c r="L497" s="230"/>
      <c r="M497" s="231"/>
      <c r="N497" s="232"/>
      <c r="O497" s="232"/>
      <c r="P497" s="232"/>
      <c r="Q497" s="232"/>
      <c r="R497" s="232"/>
      <c r="S497" s="232"/>
      <c r="T497" s="23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34" t="s">
        <v>144</v>
      </c>
      <c r="AU497" s="234" t="s">
        <v>90</v>
      </c>
      <c r="AV497" s="13" t="s">
        <v>88</v>
      </c>
      <c r="AW497" s="13" t="s">
        <v>42</v>
      </c>
      <c r="AX497" s="13" t="s">
        <v>80</v>
      </c>
      <c r="AY497" s="234" t="s">
        <v>133</v>
      </c>
    </row>
    <row r="498" spans="1:51" s="14" customFormat="1" ht="12">
      <c r="A498" s="14"/>
      <c r="B498" s="235"/>
      <c r="C498" s="236"/>
      <c r="D498" s="226" t="s">
        <v>144</v>
      </c>
      <c r="E498" s="237" t="s">
        <v>19</v>
      </c>
      <c r="F498" s="238" t="s">
        <v>509</v>
      </c>
      <c r="G498" s="236"/>
      <c r="H498" s="239">
        <v>2</v>
      </c>
      <c r="I498" s="240"/>
      <c r="J498" s="236"/>
      <c r="K498" s="236"/>
      <c r="L498" s="241"/>
      <c r="M498" s="242"/>
      <c r="N498" s="243"/>
      <c r="O498" s="243"/>
      <c r="P498" s="243"/>
      <c r="Q498" s="243"/>
      <c r="R498" s="243"/>
      <c r="S498" s="243"/>
      <c r="T498" s="24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T498" s="245" t="s">
        <v>144</v>
      </c>
      <c r="AU498" s="245" t="s">
        <v>90</v>
      </c>
      <c r="AV498" s="14" t="s">
        <v>90</v>
      </c>
      <c r="AW498" s="14" t="s">
        <v>42</v>
      </c>
      <c r="AX498" s="14" t="s">
        <v>88</v>
      </c>
      <c r="AY498" s="245" t="s">
        <v>133</v>
      </c>
    </row>
    <row r="499" spans="1:65" s="2" customFormat="1" ht="16.5" customHeight="1">
      <c r="A499" s="40"/>
      <c r="B499" s="41"/>
      <c r="C499" s="257" t="s">
        <v>586</v>
      </c>
      <c r="D499" s="257" t="s">
        <v>231</v>
      </c>
      <c r="E499" s="258" t="s">
        <v>238</v>
      </c>
      <c r="F499" s="259" t="s">
        <v>239</v>
      </c>
      <c r="G499" s="260" t="s">
        <v>218</v>
      </c>
      <c r="H499" s="261">
        <v>3.768</v>
      </c>
      <c r="I499" s="262"/>
      <c r="J499" s="263">
        <f>ROUND(I499*H499,2)</f>
        <v>0</v>
      </c>
      <c r="K499" s="259" t="s">
        <v>139</v>
      </c>
      <c r="L499" s="264"/>
      <c r="M499" s="265" t="s">
        <v>19</v>
      </c>
      <c r="N499" s="266" t="s">
        <v>51</v>
      </c>
      <c r="O499" s="86"/>
      <c r="P499" s="215">
        <f>O499*H499</f>
        <v>0</v>
      </c>
      <c r="Q499" s="215">
        <v>8E-05</v>
      </c>
      <c r="R499" s="215">
        <f>Q499*H499</f>
        <v>0.00030144</v>
      </c>
      <c r="S499" s="215">
        <v>0</v>
      </c>
      <c r="T499" s="216">
        <f>S499*H499</f>
        <v>0</v>
      </c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  <c r="AE499" s="40"/>
      <c r="AR499" s="217" t="s">
        <v>317</v>
      </c>
      <c r="AT499" s="217" t="s">
        <v>231</v>
      </c>
      <c r="AU499" s="217" t="s">
        <v>90</v>
      </c>
      <c r="AY499" s="18" t="s">
        <v>133</v>
      </c>
      <c r="BE499" s="218">
        <f>IF(N499="základní",J499,0)</f>
        <v>0</v>
      </c>
      <c r="BF499" s="218">
        <f>IF(N499="snížená",J499,0)</f>
        <v>0</v>
      </c>
      <c r="BG499" s="218">
        <f>IF(N499="zákl. přenesená",J499,0)</f>
        <v>0</v>
      </c>
      <c r="BH499" s="218">
        <f>IF(N499="sníž. přenesená",J499,0)</f>
        <v>0</v>
      </c>
      <c r="BI499" s="218">
        <f>IF(N499="nulová",J499,0)</f>
        <v>0</v>
      </c>
      <c r="BJ499" s="18" t="s">
        <v>88</v>
      </c>
      <c r="BK499" s="218">
        <f>ROUND(I499*H499,2)</f>
        <v>0</v>
      </c>
      <c r="BL499" s="18" t="s">
        <v>303</v>
      </c>
      <c r="BM499" s="217" t="s">
        <v>587</v>
      </c>
    </row>
    <row r="500" spans="1:51" s="13" customFormat="1" ht="12">
      <c r="A500" s="13"/>
      <c r="B500" s="224"/>
      <c r="C500" s="225"/>
      <c r="D500" s="226" t="s">
        <v>144</v>
      </c>
      <c r="E500" s="227" t="s">
        <v>19</v>
      </c>
      <c r="F500" s="228" t="s">
        <v>507</v>
      </c>
      <c r="G500" s="225"/>
      <c r="H500" s="227" t="s">
        <v>19</v>
      </c>
      <c r="I500" s="229"/>
      <c r="J500" s="225"/>
      <c r="K500" s="225"/>
      <c r="L500" s="230"/>
      <c r="M500" s="231"/>
      <c r="N500" s="232"/>
      <c r="O500" s="232"/>
      <c r="P500" s="232"/>
      <c r="Q500" s="232"/>
      <c r="R500" s="232"/>
      <c r="S500" s="232"/>
      <c r="T500" s="23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34" t="s">
        <v>144</v>
      </c>
      <c r="AU500" s="234" t="s">
        <v>90</v>
      </c>
      <c r="AV500" s="13" t="s">
        <v>88</v>
      </c>
      <c r="AW500" s="13" t="s">
        <v>42</v>
      </c>
      <c r="AX500" s="13" t="s">
        <v>80</v>
      </c>
      <c r="AY500" s="234" t="s">
        <v>133</v>
      </c>
    </row>
    <row r="501" spans="1:51" s="13" customFormat="1" ht="12">
      <c r="A501" s="13"/>
      <c r="B501" s="224"/>
      <c r="C501" s="225"/>
      <c r="D501" s="226" t="s">
        <v>144</v>
      </c>
      <c r="E501" s="227" t="s">
        <v>19</v>
      </c>
      <c r="F501" s="228" t="s">
        <v>588</v>
      </c>
      <c r="G501" s="225"/>
      <c r="H501" s="227" t="s">
        <v>19</v>
      </c>
      <c r="I501" s="229"/>
      <c r="J501" s="225"/>
      <c r="K501" s="225"/>
      <c r="L501" s="230"/>
      <c r="M501" s="231"/>
      <c r="N501" s="232"/>
      <c r="O501" s="232"/>
      <c r="P501" s="232"/>
      <c r="Q501" s="232"/>
      <c r="R501" s="232"/>
      <c r="S501" s="232"/>
      <c r="T501" s="23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34" t="s">
        <v>144</v>
      </c>
      <c r="AU501" s="234" t="s">
        <v>90</v>
      </c>
      <c r="AV501" s="13" t="s">
        <v>88</v>
      </c>
      <c r="AW501" s="13" t="s">
        <v>42</v>
      </c>
      <c r="AX501" s="13" t="s">
        <v>80</v>
      </c>
      <c r="AY501" s="234" t="s">
        <v>133</v>
      </c>
    </row>
    <row r="502" spans="1:51" s="14" customFormat="1" ht="12">
      <c r="A502" s="14"/>
      <c r="B502" s="235"/>
      <c r="C502" s="236"/>
      <c r="D502" s="226" t="s">
        <v>144</v>
      </c>
      <c r="E502" s="237" t="s">
        <v>19</v>
      </c>
      <c r="F502" s="238" t="s">
        <v>589</v>
      </c>
      <c r="G502" s="236"/>
      <c r="H502" s="239">
        <v>1.884</v>
      </c>
      <c r="I502" s="240"/>
      <c r="J502" s="236"/>
      <c r="K502" s="236"/>
      <c r="L502" s="241"/>
      <c r="M502" s="242"/>
      <c r="N502" s="243"/>
      <c r="O502" s="243"/>
      <c r="P502" s="243"/>
      <c r="Q502" s="243"/>
      <c r="R502" s="243"/>
      <c r="S502" s="243"/>
      <c r="T502" s="24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T502" s="245" t="s">
        <v>144</v>
      </c>
      <c r="AU502" s="245" t="s">
        <v>90</v>
      </c>
      <c r="AV502" s="14" t="s">
        <v>90</v>
      </c>
      <c r="AW502" s="14" t="s">
        <v>42</v>
      </c>
      <c r="AX502" s="14" t="s">
        <v>80</v>
      </c>
      <c r="AY502" s="245" t="s">
        <v>133</v>
      </c>
    </row>
    <row r="503" spans="1:51" s="13" customFormat="1" ht="12">
      <c r="A503" s="13"/>
      <c r="B503" s="224"/>
      <c r="C503" s="225"/>
      <c r="D503" s="226" t="s">
        <v>144</v>
      </c>
      <c r="E503" s="227" t="s">
        <v>19</v>
      </c>
      <c r="F503" s="228" t="s">
        <v>590</v>
      </c>
      <c r="G503" s="225"/>
      <c r="H503" s="227" t="s">
        <v>19</v>
      </c>
      <c r="I503" s="229"/>
      <c r="J503" s="225"/>
      <c r="K503" s="225"/>
      <c r="L503" s="230"/>
      <c r="M503" s="231"/>
      <c r="N503" s="232"/>
      <c r="O503" s="232"/>
      <c r="P503" s="232"/>
      <c r="Q503" s="232"/>
      <c r="R503" s="232"/>
      <c r="S503" s="232"/>
      <c r="T503" s="23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34" t="s">
        <v>144</v>
      </c>
      <c r="AU503" s="234" t="s">
        <v>90</v>
      </c>
      <c r="AV503" s="13" t="s">
        <v>88</v>
      </c>
      <c r="AW503" s="13" t="s">
        <v>42</v>
      </c>
      <c r="AX503" s="13" t="s">
        <v>80</v>
      </c>
      <c r="AY503" s="234" t="s">
        <v>133</v>
      </c>
    </row>
    <row r="504" spans="1:51" s="14" customFormat="1" ht="12">
      <c r="A504" s="14"/>
      <c r="B504" s="235"/>
      <c r="C504" s="236"/>
      <c r="D504" s="226" t="s">
        <v>144</v>
      </c>
      <c r="E504" s="237" t="s">
        <v>19</v>
      </c>
      <c r="F504" s="238" t="s">
        <v>589</v>
      </c>
      <c r="G504" s="236"/>
      <c r="H504" s="239">
        <v>1.884</v>
      </c>
      <c r="I504" s="240"/>
      <c r="J504" s="236"/>
      <c r="K504" s="236"/>
      <c r="L504" s="241"/>
      <c r="M504" s="242"/>
      <c r="N504" s="243"/>
      <c r="O504" s="243"/>
      <c r="P504" s="243"/>
      <c r="Q504" s="243"/>
      <c r="R504" s="243"/>
      <c r="S504" s="243"/>
      <c r="T504" s="24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T504" s="245" t="s">
        <v>144</v>
      </c>
      <c r="AU504" s="245" t="s">
        <v>90</v>
      </c>
      <c r="AV504" s="14" t="s">
        <v>90</v>
      </c>
      <c r="AW504" s="14" t="s">
        <v>42</v>
      </c>
      <c r="AX504" s="14" t="s">
        <v>80</v>
      </c>
      <c r="AY504" s="245" t="s">
        <v>133</v>
      </c>
    </row>
    <row r="505" spans="1:51" s="15" customFormat="1" ht="12">
      <c r="A505" s="15"/>
      <c r="B505" s="246"/>
      <c r="C505" s="247"/>
      <c r="D505" s="226" t="s">
        <v>144</v>
      </c>
      <c r="E505" s="248" t="s">
        <v>19</v>
      </c>
      <c r="F505" s="249" t="s">
        <v>150</v>
      </c>
      <c r="G505" s="247"/>
      <c r="H505" s="250">
        <v>3.768</v>
      </c>
      <c r="I505" s="251"/>
      <c r="J505" s="247"/>
      <c r="K505" s="247"/>
      <c r="L505" s="252"/>
      <c r="M505" s="253"/>
      <c r="N505" s="254"/>
      <c r="O505" s="254"/>
      <c r="P505" s="254"/>
      <c r="Q505" s="254"/>
      <c r="R505" s="254"/>
      <c r="S505" s="254"/>
      <c r="T505" s="25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T505" s="256" t="s">
        <v>144</v>
      </c>
      <c r="AU505" s="256" t="s">
        <v>90</v>
      </c>
      <c r="AV505" s="15" t="s">
        <v>140</v>
      </c>
      <c r="AW505" s="15" t="s">
        <v>42</v>
      </c>
      <c r="AX505" s="15" t="s">
        <v>88</v>
      </c>
      <c r="AY505" s="256" t="s">
        <v>133</v>
      </c>
    </row>
    <row r="506" spans="1:65" s="2" customFormat="1" ht="24.15" customHeight="1">
      <c r="A506" s="40"/>
      <c r="B506" s="41"/>
      <c r="C506" s="257" t="s">
        <v>591</v>
      </c>
      <c r="D506" s="257" t="s">
        <v>231</v>
      </c>
      <c r="E506" s="258" t="s">
        <v>232</v>
      </c>
      <c r="F506" s="259" t="s">
        <v>233</v>
      </c>
      <c r="G506" s="260" t="s">
        <v>234</v>
      </c>
      <c r="H506" s="261">
        <v>0.06</v>
      </c>
      <c r="I506" s="262"/>
      <c r="J506" s="263">
        <f>ROUND(I506*H506,2)</f>
        <v>0</v>
      </c>
      <c r="K506" s="259" t="s">
        <v>139</v>
      </c>
      <c r="L506" s="264"/>
      <c r="M506" s="265" t="s">
        <v>19</v>
      </c>
      <c r="N506" s="266" t="s">
        <v>51</v>
      </c>
      <c r="O506" s="86"/>
      <c r="P506" s="215">
        <f>O506*H506</f>
        <v>0</v>
      </c>
      <c r="Q506" s="215">
        <v>0.0005</v>
      </c>
      <c r="R506" s="215">
        <f>Q506*H506</f>
        <v>3E-05</v>
      </c>
      <c r="S506" s="215">
        <v>0</v>
      </c>
      <c r="T506" s="216">
        <f>S506*H506</f>
        <v>0</v>
      </c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  <c r="AE506" s="40"/>
      <c r="AR506" s="217" t="s">
        <v>317</v>
      </c>
      <c r="AT506" s="217" t="s">
        <v>231</v>
      </c>
      <c r="AU506" s="217" t="s">
        <v>90</v>
      </c>
      <c r="AY506" s="18" t="s">
        <v>133</v>
      </c>
      <c r="BE506" s="218">
        <f>IF(N506="základní",J506,0)</f>
        <v>0</v>
      </c>
      <c r="BF506" s="218">
        <f>IF(N506="snížená",J506,0)</f>
        <v>0</v>
      </c>
      <c r="BG506" s="218">
        <f>IF(N506="zákl. přenesená",J506,0)</f>
        <v>0</v>
      </c>
      <c r="BH506" s="218">
        <f>IF(N506="sníž. přenesená",J506,0)</f>
        <v>0</v>
      </c>
      <c r="BI506" s="218">
        <f>IF(N506="nulová",J506,0)</f>
        <v>0</v>
      </c>
      <c r="BJ506" s="18" t="s">
        <v>88</v>
      </c>
      <c r="BK506" s="218">
        <f>ROUND(I506*H506,2)</f>
        <v>0</v>
      </c>
      <c r="BL506" s="18" t="s">
        <v>303</v>
      </c>
      <c r="BM506" s="217" t="s">
        <v>592</v>
      </c>
    </row>
    <row r="507" spans="1:51" s="13" customFormat="1" ht="12">
      <c r="A507" s="13"/>
      <c r="B507" s="224"/>
      <c r="C507" s="225"/>
      <c r="D507" s="226" t="s">
        <v>144</v>
      </c>
      <c r="E507" s="227" t="s">
        <v>19</v>
      </c>
      <c r="F507" s="228" t="s">
        <v>507</v>
      </c>
      <c r="G507" s="225"/>
      <c r="H507" s="227" t="s">
        <v>19</v>
      </c>
      <c r="I507" s="229"/>
      <c r="J507" s="225"/>
      <c r="K507" s="225"/>
      <c r="L507" s="230"/>
      <c r="M507" s="231"/>
      <c r="N507" s="232"/>
      <c r="O507" s="232"/>
      <c r="P507" s="232"/>
      <c r="Q507" s="232"/>
      <c r="R507" s="232"/>
      <c r="S507" s="232"/>
      <c r="T507" s="23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34" t="s">
        <v>144</v>
      </c>
      <c r="AU507" s="234" t="s">
        <v>90</v>
      </c>
      <c r="AV507" s="13" t="s">
        <v>88</v>
      </c>
      <c r="AW507" s="13" t="s">
        <v>42</v>
      </c>
      <c r="AX507" s="13" t="s">
        <v>80</v>
      </c>
      <c r="AY507" s="234" t="s">
        <v>133</v>
      </c>
    </row>
    <row r="508" spans="1:51" s="13" customFormat="1" ht="12">
      <c r="A508" s="13"/>
      <c r="B508" s="224"/>
      <c r="C508" s="225"/>
      <c r="D508" s="226" t="s">
        <v>144</v>
      </c>
      <c r="E508" s="227" t="s">
        <v>19</v>
      </c>
      <c r="F508" s="228" t="s">
        <v>588</v>
      </c>
      <c r="G508" s="225"/>
      <c r="H508" s="227" t="s">
        <v>19</v>
      </c>
      <c r="I508" s="229"/>
      <c r="J508" s="225"/>
      <c r="K508" s="225"/>
      <c r="L508" s="230"/>
      <c r="M508" s="231"/>
      <c r="N508" s="232"/>
      <c r="O508" s="232"/>
      <c r="P508" s="232"/>
      <c r="Q508" s="232"/>
      <c r="R508" s="232"/>
      <c r="S508" s="232"/>
      <c r="T508" s="23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34" t="s">
        <v>144</v>
      </c>
      <c r="AU508" s="234" t="s">
        <v>90</v>
      </c>
      <c r="AV508" s="13" t="s">
        <v>88</v>
      </c>
      <c r="AW508" s="13" t="s">
        <v>42</v>
      </c>
      <c r="AX508" s="13" t="s">
        <v>80</v>
      </c>
      <c r="AY508" s="234" t="s">
        <v>133</v>
      </c>
    </row>
    <row r="509" spans="1:51" s="14" customFormat="1" ht="12">
      <c r="A509" s="14"/>
      <c r="B509" s="235"/>
      <c r="C509" s="236"/>
      <c r="D509" s="226" t="s">
        <v>144</v>
      </c>
      <c r="E509" s="237" t="s">
        <v>19</v>
      </c>
      <c r="F509" s="238" t="s">
        <v>593</v>
      </c>
      <c r="G509" s="236"/>
      <c r="H509" s="239">
        <v>0.03</v>
      </c>
      <c r="I509" s="240"/>
      <c r="J509" s="236"/>
      <c r="K509" s="236"/>
      <c r="L509" s="241"/>
      <c r="M509" s="242"/>
      <c r="N509" s="243"/>
      <c r="O509" s="243"/>
      <c r="P509" s="243"/>
      <c r="Q509" s="243"/>
      <c r="R509" s="243"/>
      <c r="S509" s="243"/>
      <c r="T509" s="24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T509" s="245" t="s">
        <v>144</v>
      </c>
      <c r="AU509" s="245" t="s">
        <v>90</v>
      </c>
      <c r="AV509" s="14" t="s">
        <v>90</v>
      </c>
      <c r="AW509" s="14" t="s">
        <v>42</v>
      </c>
      <c r="AX509" s="14" t="s">
        <v>80</v>
      </c>
      <c r="AY509" s="245" t="s">
        <v>133</v>
      </c>
    </row>
    <row r="510" spans="1:51" s="13" customFormat="1" ht="12">
      <c r="A510" s="13"/>
      <c r="B510" s="224"/>
      <c r="C510" s="225"/>
      <c r="D510" s="226" t="s">
        <v>144</v>
      </c>
      <c r="E510" s="227" t="s">
        <v>19</v>
      </c>
      <c r="F510" s="228" t="s">
        <v>590</v>
      </c>
      <c r="G510" s="225"/>
      <c r="H510" s="227" t="s">
        <v>19</v>
      </c>
      <c r="I510" s="229"/>
      <c r="J510" s="225"/>
      <c r="K510" s="225"/>
      <c r="L510" s="230"/>
      <c r="M510" s="231"/>
      <c r="N510" s="232"/>
      <c r="O510" s="232"/>
      <c r="P510" s="232"/>
      <c r="Q510" s="232"/>
      <c r="R510" s="232"/>
      <c r="S510" s="232"/>
      <c r="T510" s="23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34" t="s">
        <v>144</v>
      </c>
      <c r="AU510" s="234" t="s">
        <v>90</v>
      </c>
      <c r="AV510" s="13" t="s">
        <v>88</v>
      </c>
      <c r="AW510" s="13" t="s">
        <v>42</v>
      </c>
      <c r="AX510" s="13" t="s">
        <v>80</v>
      </c>
      <c r="AY510" s="234" t="s">
        <v>133</v>
      </c>
    </row>
    <row r="511" spans="1:51" s="14" customFormat="1" ht="12">
      <c r="A511" s="14"/>
      <c r="B511" s="235"/>
      <c r="C511" s="236"/>
      <c r="D511" s="226" t="s">
        <v>144</v>
      </c>
      <c r="E511" s="237" t="s">
        <v>19</v>
      </c>
      <c r="F511" s="238" t="s">
        <v>593</v>
      </c>
      <c r="G511" s="236"/>
      <c r="H511" s="239">
        <v>0.03</v>
      </c>
      <c r="I511" s="240"/>
      <c r="J511" s="236"/>
      <c r="K511" s="236"/>
      <c r="L511" s="241"/>
      <c r="M511" s="242"/>
      <c r="N511" s="243"/>
      <c r="O511" s="243"/>
      <c r="P511" s="243"/>
      <c r="Q511" s="243"/>
      <c r="R511" s="243"/>
      <c r="S511" s="243"/>
      <c r="T511" s="24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T511" s="245" t="s">
        <v>144</v>
      </c>
      <c r="AU511" s="245" t="s">
        <v>90</v>
      </c>
      <c r="AV511" s="14" t="s">
        <v>90</v>
      </c>
      <c r="AW511" s="14" t="s">
        <v>42</v>
      </c>
      <c r="AX511" s="14" t="s">
        <v>80</v>
      </c>
      <c r="AY511" s="245" t="s">
        <v>133</v>
      </c>
    </row>
    <row r="512" spans="1:51" s="15" customFormat="1" ht="12">
      <c r="A512" s="15"/>
      <c r="B512" s="246"/>
      <c r="C512" s="247"/>
      <c r="D512" s="226" t="s">
        <v>144</v>
      </c>
      <c r="E512" s="248" t="s">
        <v>19</v>
      </c>
      <c r="F512" s="249" t="s">
        <v>150</v>
      </c>
      <c r="G512" s="247"/>
      <c r="H512" s="250">
        <v>0.06</v>
      </c>
      <c r="I512" s="251"/>
      <c r="J512" s="247"/>
      <c r="K512" s="247"/>
      <c r="L512" s="252"/>
      <c r="M512" s="253"/>
      <c r="N512" s="254"/>
      <c r="O512" s="254"/>
      <c r="P512" s="254"/>
      <c r="Q512" s="254"/>
      <c r="R512" s="254"/>
      <c r="S512" s="254"/>
      <c r="T512" s="25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T512" s="256" t="s">
        <v>144</v>
      </c>
      <c r="AU512" s="256" t="s">
        <v>90</v>
      </c>
      <c r="AV512" s="15" t="s">
        <v>140</v>
      </c>
      <c r="AW512" s="15" t="s">
        <v>42</v>
      </c>
      <c r="AX512" s="15" t="s">
        <v>88</v>
      </c>
      <c r="AY512" s="256" t="s">
        <v>133</v>
      </c>
    </row>
    <row r="513" spans="1:65" s="2" customFormat="1" ht="16.5" customHeight="1">
      <c r="A513" s="40"/>
      <c r="B513" s="41"/>
      <c r="C513" s="206" t="s">
        <v>594</v>
      </c>
      <c r="D513" s="206" t="s">
        <v>135</v>
      </c>
      <c r="E513" s="207" t="s">
        <v>595</v>
      </c>
      <c r="F513" s="208" t="s">
        <v>596</v>
      </c>
      <c r="G513" s="209" t="s">
        <v>226</v>
      </c>
      <c r="H513" s="210">
        <v>2</v>
      </c>
      <c r="I513" s="211"/>
      <c r="J513" s="212">
        <f>ROUND(I513*H513,2)</f>
        <v>0</v>
      </c>
      <c r="K513" s="208" t="s">
        <v>139</v>
      </c>
      <c r="L513" s="46"/>
      <c r="M513" s="213" t="s">
        <v>19</v>
      </c>
      <c r="N513" s="214" t="s">
        <v>51</v>
      </c>
      <c r="O513" s="86"/>
      <c r="P513" s="215">
        <f>O513*H513</f>
        <v>0</v>
      </c>
      <c r="Q513" s="215">
        <v>0</v>
      </c>
      <c r="R513" s="215">
        <f>Q513*H513</f>
        <v>0</v>
      </c>
      <c r="S513" s="215">
        <v>0</v>
      </c>
      <c r="T513" s="216">
        <f>S513*H513</f>
        <v>0</v>
      </c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  <c r="AE513" s="40"/>
      <c r="AR513" s="217" t="s">
        <v>303</v>
      </c>
      <c r="AT513" s="217" t="s">
        <v>135</v>
      </c>
      <c r="AU513" s="217" t="s">
        <v>90</v>
      </c>
      <c r="AY513" s="18" t="s">
        <v>133</v>
      </c>
      <c r="BE513" s="218">
        <f>IF(N513="základní",J513,0)</f>
        <v>0</v>
      </c>
      <c r="BF513" s="218">
        <f>IF(N513="snížená",J513,0)</f>
        <v>0</v>
      </c>
      <c r="BG513" s="218">
        <f>IF(N513="zákl. přenesená",J513,0)</f>
        <v>0</v>
      </c>
      <c r="BH513" s="218">
        <f>IF(N513="sníž. přenesená",J513,0)</f>
        <v>0</v>
      </c>
      <c r="BI513" s="218">
        <f>IF(N513="nulová",J513,0)</f>
        <v>0</v>
      </c>
      <c r="BJ513" s="18" t="s">
        <v>88</v>
      </c>
      <c r="BK513" s="218">
        <f>ROUND(I513*H513,2)</f>
        <v>0</v>
      </c>
      <c r="BL513" s="18" t="s">
        <v>303</v>
      </c>
      <c r="BM513" s="217" t="s">
        <v>597</v>
      </c>
    </row>
    <row r="514" spans="1:47" s="2" customFormat="1" ht="12">
      <c r="A514" s="40"/>
      <c r="B514" s="41"/>
      <c r="C514" s="42"/>
      <c r="D514" s="219" t="s">
        <v>142</v>
      </c>
      <c r="E514" s="42"/>
      <c r="F514" s="220" t="s">
        <v>598</v>
      </c>
      <c r="G514" s="42"/>
      <c r="H514" s="42"/>
      <c r="I514" s="221"/>
      <c r="J514" s="42"/>
      <c r="K514" s="42"/>
      <c r="L514" s="46"/>
      <c r="M514" s="222"/>
      <c r="N514" s="223"/>
      <c r="O514" s="86"/>
      <c r="P514" s="86"/>
      <c r="Q514" s="86"/>
      <c r="R514" s="86"/>
      <c r="S514" s="86"/>
      <c r="T514" s="87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  <c r="AE514" s="40"/>
      <c r="AT514" s="18" t="s">
        <v>142</v>
      </c>
      <c r="AU514" s="18" t="s">
        <v>90</v>
      </c>
    </row>
    <row r="515" spans="1:51" s="13" customFormat="1" ht="12">
      <c r="A515" s="13"/>
      <c r="B515" s="224"/>
      <c r="C515" s="225"/>
      <c r="D515" s="226" t="s">
        <v>144</v>
      </c>
      <c r="E515" s="227" t="s">
        <v>19</v>
      </c>
      <c r="F515" s="228" t="s">
        <v>507</v>
      </c>
      <c r="G515" s="225"/>
      <c r="H515" s="227" t="s">
        <v>19</v>
      </c>
      <c r="I515" s="229"/>
      <c r="J515" s="225"/>
      <c r="K515" s="225"/>
      <c r="L515" s="230"/>
      <c r="M515" s="231"/>
      <c r="N515" s="232"/>
      <c r="O515" s="232"/>
      <c r="P515" s="232"/>
      <c r="Q515" s="232"/>
      <c r="R515" s="232"/>
      <c r="S515" s="232"/>
      <c r="T515" s="23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34" t="s">
        <v>144</v>
      </c>
      <c r="AU515" s="234" t="s">
        <v>90</v>
      </c>
      <c r="AV515" s="13" t="s">
        <v>88</v>
      </c>
      <c r="AW515" s="13" t="s">
        <v>42</v>
      </c>
      <c r="AX515" s="13" t="s">
        <v>80</v>
      </c>
      <c r="AY515" s="234" t="s">
        <v>133</v>
      </c>
    </row>
    <row r="516" spans="1:51" s="13" customFormat="1" ht="12">
      <c r="A516" s="13"/>
      <c r="B516" s="224"/>
      <c r="C516" s="225"/>
      <c r="D516" s="226" t="s">
        <v>144</v>
      </c>
      <c r="E516" s="227" t="s">
        <v>19</v>
      </c>
      <c r="F516" s="228" t="s">
        <v>508</v>
      </c>
      <c r="G516" s="225"/>
      <c r="H516" s="227" t="s">
        <v>19</v>
      </c>
      <c r="I516" s="229"/>
      <c r="J516" s="225"/>
      <c r="K516" s="225"/>
      <c r="L516" s="230"/>
      <c r="M516" s="231"/>
      <c r="N516" s="232"/>
      <c r="O516" s="232"/>
      <c r="P516" s="232"/>
      <c r="Q516" s="232"/>
      <c r="R516" s="232"/>
      <c r="S516" s="232"/>
      <c r="T516" s="23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34" t="s">
        <v>144</v>
      </c>
      <c r="AU516" s="234" t="s">
        <v>90</v>
      </c>
      <c r="AV516" s="13" t="s">
        <v>88</v>
      </c>
      <c r="AW516" s="13" t="s">
        <v>42</v>
      </c>
      <c r="AX516" s="13" t="s">
        <v>80</v>
      </c>
      <c r="AY516" s="234" t="s">
        <v>133</v>
      </c>
    </row>
    <row r="517" spans="1:51" s="14" customFormat="1" ht="12">
      <c r="A517" s="14"/>
      <c r="B517" s="235"/>
      <c r="C517" s="236"/>
      <c r="D517" s="226" t="s">
        <v>144</v>
      </c>
      <c r="E517" s="237" t="s">
        <v>19</v>
      </c>
      <c r="F517" s="238" t="s">
        <v>509</v>
      </c>
      <c r="G517" s="236"/>
      <c r="H517" s="239">
        <v>2</v>
      </c>
      <c r="I517" s="240"/>
      <c r="J517" s="236"/>
      <c r="K517" s="236"/>
      <c r="L517" s="241"/>
      <c r="M517" s="242"/>
      <c r="N517" s="243"/>
      <c r="O517" s="243"/>
      <c r="P517" s="243"/>
      <c r="Q517" s="243"/>
      <c r="R517" s="243"/>
      <c r="S517" s="243"/>
      <c r="T517" s="24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T517" s="245" t="s">
        <v>144</v>
      </c>
      <c r="AU517" s="245" t="s">
        <v>90</v>
      </c>
      <c r="AV517" s="14" t="s">
        <v>90</v>
      </c>
      <c r="AW517" s="14" t="s">
        <v>42</v>
      </c>
      <c r="AX517" s="14" t="s">
        <v>88</v>
      </c>
      <c r="AY517" s="245" t="s">
        <v>133</v>
      </c>
    </row>
    <row r="518" spans="1:65" s="2" customFormat="1" ht="16.5" customHeight="1">
      <c r="A518" s="40"/>
      <c r="B518" s="41"/>
      <c r="C518" s="257" t="s">
        <v>599</v>
      </c>
      <c r="D518" s="257" t="s">
        <v>231</v>
      </c>
      <c r="E518" s="258" t="s">
        <v>600</v>
      </c>
      <c r="F518" s="259" t="s">
        <v>601</v>
      </c>
      <c r="G518" s="260" t="s">
        <v>226</v>
      </c>
      <c r="H518" s="261">
        <v>2</v>
      </c>
      <c r="I518" s="262"/>
      <c r="J518" s="263">
        <f>ROUND(I518*H518,2)</f>
        <v>0</v>
      </c>
      <c r="K518" s="259" t="s">
        <v>435</v>
      </c>
      <c r="L518" s="264"/>
      <c r="M518" s="265" t="s">
        <v>19</v>
      </c>
      <c r="N518" s="266" t="s">
        <v>51</v>
      </c>
      <c r="O518" s="86"/>
      <c r="P518" s="215">
        <f>O518*H518</f>
        <v>0</v>
      </c>
      <c r="Q518" s="215">
        <v>0</v>
      </c>
      <c r="R518" s="215">
        <f>Q518*H518</f>
        <v>0</v>
      </c>
      <c r="S518" s="215">
        <v>0</v>
      </c>
      <c r="T518" s="216">
        <f>S518*H518</f>
        <v>0</v>
      </c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  <c r="AE518" s="40"/>
      <c r="AR518" s="217" t="s">
        <v>317</v>
      </c>
      <c r="AT518" s="217" t="s">
        <v>231</v>
      </c>
      <c r="AU518" s="217" t="s">
        <v>90</v>
      </c>
      <c r="AY518" s="18" t="s">
        <v>133</v>
      </c>
      <c r="BE518" s="218">
        <f>IF(N518="základní",J518,0)</f>
        <v>0</v>
      </c>
      <c r="BF518" s="218">
        <f>IF(N518="snížená",J518,0)</f>
        <v>0</v>
      </c>
      <c r="BG518" s="218">
        <f>IF(N518="zákl. přenesená",J518,0)</f>
        <v>0</v>
      </c>
      <c r="BH518" s="218">
        <f>IF(N518="sníž. přenesená",J518,0)</f>
        <v>0</v>
      </c>
      <c r="BI518" s="218">
        <f>IF(N518="nulová",J518,0)</f>
        <v>0</v>
      </c>
      <c r="BJ518" s="18" t="s">
        <v>88</v>
      </c>
      <c r="BK518" s="218">
        <f>ROUND(I518*H518,2)</f>
        <v>0</v>
      </c>
      <c r="BL518" s="18" t="s">
        <v>303</v>
      </c>
      <c r="BM518" s="217" t="s">
        <v>602</v>
      </c>
    </row>
    <row r="519" spans="1:51" s="13" customFormat="1" ht="12">
      <c r="A519" s="13"/>
      <c r="B519" s="224"/>
      <c r="C519" s="225"/>
      <c r="D519" s="226" t="s">
        <v>144</v>
      </c>
      <c r="E519" s="227" t="s">
        <v>19</v>
      </c>
      <c r="F519" s="228" t="s">
        <v>507</v>
      </c>
      <c r="G519" s="225"/>
      <c r="H519" s="227" t="s">
        <v>19</v>
      </c>
      <c r="I519" s="229"/>
      <c r="J519" s="225"/>
      <c r="K519" s="225"/>
      <c r="L519" s="230"/>
      <c r="M519" s="231"/>
      <c r="N519" s="232"/>
      <c r="O519" s="232"/>
      <c r="P519" s="232"/>
      <c r="Q519" s="232"/>
      <c r="R519" s="232"/>
      <c r="S519" s="232"/>
      <c r="T519" s="23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34" t="s">
        <v>144</v>
      </c>
      <c r="AU519" s="234" t="s">
        <v>90</v>
      </c>
      <c r="AV519" s="13" t="s">
        <v>88</v>
      </c>
      <c r="AW519" s="13" t="s">
        <v>42</v>
      </c>
      <c r="AX519" s="13" t="s">
        <v>80</v>
      </c>
      <c r="AY519" s="234" t="s">
        <v>133</v>
      </c>
    </row>
    <row r="520" spans="1:51" s="13" customFormat="1" ht="12">
      <c r="A520" s="13"/>
      <c r="B520" s="224"/>
      <c r="C520" s="225"/>
      <c r="D520" s="226" t="s">
        <v>144</v>
      </c>
      <c r="E520" s="227" t="s">
        <v>19</v>
      </c>
      <c r="F520" s="228" t="s">
        <v>508</v>
      </c>
      <c r="G520" s="225"/>
      <c r="H520" s="227" t="s">
        <v>19</v>
      </c>
      <c r="I520" s="229"/>
      <c r="J520" s="225"/>
      <c r="K520" s="225"/>
      <c r="L520" s="230"/>
      <c r="M520" s="231"/>
      <c r="N520" s="232"/>
      <c r="O520" s="232"/>
      <c r="P520" s="232"/>
      <c r="Q520" s="232"/>
      <c r="R520" s="232"/>
      <c r="S520" s="232"/>
      <c r="T520" s="23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T520" s="234" t="s">
        <v>144</v>
      </c>
      <c r="AU520" s="234" t="s">
        <v>90</v>
      </c>
      <c r="AV520" s="13" t="s">
        <v>88</v>
      </c>
      <c r="AW520" s="13" t="s">
        <v>42</v>
      </c>
      <c r="AX520" s="13" t="s">
        <v>80</v>
      </c>
      <c r="AY520" s="234" t="s">
        <v>133</v>
      </c>
    </row>
    <row r="521" spans="1:51" s="14" customFormat="1" ht="12">
      <c r="A521" s="14"/>
      <c r="B521" s="235"/>
      <c r="C521" s="236"/>
      <c r="D521" s="226" t="s">
        <v>144</v>
      </c>
      <c r="E521" s="237" t="s">
        <v>19</v>
      </c>
      <c r="F521" s="238" t="s">
        <v>509</v>
      </c>
      <c r="G521" s="236"/>
      <c r="H521" s="239">
        <v>2</v>
      </c>
      <c r="I521" s="240"/>
      <c r="J521" s="236"/>
      <c r="K521" s="236"/>
      <c r="L521" s="241"/>
      <c r="M521" s="242"/>
      <c r="N521" s="243"/>
      <c r="O521" s="243"/>
      <c r="P521" s="243"/>
      <c r="Q521" s="243"/>
      <c r="R521" s="243"/>
      <c r="S521" s="243"/>
      <c r="T521" s="24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T521" s="245" t="s">
        <v>144</v>
      </c>
      <c r="AU521" s="245" t="s">
        <v>90</v>
      </c>
      <c r="AV521" s="14" t="s">
        <v>90</v>
      </c>
      <c r="AW521" s="14" t="s">
        <v>42</v>
      </c>
      <c r="AX521" s="14" t="s">
        <v>88</v>
      </c>
      <c r="AY521" s="245" t="s">
        <v>133</v>
      </c>
    </row>
    <row r="522" spans="1:65" s="2" customFormat="1" ht="16.5" customHeight="1">
      <c r="A522" s="40"/>
      <c r="B522" s="41"/>
      <c r="C522" s="257" t="s">
        <v>603</v>
      </c>
      <c r="D522" s="257" t="s">
        <v>231</v>
      </c>
      <c r="E522" s="258" t="s">
        <v>604</v>
      </c>
      <c r="F522" s="259" t="s">
        <v>605</v>
      </c>
      <c r="G522" s="260" t="s">
        <v>226</v>
      </c>
      <c r="H522" s="261">
        <v>1</v>
      </c>
      <c r="I522" s="262"/>
      <c r="J522" s="263">
        <f>ROUND(I522*H522,2)</f>
        <v>0</v>
      </c>
      <c r="K522" s="259" t="s">
        <v>435</v>
      </c>
      <c r="L522" s="264"/>
      <c r="M522" s="265" t="s">
        <v>19</v>
      </c>
      <c r="N522" s="266" t="s">
        <v>51</v>
      </c>
      <c r="O522" s="86"/>
      <c r="P522" s="215">
        <f>O522*H522</f>
        <v>0</v>
      </c>
      <c r="Q522" s="215">
        <v>0</v>
      </c>
      <c r="R522" s="215">
        <f>Q522*H522</f>
        <v>0</v>
      </c>
      <c r="S522" s="215">
        <v>0</v>
      </c>
      <c r="T522" s="216">
        <f>S522*H522</f>
        <v>0</v>
      </c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  <c r="AE522" s="40"/>
      <c r="AR522" s="217" t="s">
        <v>317</v>
      </c>
      <c r="AT522" s="217" t="s">
        <v>231</v>
      </c>
      <c r="AU522" s="217" t="s">
        <v>90</v>
      </c>
      <c r="AY522" s="18" t="s">
        <v>133</v>
      </c>
      <c r="BE522" s="218">
        <f>IF(N522="základní",J522,0)</f>
        <v>0</v>
      </c>
      <c r="BF522" s="218">
        <f>IF(N522="snížená",J522,0)</f>
        <v>0</v>
      </c>
      <c r="BG522" s="218">
        <f>IF(N522="zákl. přenesená",J522,0)</f>
        <v>0</v>
      </c>
      <c r="BH522" s="218">
        <f>IF(N522="sníž. přenesená",J522,0)</f>
        <v>0</v>
      </c>
      <c r="BI522" s="218">
        <f>IF(N522="nulová",J522,0)</f>
        <v>0</v>
      </c>
      <c r="BJ522" s="18" t="s">
        <v>88</v>
      </c>
      <c r="BK522" s="218">
        <f>ROUND(I522*H522,2)</f>
        <v>0</v>
      </c>
      <c r="BL522" s="18" t="s">
        <v>303</v>
      </c>
      <c r="BM522" s="217" t="s">
        <v>606</v>
      </c>
    </row>
    <row r="523" spans="1:51" s="13" customFormat="1" ht="12">
      <c r="A523" s="13"/>
      <c r="B523" s="224"/>
      <c r="C523" s="225"/>
      <c r="D523" s="226" t="s">
        <v>144</v>
      </c>
      <c r="E523" s="227" t="s">
        <v>19</v>
      </c>
      <c r="F523" s="228" t="s">
        <v>607</v>
      </c>
      <c r="G523" s="225"/>
      <c r="H523" s="227" t="s">
        <v>19</v>
      </c>
      <c r="I523" s="229"/>
      <c r="J523" s="225"/>
      <c r="K523" s="225"/>
      <c r="L523" s="230"/>
      <c r="M523" s="231"/>
      <c r="N523" s="232"/>
      <c r="O523" s="232"/>
      <c r="P523" s="232"/>
      <c r="Q523" s="232"/>
      <c r="R523" s="232"/>
      <c r="S523" s="232"/>
      <c r="T523" s="23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34" t="s">
        <v>144</v>
      </c>
      <c r="AU523" s="234" t="s">
        <v>90</v>
      </c>
      <c r="AV523" s="13" t="s">
        <v>88</v>
      </c>
      <c r="AW523" s="13" t="s">
        <v>42</v>
      </c>
      <c r="AX523" s="13" t="s">
        <v>80</v>
      </c>
      <c r="AY523" s="234" t="s">
        <v>133</v>
      </c>
    </row>
    <row r="524" spans="1:51" s="14" customFormat="1" ht="12">
      <c r="A524" s="14"/>
      <c r="B524" s="235"/>
      <c r="C524" s="236"/>
      <c r="D524" s="226" t="s">
        <v>144</v>
      </c>
      <c r="E524" s="237" t="s">
        <v>19</v>
      </c>
      <c r="F524" s="238" t="s">
        <v>88</v>
      </c>
      <c r="G524" s="236"/>
      <c r="H524" s="239">
        <v>1</v>
      </c>
      <c r="I524" s="240"/>
      <c r="J524" s="236"/>
      <c r="K524" s="236"/>
      <c r="L524" s="241"/>
      <c r="M524" s="242"/>
      <c r="N524" s="243"/>
      <c r="O524" s="243"/>
      <c r="P524" s="243"/>
      <c r="Q524" s="243"/>
      <c r="R524" s="243"/>
      <c r="S524" s="243"/>
      <c r="T524" s="24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T524" s="245" t="s">
        <v>144</v>
      </c>
      <c r="AU524" s="245" t="s">
        <v>90</v>
      </c>
      <c r="AV524" s="14" t="s">
        <v>90</v>
      </c>
      <c r="AW524" s="14" t="s">
        <v>42</v>
      </c>
      <c r="AX524" s="14" t="s">
        <v>88</v>
      </c>
      <c r="AY524" s="245" t="s">
        <v>133</v>
      </c>
    </row>
    <row r="525" spans="1:65" s="2" customFormat="1" ht="33" customHeight="1">
      <c r="A525" s="40"/>
      <c r="B525" s="41"/>
      <c r="C525" s="206" t="s">
        <v>608</v>
      </c>
      <c r="D525" s="206" t="s">
        <v>135</v>
      </c>
      <c r="E525" s="207" t="s">
        <v>609</v>
      </c>
      <c r="F525" s="208" t="s">
        <v>610</v>
      </c>
      <c r="G525" s="209" t="s">
        <v>226</v>
      </c>
      <c r="H525" s="210">
        <v>1</v>
      </c>
      <c r="I525" s="211"/>
      <c r="J525" s="212">
        <f>ROUND(I525*H525,2)</f>
        <v>0</v>
      </c>
      <c r="K525" s="208" t="s">
        <v>139</v>
      </c>
      <c r="L525" s="46"/>
      <c r="M525" s="213" t="s">
        <v>19</v>
      </c>
      <c r="N525" s="214" t="s">
        <v>51</v>
      </c>
      <c r="O525" s="86"/>
      <c r="P525" s="215">
        <f>O525*H525</f>
        <v>0</v>
      </c>
      <c r="Q525" s="215">
        <v>0</v>
      </c>
      <c r="R525" s="215">
        <f>Q525*H525</f>
        <v>0</v>
      </c>
      <c r="S525" s="215">
        <v>0</v>
      </c>
      <c r="T525" s="216">
        <f>S525*H525</f>
        <v>0</v>
      </c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  <c r="AE525" s="40"/>
      <c r="AR525" s="217" t="s">
        <v>303</v>
      </c>
      <c r="AT525" s="217" t="s">
        <v>135</v>
      </c>
      <c r="AU525" s="217" t="s">
        <v>90</v>
      </c>
      <c r="AY525" s="18" t="s">
        <v>133</v>
      </c>
      <c r="BE525" s="218">
        <f>IF(N525="základní",J525,0)</f>
        <v>0</v>
      </c>
      <c r="BF525" s="218">
        <f>IF(N525="snížená",J525,0)</f>
        <v>0</v>
      </c>
      <c r="BG525" s="218">
        <f>IF(N525="zákl. přenesená",J525,0)</f>
        <v>0</v>
      </c>
      <c r="BH525" s="218">
        <f>IF(N525="sníž. přenesená",J525,0)</f>
        <v>0</v>
      </c>
      <c r="BI525" s="218">
        <f>IF(N525="nulová",J525,0)</f>
        <v>0</v>
      </c>
      <c r="BJ525" s="18" t="s">
        <v>88</v>
      </c>
      <c r="BK525" s="218">
        <f>ROUND(I525*H525,2)</f>
        <v>0</v>
      </c>
      <c r="BL525" s="18" t="s">
        <v>303</v>
      </c>
      <c r="BM525" s="217" t="s">
        <v>611</v>
      </c>
    </row>
    <row r="526" spans="1:47" s="2" customFormat="1" ht="12">
      <c r="A526" s="40"/>
      <c r="B526" s="41"/>
      <c r="C526" s="42"/>
      <c r="D526" s="219" t="s">
        <v>142</v>
      </c>
      <c r="E526" s="42"/>
      <c r="F526" s="220" t="s">
        <v>612</v>
      </c>
      <c r="G526" s="42"/>
      <c r="H526" s="42"/>
      <c r="I526" s="221"/>
      <c r="J526" s="42"/>
      <c r="K526" s="42"/>
      <c r="L526" s="46"/>
      <c r="M526" s="222"/>
      <c r="N526" s="223"/>
      <c r="O526" s="86"/>
      <c r="P526" s="86"/>
      <c r="Q526" s="86"/>
      <c r="R526" s="86"/>
      <c r="S526" s="86"/>
      <c r="T526" s="87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  <c r="AE526" s="40"/>
      <c r="AT526" s="18" t="s">
        <v>142</v>
      </c>
      <c r="AU526" s="18" t="s">
        <v>90</v>
      </c>
    </row>
    <row r="527" spans="1:51" s="13" customFormat="1" ht="12">
      <c r="A527" s="13"/>
      <c r="B527" s="224"/>
      <c r="C527" s="225"/>
      <c r="D527" s="226" t="s">
        <v>144</v>
      </c>
      <c r="E527" s="227" t="s">
        <v>19</v>
      </c>
      <c r="F527" s="228" t="s">
        <v>507</v>
      </c>
      <c r="G527" s="225"/>
      <c r="H527" s="227" t="s">
        <v>19</v>
      </c>
      <c r="I527" s="229"/>
      <c r="J527" s="225"/>
      <c r="K527" s="225"/>
      <c r="L527" s="230"/>
      <c r="M527" s="231"/>
      <c r="N527" s="232"/>
      <c r="O527" s="232"/>
      <c r="P527" s="232"/>
      <c r="Q527" s="232"/>
      <c r="R527" s="232"/>
      <c r="S527" s="232"/>
      <c r="T527" s="23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34" t="s">
        <v>144</v>
      </c>
      <c r="AU527" s="234" t="s">
        <v>90</v>
      </c>
      <c r="AV527" s="13" t="s">
        <v>88</v>
      </c>
      <c r="AW527" s="13" t="s">
        <v>42</v>
      </c>
      <c r="AX527" s="13" t="s">
        <v>80</v>
      </c>
      <c r="AY527" s="234" t="s">
        <v>133</v>
      </c>
    </row>
    <row r="528" spans="1:51" s="13" customFormat="1" ht="12">
      <c r="A528" s="13"/>
      <c r="B528" s="224"/>
      <c r="C528" s="225"/>
      <c r="D528" s="226" t="s">
        <v>144</v>
      </c>
      <c r="E528" s="227" t="s">
        <v>19</v>
      </c>
      <c r="F528" s="228" t="s">
        <v>382</v>
      </c>
      <c r="G528" s="225"/>
      <c r="H528" s="227" t="s">
        <v>19</v>
      </c>
      <c r="I528" s="229"/>
      <c r="J528" s="225"/>
      <c r="K528" s="225"/>
      <c r="L528" s="230"/>
      <c r="M528" s="231"/>
      <c r="N528" s="232"/>
      <c r="O528" s="232"/>
      <c r="P528" s="232"/>
      <c r="Q528" s="232"/>
      <c r="R528" s="232"/>
      <c r="S528" s="232"/>
      <c r="T528" s="23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34" t="s">
        <v>144</v>
      </c>
      <c r="AU528" s="234" t="s">
        <v>90</v>
      </c>
      <c r="AV528" s="13" t="s">
        <v>88</v>
      </c>
      <c r="AW528" s="13" t="s">
        <v>42</v>
      </c>
      <c r="AX528" s="13" t="s">
        <v>80</v>
      </c>
      <c r="AY528" s="234" t="s">
        <v>133</v>
      </c>
    </row>
    <row r="529" spans="1:51" s="14" customFormat="1" ht="12">
      <c r="A529" s="14"/>
      <c r="B529" s="235"/>
      <c r="C529" s="236"/>
      <c r="D529" s="226" t="s">
        <v>144</v>
      </c>
      <c r="E529" s="237" t="s">
        <v>19</v>
      </c>
      <c r="F529" s="238" t="s">
        <v>88</v>
      </c>
      <c r="G529" s="236"/>
      <c r="H529" s="239">
        <v>1</v>
      </c>
      <c r="I529" s="240"/>
      <c r="J529" s="236"/>
      <c r="K529" s="236"/>
      <c r="L529" s="241"/>
      <c r="M529" s="242"/>
      <c r="N529" s="243"/>
      <c r="O529" s="243"/>
      <c r="P529" s="243"/>
      <c r="Q529" s="243"/>
      <c r="R529" s="243"/>
      <c r="S529" s="243"/>
      <c r="T529" s="24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T529" s="245" t="s">
        <v>144</v>
      </c>
      <c r="AU529" s="245" t="s">
        <v>90</v>
      </c>
      <c r="AV529" s="14" t="s">
        <v>90</v>
      </c>
      <c r="AW529" s="14" t="s">
        <v>42</v>
      </c>
      <c r="AX529" s="14" t="s">
        <v>88</v>
      </c>
      <c r="AY529" s="245" t="s">
        <v>133</v>
      </c>
    </row>
    <row r="530" spans="1:65" s="2" customFormat="1" ht="16.5" customHeight="1">
      <c r="A530" s="40"/>
      <c r="B530" s="41"/>
      <c r="C530" s="257" t="s">
        <v>613</v>
      </c>
      <c r="D530" s="257" t="s">
        <v>231</v>
      </c>
      <c r="E530" s="258" t="s">
        <v>614</v>
      </c>
      <c r="F530" s="259" t="s">
        <v>615</v>
      </c>
      <c r="G530" s="260" t="s">
        <v>226</v>
      </c>
      <c r="H530" s="261">
        <v>1</v>
      </c>
      <c r="I530" s="262"/>
      <c r="J530" s="263">
        <f>ROUND(I530*H530,2)</f>
        <v>0</v>
      </c>
      <c r="K530" s="259" t="s">
        <v>435</v>
      </c>
      <c r="L530" s="264"/>
      <c r="M530" s="265" t="s">
        <v>19</v>
      </c>
      <c r="N530" s="266" t="s">
        <v>51</v>
      </c>
      <c r="O530" s="86"/>
      <c r="P530" s="215">
        <f>O530*H530</f>
        <v>0</v>
      </c>
      <c r="Q530" s="215">
        <v>0</v>
      </c>
      <c r="R530" s="215">
        <f>Q530*H530</f>
        <v>0</v>
      </c>
      <c r="S530" s="215">
        <v>0</v>
      </c>
      <c r="T530" s="216">
        <f>S530*H530</f>
        <v>0</v>
      </c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  <c r="AE530" s="40"/>
      <c r="AR530" s="217" t="s">
        <v>317</v>
      </c>
      <c r="AT530" s="217" t="s">
        <v>231</v>
      </c>
      <c r="AU530" s="217" t="s">
        <v>90</v>
      </c>
      <c r="AY530" s="18" t="s">
        <v>133</v>
      </c>
      <c r="BE530" s="218">
        <f>IF(N530="základní",J530,0)</f>
        <v>0</v>
      </c>
      <c r="BF530" s="218">
        <f>IF(N530="snížená",J530,0)</f>
        <v>0</v>
      </c>
      <c r="BG530" s="218">
        <f>IF(N530="zákl. přenesená",J530,0)</f>
        <v>0</v>
      </c>
      <c r="BH530" s="218">
        <f>IF(N530="sníž. přenesená",J530,0)</f>
        <v>0</v>
      </c>
      <c r="BI530" s="218">
        <f>IF(N530="nulová",J530,0)</f>
        <v>0</v>
      </c>
      <c r="BJ530" s="18" t="s">
        <v>88</v>
      </c>
      <c r="BK530" s="218">
        <f>ROUND(I530*H530,2)</f>
        <v>0</v>
      </c>
      <c r="BL530" s="18" t="s">
        <v>303</v>
      </c>
      <c r="BM530" s="217" t="s">
        <v>616</v>
      </c>
    </row>
    <row r="531" spans="1:51" s="13" customFormat="1" ht="12">
      <c r="A531" s="13"/>
      <c r="B531" s="224"/>
      <c r="C531" s="225"/>
      <c r="D531" s="226" t="s">
        <v>144</v>
      </c>
      <c r="E531" s="227" t="s">
        <v>19</v>
      </c>
      <c r="F531" s="228" t="s">
        <v>507</v>
      </c>
      <c r="G531" s="225"/>
      <c r="H531" s="227" t="s">
        <v>19</v>
      </c>
      <c r="I531" s="229"/>
      <c r="J531" s="225"/>
      <c r="K531" s="225"/>
      <c r="L531" s="230"/>
      <c r="M531" s="231"/>
      <c r="N531" s="232"/>
      <c r="O531" s="232"/>
      <c r="P531" s="232"/>
      <c r="Q531" s="232"/>
      <c r="R531" s="232"/>
      <c r="S531" s="232"/>
      <c r="T531" s="23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34" t="s">
        <v>144</v>
      </c>
      <c r="AU531" s="234" t="s">
        <v>90</v>
      </c>
      <c r="AV531" s="13" t="s">
        <v>88</v>
      </c>
      <c r="AW531" s="13" t="s">
        <v>42</v>
      </c>
      <c r="AX531" s="13" t="s">
        <v>80</v>
      </c>
      <c r="AY531" s="234" t="s">
        <v>133</v>
      </c>
    </row>
    <row r="532" spans="1:51" s="13" customFormat="1" ht="12">
      <c r="A532" s="13"/>
      <c r="B532" s="224"/>
      <c r="C532" s="225"/>
      <c r="D532" s="226" t="s">
        <v>144</v>
      </c>
      <c r="E532" s="227" t="s">
        <v>19</v>
      </c>
      <c r="F532" s="228" t="s">
        <v>382</v>
      </c>
      <c r="G532" s="225"/>
      <c r="H532" s="227" t="s">
        <v>19</v>
      </c>
      <c r="I532" s="229"/>
      <c r="J532" s="225"/>
      <c r="K532" s="225"/>
      <c r="L532" s="230"/>
      <c r="M532" s="231"/>
      <c r="N532" s="232"/>
      <c r="O532" s="232"/>
      <c r="P532" s="232"/>
      <c r="Q532" s="232"/>
      <c r="R532" s="232"/>
      <c r="S532" s="232"/>
      <c r="T532" s="23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34" t="s">
        <v>144</v>
      </c>
      <c r="AU532" s="234" t="s">
        <v>90</v>
      </c>
      <c r="AV532" s="13" t="s">
        <v>88</v>
      </c>
      <c r="AW532" s="13" t="s">
        <v>42</v>
      </c>
      <c r="AX532" s="13" t="s">
        <v>80</v>
      </c>
      <c r="AY532" s="234" t="s">
        <v>133</v>
      </c>
    </row>
    <row r="533" spans="1:51" s="14" customFormat="1" ht="12">
      <c r="A533" s="14"/>
      <c r="B533" s="235"/>
      <c r="C533" s="236"/>
      <c r="D533" s="226" t="s">
        <v>144</v>
      </c>
      <c r="E533" s="237" t="s">
        <v>19</v>
      </c>
      <c r="F533" s="238" t="s">
        <v>88</v>
      </c>
      <c r="G533" s="236"/>
      <c r="H533" s="239">
        <v>1</v>
      </c>
      <c r="I533" s="240"/>
      <c r="J533" s="236"/>
      <c r="K533" s="236"/>
      <c r="L533" s="241"/>
      <c r="M533" s="242"/>
      <c r="N533" s="243"/>
      <c r="O533" s="243"/>
      <c r="P533" s="243"/>
      <c r="Q533" s="243"/>
      <c r="R533" s="243"/>
      <c r="S533" s="243"/>
      <c r="T533" s="24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T533" s="245" t="s">
        <v>144</v>
      </c>
      <c r="AU533" s="245" t="s">
        <v>90</v>
      </c>
      <c r="AV533" s="14" t="s">
        <v>90</v>
      </c>
      <c r="AW533" s="14" t="s">
        <v>42</v>
      </c>
      <c r="AX533" s="14" t="s">
        <v>88</v>
      </c>
      <c r="AY533" s="245" t="s">
        <v>133</v>
      </c>
    </row>
    <row r="534" spans="1:65" s="2" customFormat="1" ht="33" customHeight="1">
      <c r="A534" s="40"/>
      <c r="B534" s="41"/>
      <c r="C534" s="206" t="s">
        <v>617</v>
      </c>
      <c r="D534" s="206" t="s">
        <v>135</v>
      </c>
      <c r="E534" s="207" t="s">
        <v>618</v>
      </c>
      <c r="F534" s="208" t="s">
        <v>619</v>
      </c>
      <c r="G534" s="209" t="s">
        <v>226</v>
      </c>
      <c r="H534" s="210">
        <v>2</v>
      </c>
      <c r="I534" s="211"/>
      <c r="J534" s="212">
        <f>ROUND(I534*H534,2)</f>
        <v>0</v>
      </c>
      <c r="K534" s="208" t="s">
        <v>139</v>
      </c>
      <c r="L534" s="46"/>
      <c r="M534" s="213" t="s">
        <v>19</v>
      </c>
      <c r="N534" s="214" t="s">
        <v>51</v>
      </c>
      <c r="O534" s="86"/>
      <c r="P534" s="215">
        <f>O534*H534</f>
        <v>0</v>
      </c>
      <c r="Q534" s="215">
        <v>0</v>
      </c>
      <c r="R534" s="215">
        <f>Q534*H534</f>
        <v>0</v>
      </c>
      <c r="S534" s="215">
        <v>0</v>
      </c>
      <c r="T534" s="216">
        <f>S534*H534</f>
        <v>0</v>
      </c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  <c r="AE534" s="40"/>
      <c r="AR534" s="217" t="s">
        <v>303</v>
      </c>
      <c r="AT534" s="217" t="s">
        <v>135</v>
      </c>
      <c r="AU534" s="217" t="s">
        <v>90</v>
      </c>
      <c r="AY534" s="18" t="s">
        <v>133</v>
      </c>
      <c r="BE534" s="218">
        <f>IF(N534="základní",J534,0)</f>
        <v>0</v>
      </c>
      <c r="BF534" s="218">
        <f>IF(N534="snížená",J534,0)</f>
        <v>0</v>
      </c>
      <c r="BG534" s="218">
        <f>IF(N534="zákl. přenesená",J534,0)</f>
        <v>0</v>
      </c>
      <c r="BH534" s="218">
        <f>IF(N534="sníž. přenesená",J534,0)</f>
        <v>0</v>
      </c>
      <c r="BI534" s="218">
        <f>IF(N534="nulová",J534,0)</f>
        <v>0</v>
      </c>
      <c r="BJ534" s="18" t="s">
        <v>88</v>
      </c>
      <c r="BK534" s="218">
        <f>ROUND(I534*H534,2)</f>
        <v>0</v>
      </c>
      <c r="BL534" s="18" t="s">
        <v>303</v>
      </c>
      <c r="BM534" s="217" t="s">
        <v>620</v>
      </c>
    </row>
    <row r="535" spans="1:47" s="2" customFormat="1" ht="12">
      <c r="A535" s="40"/>
      <c r="B535" s="41"/>
      <c r="C535" s="42"/>
      <c r="D535" s="219" t="s">
        <v>142</v>
      </c>
      <c r="E535" s="42"/>
      <c r="F535" s="220" t="s">
        <v>621</v>
      </c>
      <c r="G535" s="42"/>
      <c r="H535" s="42"/>
      <c r="I535" s="221"/>
      <c r="J535" s="42"/>
      <c r="K535" s="42"/>
      <c r="L535" s="46"/>
      <c r="M535" s="222"/>
      <c r="N535" s="223"/>
      <c r="O535" s="86"/>
      <c r="P535" s="86"/>
      <c r="Q535" s="86"/>
      <c r="R535" s="86"/>
      <c r="S535" s="86"/>
      <c r="T535" s="87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  <c r="AE535" s="40"/>
      <c r="AT535" s="18" t="s">
        <v>142</v>
      </c>
      <c r="AU535" s="18" t="s">
        <v>90</v>
      </c>
    </row>
    <row r="536" spans="1:51" s="13" customFormat="1" ht="12">
      <c r="A536" s="13"/>
      <c r="B536" s="224"/>
      <c r="C536" s="225"/>
      <c r="D536" s="226" t="s">
        <v>144</v>
      </c>
      <c r="E536" s="227" t="s">
        <v>19</v>
      </c>
      <c r="F536" s="228" t="s">
        <v>507</v>
      </c>
      <c r="G536" s="225"/>
      <c r="H536" s="227" t="s">
        <v>19</v>
      </c>
      <c r="I536" s="229"/>
      <c r="J536" s="225"/>
      <c r="K536" s="225"/>
      <c r="L536" s="230"/>
      <c r="M536" s="231"/>
      <c r="N536" s="232"/>
      <c r="O536" s="232"/>
      <c r="P536" s="232"/>
      <c r="Q536" s="232"/>
      <c r="R536" s="232"/>
      <c r="S536" s="232"/>
      <c r="T536" s="23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T536" s="234" t="s">
        <v>144</v>
      </c>
      <c r="AU536" s="234" t="s">
        <v>90</v>
      </c>
      <c r="AV536" s="13" t="s">
        <v>88</v>
      </c>
      <c r="AW536" s="13" t="s">
        <v>42</v>
      </c>
      <c r="AX536" s="13" t="s">
        <v>80</v>
      </c>
      <c r="AY536" s="234" t="s">
        <v>133</v>
      </c>
    </row>
    <row r="537" spans="1:51" s="13" customFormat="1" ht="12">
      <c r="A537" s="13"/>
      <c r="B537" s="224"/>
      <c r="C537" s="225"/>
      <c r="D537" s="226" t="s">
        <v>144</v>
      </c>
      <c r="E537" s="227" t="s">
        <v>19</v>
      </c>
      <c r="F537" s="228" t="s">
        <v>508</v>
      </c>
      <c r="G537" s="225"/>
      <c r="H537" s="227" t="s">
        <v>19</v>
      </c>
      <c r="I537" s="229"/>
      <c r="J537" s="225"/>
      <c r="K537" s="225"/>
      <c r="L537" s="230"/>
      <c r="M537" s="231"/>
      <c r="N537" s="232"/>
      <c r="O537" s="232"/>
      <c r="P537" s="232"/>
      <c r="Q537" s="232"/>
      <c r="R537" s="232"/>
      <c r="S537" s="232"/>
      <c r="T537" s="23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34" t="s">
        <v>144</v>
      </c>
      <c r="AU537" s="234" t="s">
        <v>90</v>
      </c>
      <c r="AV537" s="13" t="s">
        <v>88</v>
      </c>
      <c r="AW537" s="13" t="s">
        <v>42</v>
      </c>
      <c r="AX537" s="13" t="s">
        <v>80</v>
      </c>
      <c r="AY537" s="234" t="s">
        <v>133</v>
      </c>
    </row>
    <row r="538" spans="1:51" s="14" customFormat="1" ht="12">
      <c r="A538" s="14"/>
      <c r="B538" s="235"/>
      <c r="C538" s="236"/>
      <c r="D538" s="226" t="s">
        <v>144</v>
      </c>
      <c r="E538" s="237" t="s">
        <v>19</v>
      </c>
      <c r="F538" s="238" t="s">
        <v>509</v>
      </c>
      <c r="G538" s="236"/>
      <c r="H538" s="239">
        <v>2</v>
      </c>
      <c r="I538" s="240"/>
      <c r="J538" s="236"/>
      <c r="K538" s="236"/>
      <c r="L538" s="241"/>
      <c r="M538" s="242"/>
      <c r="N538" s="243"/>
      <c r="O538" s="243"/>
      <c r="P538" s="243"/>
      <c r="Q538" s="243"/>
      <c r="R538" s="243"/>
      <c r="S538" s="243"/>
      <c r="T538" s="24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T538" s="245" t="s">
        <v>144</v>
      </c>
      <c r="AU538" s="245" t="s">
        <v>90</v>
      </c>
      <c r="AV538" s="14" t="s">
        <v>90</v>
      </c>
      <c r="AW538" s="14" t="s">
        <v>42</v>
      </c>
      <c r="AX538" s="14" t="s">
        <v>88</v>
      </c>
      <c r="AY538" s="245" t="s">
        <v>133</v>
      </c>
    </row>
    <row r="539" spans="1:65" s="2" customFormat="1" ht="16.5" customHeight="1">
      <c r="A539" s="40"/>
      <c r="B539" s="41"/>
      <c r="C539" s="257" t="s">
        <v>622</v>
      </c>
      <c r="D539" s="257" t="s">
        <v>231</v>
      </c>
      <c r="E539" s="258" t="s">
        <v>623</v>
      </c>
      <c r="F539" s="259" t="s">
        <v>624</v>
      </c>
      <c r="G539" s="260" t="s">
        <v>226</v>
      </c>
      <c r="H539" s="261">
        <v>2</v>
      </c>
      <c r="I539" s="262"/>
      <c r="J539" s="263">
        <f>ROUND(I539*H539,2)</f>
        <v>0</v>
      </c>
      <c r="K539" s="259" t="s">
        <v>435</v>
      </c>
      <c r="L539" s="264"/>
      <c r="M539" s="265" t="s">
        <v>19</v>
      </c>
      <c r="N539" s="266" t="s">
        <v>51</v>
      </c>
      <c r="O539" s="86"/>
      <c r="P539" s="215">
        <f>O539*H539</f>
        <v>0</v>
      </c>
      <c r="Q539" s="215">
        <v>0</v>
      </c>
      <c r="R539" s="215">
        <f>Q539*H539</f>
        <v>0</v>
      </c>
      <c r="S539" s="215">
        <v>0</v>
      </c>
      <c r="T539" s="216">
        <f>S539*H539</f>
        <v>0</v>
      </c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  <c r="AE539" s="40"/>
      <c r="AR539" s="217" t="s">
        <v>317</v>
      </c>
      <c r="AT539" s="217" t="s">
        <v>231</v>
      </c>
      <c r="AU539" s="217" t="s">
        <v>90</v>
      </c>
      <c r="AY539" s="18" t="s">
        <v>133</v>
      </c>
      <c r="BE539" s="218">
        <f>IF(N539="základní",J539,0)</f>
        <v>0</v>
      </c>
      <c r="BF539" s="218">
        <f>IF(N539="snížená",J539,0)</f>
        <v>0</v>
      </c>
      <c r="BG539" s="218">
        <f>IF(N539="zákl. přenesená",J539,0)</f>
        <v>0</v>
      </c>
      <c r="BH539" s="218">
        <f>IF(N539="sníž. přenesená",J539,0)</f>
        <v>0</v>
      </c>
      <c r="BI539" s="218">
        <f>IF(N539="nulová",J539,0)</f>
        <v>0</v>
      </c>
      <c r="BJ539" s="18" t="s">
        <v>88</v>
      </c>
      <c r="BK539" s="218">
        <f>ROUND(I539*H539,2)</f>
        <v>0</v>
      </c>
      <c r="BL539" s="18" t="s">
        <v>303</v>
      </c>
      <c r="BM539" s="217" t="s">
        <v>625</v>
      </c>
    </row>
    <row r="540" spans="1:51" s="13" customFormat="1" ht="12">
      <c r="A540" s="13"/>
      <c r="B540" s="224"/>
      <c r="C540" s="225"/>
      <c r="D540" s="226" t="s">
        <v>144</v>
      </c>
      <c r="E540" s="227" t="s">
        <v>19</v>
      </c>
      <c r="F540" s="228" t="s">
        <v>507</v>
      </c>
      <c r="G540" s="225"/>
      <c r="H540" s="227" t="s">
        <v>19</v>
      </c>
      <c r="I540" s="229"/>
      <c r="J540" s="225"/>
      <c r="K540" s="225"/>
      <c r="L540" s="230"/>
      <c r="M540" s="231"/>
      <c r="N540" s="232"/>
      <c r="O540" s="232"/>
      <c r="P540" s="232"/>
      <c r="Q540" s="232"/>
      <c r="R540" s="232"/>
      <c r="S540" s="232"/>
      <c r="T540" s="23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34" t="s">
        <v>144</v>
      </c>
      <c r="AU540" s="234" t="s">
        <v>90</v>
      </c>
      <c r="AV540" s="13" t="s">
        <v>88</v>
      </c>
      <c r="AW540" s="13" t="s">
        <v>42</v>
      </c>
      <c r="AX540" s="13" t="s">
        <v>80</v>
      </c>
      <c r="AY540" s="234" t="s">
        <v>133</v>
      </c>
    </row>
    <row r="541" spans="1:51" s="13" customFormat="1" ht="12">
      <c r="A541" s="13"/>
      <c r="B541" s="224"/>
      <c r="C541" s="225"/>
      <c r="D541" s="226" t="s">
        <v>144</v>
      </c>
      <c r="E541" s="227" t="s">
        <v>19</v>
      </c>
      <c r="F541" s="228" t="s">
        <v>508</v>
      </c>
      <c r="G541" s="225"/>
      <c r="H541" s="227" t="s">
        <v>19</v>
      </c>
      <c r="I541" s="229"/>
      <c r="J541" s="225"/>
      <c r="K541" s="225"/>
      <c r="L541" s="230"/>
      <c r="M541" s="231"/>
      <c r="N541" s="232"/>
      <c r="O541" s="232"/>
      <c r="P541" s="232"/>
      <c r="Q541" s="232"/>
      <c r="R541" s="232"/>
      <c r="S541" s="232"/>
      <c r="T541" s="23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34" t="s">
        <v>144</v>
      </c>
      <c r="AU541" s="234" t="s">
        <v>90</v>
      </c>
      <c r="AV541" s="13" t="s">
        <v>88</v>
      </c>
      <c r="AW541" s="13" t="s">
        <v>42</v>
      </c>
      <c r="AX541" s="13" t="s">
        <v>80</v>
      </c>
      <c r="AY541" s="234" t="s">
        <v>133</v>
      </c>
    </row>
    <row r="542" spans="1:51" s="14" customFormat="1" ht="12">
      <c r="A542" s="14"/>
      <c r="B542" s="235"/>
      <c r="C542" s="236"/>
      <c r="D542" s="226" t="s">
        <v>144</v>
      </c>
      <c r="E542" s="237" t="s">
        <v>19</v>
      </c>
      <c r="F542" s="238" t="s">
        <v>509</v>
      </c>
      <c r="G542" s="236"/>
      <c r="H542" s="239">
        <v>2</v>
      </c>
      <c r="I542" s="240"/>
      <c r="J542" s="236"/>
      <c r="K542" s="236"/>
      <c r="L542" s="241"/>
      <c r="M542" s="242"/>
      <c r="N542" s="243"/>
      <c r="O542" s="243"/>
      <c r="P542" s="243"/>
      <c r="Q542" s="243"/>
      <c r="R542" s="243"/>
      <c r="S542" s="243"/>
      <c r="T542" s="24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T542" s="245" t="s">
        <v>144</v>
      </c>
      <c r="AU542" s="245" t="s">
        <v>90</v>
      </c>
      <c r="AV542" s="14" t="s">
        <v>90</v>
      </c>
      <c r="AW542" s="14" t="s">
        <v>42</v>
      </c>
      <c r="AX542" s="14" t="s">
        <v>88</v>
      </c>
      <c r="AY542" s="245" t="s">
        <v>133</v>
      </c>
    </row>
    <row r="543" spans="1:65" s="2" customFormat="1" ht="33" customHeight="1">
      <c r="A543" s="40"/>
      <c r="B543" s="41"/>
      <c r="C543" s="206" t="s">
        <v>626</v>
      </c>
      <c r="D543" s="206" t="s">
        <v>135</v>
      </c>
      <c r="E543" s="207" t="s">
        <v>627</v>
      </c>
      <c r="F543" s="208" t="s">
        <v>628</v>
      </c>
      <c r="G543" s="209" t="s">
        <v>226</v>
      </c>
      <c r="H543" s="210">
        <v>2</v>
      </c>
      <c r="I543" s="211"/>
      <c r="J543" s="212">
        <f>ROUND(I543*H543,2)</f>
        <v>0</v>
      </c>
      <c r="K543" s="208" t="s">
        <v>139</v>
      </c>
      <c r="L543" s="46"/>
      <c r="M543" s="213" t="s">
        <v>19</v>
      </c>
      <c r="N543" s="214" t="s">
        <v>51</v>
      </c>
      <c r="O543" s="86"/>
      <c r="P543" s="215">
        <f>O543*H543</f>
        <v>0</v>
      </c>
      <c r="Q543" s="215">
        <v>0</v>
      </c>
      <c r="R543" s="215">
        <f>Q543*H543</f>
        <v>0</v>
      </c>
      <c r="S543" s="215">
        <v>0</v>
      </c>
      <c r="T543" s="216">
        <f>S543*H543</f>
        <v>0</v>
      </c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  <c r="AE543" s="40"/>
      <c r="AR543" s="217" t="s">
        <v>303</v>
      </c>
      <c r="AT543" s="217" t="s">
        <v>135</v>
      </c>
      <c r="AU543" s="217" t="s">
        <v>90</v>
      </c>
      <c r="AY543" s="18" t="s">
        <v>133</v>
      </c>
      <c r="BE543" s="218">
        <f>IF(N543="základní",J543,0)</f>
        <v>0</v>
      </c>
      <c r="BF543" s="218">
        <f>IF(N543="snížená",J543,0)</f>
        <v>0</v>
      </c>
      <c r="BG543" s="218">
        <f>IF(N543="zákl. přenesená",J543,0)</f>
        <v>0</v>
      </c>
      <c r="BH543" s="218">
        <f>IF(N543="sníž. přenesená",J543,0)</f>
        <v>0</v>
      </c>
      <c r="BI543" s="218">
        <f>IF(N543="nulová",J543,0)</f>
        <v>0</v>
      </c>
      <c r="BJ543" s="18" t="s">
        <v>88</v>
      </c>
      <c r="BK543" s="218">
        <f>ROUND(I543*H543,2)</f>
        <v>0</v>
      </c>
      <c r="BL543" s="18" t="s">
        <v>303</v>
      </c>
      <c r="BM543" s="217" t="s">
        <v>629</v>
      </c>
    </row>
    <row r="544" spans="1:47" s="2" customFormat="1" ht="12">
      <c r="A544" s="40"/>
      <c r="B544" s="41"/>
      <c r="C544" s="42"/>
      <c r="D544" s="219" t="s">
        <v>142</v>
      </c>
      <c r="E544" s="42"/>
      <c r="F544" s="220" t="s">
        <v>630</v>
      </c>
      <c r="G544" s="42"/>
      <c r="H544" s="42"/>
      <c r="I544" s="221"/>
      <c r="J544" s="42"/>
      <c r="K544" s="42"/>
      <c r="L544" s="46"/>
      <c r="M544" s="222"/>
      <c r="N544" s="223"/>
      <c r="O544" s="86"/>
      <c r="P544" s="86"/>
      <c r="Q544" s="86"/>
      <c r="R544" s="86"/>
      <c r="S544" s="86"/>
      <c r="T544" s="87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  <c r="AE544" s="40"/>
      <c r="AT544" s="18" t="s">
        <v>142</v>
      </c>
      <c r="AU544" s="18" t="s">
        <v>90</v>
      </c>
    </row>
    <row r="545" spans="1:51" s="13" customFormat="1" ht="12">
      <c r="A545" s="13"/>
      <c r="B545" s="224"/>
      <c r="C545" s="225"/>
      <c r="D545" s="226" t="s">
        <v>144</v>
      </c>
      <c r="E545" s="227" t="s">
        <v>19</v>
      </c>
      <c r="F545" s="228" t="s">
        <v>507</v>
      </c>
      <c r="G545" s="225"/>
      <c r="H545" s="227" t="s">
        <v>19</v>
      </c>
      <c r="I545" s="229"/>
      <c r="J545" s="225"/>
      <c r="K545" s="225"/>
      <c r="L545" s="230"/>
      <c r="M545" s="231"/>
      <c r="N545" s="232"/>
      <c r="O545" s="232"/>
      <c r="P545" s="232"/>
      <c r="Q545" s="232"/>
      <c r="R545" s="232"/>
      <c r="S545" s="232"/>
      <c r="T545" s="23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T545" s="234" t="s">
        <v>144</v>
      </c>
      <c r="AU545" s="234" t="s">
        <v>90</v>
      </c>
      <c r="AV545" s="13" t="s">
        <v>88</v>
      </c>
      <c r="AW545" s="13" t="s">
        <v>42</v>
      </c>
      <c r="AX545" s="13" t="s">
        <v>80</v>
      </c>
      <c r="AY545" s="234" t="s">
        <v>133</v>
      </c>
    </row>
    <row r="546" spans="1:51" s="13" customFormat="1" ht="12">
      <c r="A546" s="13"/>
      <c r="B546" s="224"/>
      <c r="C546" s="225"/>
      <c r="D546" s="226" t="s">
        <v>144</v>
      </c>
      <c r="E546" s="227" t="s">
        <v>19</v>
      </c>
      <c r="F546" s="228" t="s">
        <v>508</v>
      </c>
      <c r="G546" s="225"/>
      <c r="H546" s="227" t="s">
        <v>19</v>
      </c>
      <c r="I546" s="229"/>
      <c r="J546" s="225"/>
      <c r="K546" s="225"/>
      <c r="L546" s="230"/>
      <c r="M546" s="231"/>
      <c r="N546" s="232"/>
      <c r="O546" s="232"/>
      <c r="P546" s="232"/>
      <c r="Q546" s="232"/>
      <c r="R546" s="232"/>
      <c r="S546" s="232"/>
      <c r="T546" s="23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234" t="s">
        <v>144</v>
      </c>
      <c r="AU546" s="234" t="s">
        <v>90</v>
      </c>
      <c r="AV546" s="13" t="s">
        <v>88</v>
      </c>
      <c r="AW546" s="13" t="s">
        <v>42</v>
      </c>
      <c r="AX546" s="13" t="s">
        <v>80</v>
      </c>
      <c r="AY546" s="234" t="s">
        <v>133</v>
      </c>
    </row>
    <row r="547" spans="1:51" s="14" customFormat="1" ht="12">
      <c r="A547" s="14"/>
      <c r="B547" s="235"/>
      <c r="C547" s="236"/>
      <c r="D547" s="226" t="s">
        <v>144</v>
      </c>
      <c r="E547" s="237" t="s">
        <v>19</v>
      </c>
      <c r="F547" s="238" t="s">
        <v>509</v>
      </c>
      <c r="G547" s="236"/>
      <c r="H547" s="239">
        <v>2</v>
      </c>
      <c r="I547" s="240"/>
      <c r="J547" s="236"/>
      <c r="K547" s="236"/>
      <c r="L547" s="241"/>
      <c r="M547" s="242"/>
      <c r="N547" s="243"/>
      <c r="O547" s="243"/>
      <c r="P547" s="243"/>
      <c r="Q547" s="243"/>
      <c r="R547" s="243"/>
      <c r="S547" s="243"/>
      <c r="T547" s="24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T547" s="245" t="s">
        <v>144</v>
      </c>
      <c r="AU547" s="245" t="s">
        <v>90</v>
      </c>
      <c r="AV547" s="14" t="s">
        <v>90</v>
      </c>
      <c r="AW547" s="14" t="s">
        <v>42</v>
      </c>
      <c r="AX547" s="14" t="s">
        <v>88</v>
      </c>
      <c r="AY547" s="245" t="s">
        <v>133</v>
      </c>
    </row>
    <row r="548" spans="1:65" s="2" customFormat="1" ht="16.5" customHeight="1">
      <c r="A548" s="40"/>
      <c r="B548" s="41"/>
      <c r="C548" s="257" t="s">
        <v>631</v>
      </c>
      <c r="D548" s="257" t="s">
        <v>231</v>
      </c>
      <c r="E548" s="258" t="s">
        <v>632</v>
      </c>
      <c r="F548" s="259" t="s">
        <v>633</v>
      </c>
      <c r="G548" s="260" t="s">
        <v>226</v>
      </c>
      <c r="H548" s="261">
        <v>2</v>
      </c>
      <c r="I548" s="262"/>
      <c r="J548" s="263">
        <f>ROUND(I548*H548,2)</f>
        <v>0</v>
      </c>
      <c r="K548" s="259" t="s">
        <v>435</v>
      </c>
      <c r="L548" s="264"/>
      <c r="M548" s="265" t="s">
        <v>19</v>
      </c>
      <c r="N548" s="266" t="s">
        <v>51</v>
      </c>
      <c r="O548" s="86"/>
      <c r="P548" s="215">
        <f>O548*H548</f>
        <v>0</v>
      </c>
      <c r="Q548" s="215">
        <v>0</v>
      </c>
      <c r="R548" s="215">
        <f>Q548*H548</f>
        <v>0</v>
      </c>
      <c r="S548" s="215">
        <v>0</v>
      </c>
      <c r="T548" s="216">
        <f>S548*H548</f>
        <v>0</v>
      </c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  <c r="AE548" s="40"/>
      <c r="AR548" s="217" t="s">
        <v>317</v>
      </c>
      <c r="AT548" s="217" t="s">
        <v>231</v>
      </c>
      <c r="AU548" s="217" t="s">
        <v>90</v>
      </c>
      <c r="AY548" s="18" t="s">
        <v>133</v>
      </c>
      <c r="BE548" s="218">
        <f>IF(N548="základní",J548,0)</f>
        <v>0</v>
      </c>
      <c r="BF548" s="218">
        <f>IF(N548="snížená",J548,0)</f>
        <v>0</v>
      </c>
      <c r="BG548" s="218">
        <f>IF(N548="zákl. přenesená",J548,0)</f>
        <v>0</v>
      </c>
      <c r="BH548" s="218">
        <f>IF(N548="sníž. přenesená",J548,0)</f>
        <v>0</v>
      </c>
      <c r="BI548" s="218">
        <f>IF(N548="nulová",J548,0)</f>
        <v>0</v>
      </c>
      <c r="BJ548" s="18" t="s">
        <v>88</v>
      </c>
      <c r="BK548" s="218">
        <f>ROUND(I548*H548,2)</f>
        <v>0</v>
      </c>
      <c r="BL548" s="18" t="s">
        <v>303</v>
      </c>
      <c r="BM548" s="217" t="s">
        <v>634</v>
      </c>
    </row>
    <row r="549" spans="1:51" s="13" customFormat="1" ht="12">
      <c r="A549" s="13"/>
      <c r="B549" s="224"/>
      <c r="C549" s="225"/>
      <c r="D549" s="226" t="s">
        <v>144</v>
      </c>
      <c r="E549" s="227" t="s">
        <v>19</v>
      </c>
      <c r="F549" s="228" t="s">
        <v>507</v>
      </c>
      <c r="G549" s="225"/>
      <c r="H549" s="227" t="s">
        <v>19</v>
      </c>
      <c r="I549" s="229"/>
      <c r="J549" s="225"/>
      <c r="K549" s="225"/>
      <c r="L549" s="230"/>
      <c r="M549" s="231"/>
      <c r="N549" s="232"/>
      <c r="O549" s="232"/>
      <c r="P549" s="232"/>
      <c r="Q549" s="232"/>
      <c r="R549" s="232"/>
      <c r="S549" s="232"/>
      <c r="T549" s="23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T549" s="234" t="s">
        <v>144</v>
      </c>
      <c r="AU549" s="234" t="s">
        <v>90</v>
      </c>
      <c r="AV549" s="13" t="s">
        <v>88</v>
      </c>
      <c r="AW549" s="13" t="s">
        <v>42</v>
      </c>
      <c r="AX549" s="13" t="s">
        <v>80</v>
      </c>
      <c r="AY549" s="234" t="s">
        <v>133</v>
      </c>
    </row>
    <row r="550" spans="1:51" s="13" customFormat="1" ht="12">
      <c r="A550" s="13"/>
      <c r="B550" s="224"/>
      <c r="C550" s="225"/>
      <c r="D550" s="226" t="s">
        <v>144</v>
      </c>
      <c r="E550" s="227" t="s">
        <v>19</v>
      </c>
      <c r="F550" s="228" t="s">
        <v>508</v>
      </c>
      <c r="G550" s="225"/>
      <c r="H550" s="227" t="s">
        <v>19</v>
      </c>
      <c r="I550" s="229"/>
      <c r="J550" s="225"/>
      <c r="K550" s="225"/>
      <c r="L550" s="230"/>
      <c r="M550" s="231"/>
      <c r="N550" s="232"/>
      <c r="O550" s="232"/>
      <c r="P550" s="232"/>
      <c r="Q550" s="232"/>
      <c r="R550" s="232"/>
      <c r="S550" s="232"/>
      <c r="T550" s="23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34" t="s">
        <v>144</v>
      </c>
      <c r="AU550" s="234" t="s">
        <v>90</v>
      </c>
      <c r="AV550" s="13" t="s">
        <v>88</v>
      </c>
      <c r="AW550" s="13" t="s">
        <v>42</v>
      </c>
      <c r="AX550" s="13" t="s">
        <v>80</v>
      </c>
      <c r="AY550" s="234" t="s">
        <v>133</v>
      </c>
    </row>
    <row r="551" spans="1:51" s="14" customFormat="1" ht="12">
      <c r="A551" s="14"/>
      <c r="B551" s="235"/>
      <c r="C551" s="236"/>
      <c r="D551" s="226" t="s">
        <v>144</v>
      </c>
      <c r="E551" s="237" t="s">
        <v>19</v>
      </c>
      <c r="F551" s="238" t="s">
        <v>509</v>
      </c>
      <c r="G551" s="236"/>
      <c r="H551" s="239">
        <v>2</v>
      </c>
      <c r="I551" s="240"/>
      <c r="J551" s="236"/>
      <c r="K551" s="236"/>
      <c r="L551" s="241"/>
      <c r="M551" s="242"/>
      <c r="N551" s="243"/>
      <c r="O551" s="243"/>
      <c r="P551" s="243"/>
      <c r="Q551" s="243"/>
      <c r="R551" s="243"/>
      <c r="S551" s="243"/>
      <c r="T551" s="24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T551" s="245" t="s">
        <v>144</v>
      </c>
      <c r="AU551" s="245" t="s">
        <v>90</v>
      </c>
      <c r="AV551" s="14" t="s">
        <v>90</v>
      </c>
      <c r="AW551" s="14" t="s">
        <v>42</v>
      </c>
      <c r="AX551" s="14" t="s">
        <v>88</v>
      </c>
      <c r="AY551" s="245" t="s">
        <v>133</v>
      </c>
    </row>
    <row r="552" spans="1:65" s="2" customFormat="1" ht="16.5" customHeight="1">
      <c r="A552" s="40"/>
      <c r="B552" s="41"/>
      <c r="C552" s="206" t="s">
        <v>635</v>
      </c>
      <c r="D552" s="206" t="s">
        <v>135</v>
      </c>
      <c r="E552" s="207" t="s">
        <v>636</v>
      </c>
      <c r="F552" s="208" t="s">
        <v>637</v>
      </c>
      <c r="G552" s="209" t="s">
        <v>226</v>
      </c>
      <c r="H552" s="210">
        <v>2</v>
      </c>
      <c r="I552" s="211"/>
      <c r="J552" s="212">
        <f>ROUND(I552*H552,2)</f>
        <v>0</v>
      </c>
      <c r="K552" s="208" t="s">
        <v>139</v>
      </c>
      <c r="L552" s="46"/>
      <c r="M552" s="213" t="s">
        <v>19</v>
      </c>
      <c r="N552" s="214" t="s">
        <v>51</v>
      </c>
      <c r="O552" s="86"/>
      <c r="P552" s="215">
        <f>O552*H552</f>
        <v>0</v>
      </c>
      <c r="Q552" s="215">
        <v>0</v>
      </c>
      <c r="R552" s="215">
        <f>Q552*H552</f>
        <v>0</v>
      </c>
      <c r="S552" s="215">
        <v>0</v>
      </c>
      <c r="T552" s="216">
        <f>S552*H552</f>
        <v>0</v>
      </c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  <c r="AE552" s="40"/>
      <c r="AR552" s="217" t="s">
        <v>303</v>
      </c>
      <c r="AT552" s="217" t="s">
        <v>135</v>
      </c>
      <c r="AU552" s="217" t="s">
        <v>90</v>
      </c>
      <c r="AY552" s="18" t="s">
        <v>133</v>
      </c>
      <c r="BE552" s="218">
        <f>IF(N552="základní",J552,0)</f>
        <v>0</v>
      </c>
      <c r="BF552" s="218">
        <f>IF(N552="snížená",J552,0)</f>
        <v>0</v>
      </c>
      <c r="BG552" s="218">
        <f>IF(N552="zákl. přenesená",J552,0)</f>
        <v>0</v>
      </c>
      <c r="BH552" s="218">
        <f>IF(N552="sníž. přenesená",J552,0)</f>
        <v>0</v>
      </c>
      <c r="BI552" s="218">
        <f>IF(N552="nulová",J552,0)</f>
        <v>0</v>
      </c>
      <c r="BJ552" s="18" t="s">
        <v>88</v>
      </c>
      <c r="BK552" s="218">
        <f>ROUND(I552*H552,2)</f>
        <v>0</v>
      </c>
      <c r="BL552" s="18" t="s">
        <v>303</v>
      </c>
      <c r="BM552" s="217" t="s">
        <v>638</v>
      </c>
    </row>
    <row r="553" spans="1:47" s="2" customFormat="1" ht="12">
      <c r="A553" s="40"/>
      <c r="B553" s="41"/>
      <c r="C553" s="42"/>
      <c r="D553" s="219" t="s">
        <v>142</v>
      </c>
      <c r="E553" s="42"/>
      <c r="F553" s="220" t="s">
        <v>639</v>
      </c>
      <c r="G553" s="42"/>
      <c r="H553" s="42"/>
      <c r="I553" s="221"/>
      <c r="J553" s="42"/>
      <c r="K553" s="42"/>
      <c r="L553" s="46"/>
      <c r="M553" s="222"/>
      <c r="N553" s="223"/>
      <c r="O553" s="86"/>
      <c r="P553" s="86"/>
      <c r="Q553" s="86"/>
      <c r="R553" s="86"/>
      <c r="S553" s="86"/>
      <c r="T553" s="87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  <c r="AE553" s="40"/>
      <c r="AT553" s="18" t="s">
        <v>142</v>
      </c>
      <c r="AU553" s="18" t="s">
        <v>90</v>
      </c>
    </row>
    <row r="554" spans="1:51" s="13" customFormat="1" ht="12">
      <c r="A554" s="13"/>
      <c r="B554" s="224"/>
      <c r="C554" s="225"/>
      <c r="D554" s="226" t="s">
        <v>144</v>
      </c>
      <c r="E554" s="227" t="s">
        <v>19</v>
      </c>
      <c r="F554" s="228" t="s">
        <v>507</v>
      </c>
      <c r="G554" s="225"/>
      <c r="H554" s="227" t="s">
        <v>19</v>
      </c>
      <c r="I554" s="229"/>
      <c r="J554" s="225"/>
      <c r="K554" s="225"/>
      <c r="L554" s="230"/>
      <c r="M554" s="231"/>
      <c r="N554" s="232"/>
      <c r="O554" s="232"/>
      <c r="P554" s="232"/>
      <c r="Q554" s="232"/>
      <c r="R554" s="232"/>
      <c r="S554" s="232"/>
      <c r="T554" s="23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234" t="s">
        <v>144</v>
      </c>
      <c r="AU554" s="234" t="s">
        <v>90</v>
      </c>
      <c r="AV554" s="13" t="s">
        <v>88</v>
      </c>
      <c r="AW554" s="13" t="s">
        <v>42</v>
      </c>
      <c r="AX554" s="13" t="s">
        <v>80</v>
      </c>
      <c r="AY554" s="234" t="s">
        <v>133</v>
      </c>
    </row>
    <row r="555" spans="1:51" s="13" customFormat="1" ht="12">
      <c r="A555" s="13"/>
      <c r="B555" s="224"/>
      <c r="C555" s="225"/>
      <c r="D555" s="226" t="s">
        <v>144</v>
      </c>
      <c r="E555" s="227" t="s">
        <v>19</v>
      </c>
      <c r="F555" s="228" t="s">
        <v>508</v>
      </c>
      <c r="G555" s="225"/>
      <c r="H555" s="227" t="s">
        <v>19</v>
      </c>
      <c r="I555" s="229"/>
      <c r="J555" s="225"/>
      <c r="K555" s="225"/>
      <c r="L555" s="230"/>
      <c r="M555" s="231"/>
      <c r="N555" s="232"/>
      <c r="O555" s="232"/>
      <c r="P555" s="232"/>
      <c r="Q555" s="232"/>
      <c r="R555" s="232"/>
      <c r="S555" s="232"/>
      <c r="T555" s="23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34" t="s">
        <v>144</v>
      </c>
      <c r="AU555" s="234" t="s">
        <v>90</v>
      </c>
      <c r="AV555" s="13" t="s">
        <v>88</v>
      </c>
      <c r="AW555" s="13" t="s">
        <v>42</v>
      </c>
      <c r="AX555" s="13" t="s">
        <v>80</v>
      </c>
      <c r="AY555" s="234" t="s">
        <v>133</v>
      </c>
    </row>
    <row r="556" spans="1:51" s="14" customFormat="1" ht="12">
      <c r="A556" s="14"/>
      <c r="B556" s="235"/>
      <c r="C556" s="236"/>
      <c r="D556" s="226" t="s">
        <v>144</v>
      </c>
      <c r="E556" s="237" t="s">
        <v>19</v>
      </c>
      <c r="F556" s="238" t="s">
        <v>509</v>
      </c>
      <c r="G556" s="236"/>
      <c r="H556" s="239">
        <v>2</v>
      </c>
      <c r="I556" s="240"/>
      <c r="J556" s="236"/>
      <c r="K556" s="236"/>
      <c r="L556" s="241"/>
      <c r="M556" s="242"/>
      <c r="N556" s="243"/>
      <c r="O556" s="243"/>
      <c r="P556" s="243"/>
      <c r="Q556" s="243"/>
      <c r="R556" s="243"/>
      <c r="S556" s="243"/>
      <c r="T556" s="24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T556" s="245" t="s">
        <v>144</v>
      </c>
      <c r="AU556" s="245" t="s">
        <v>90</v>
      </c>
      <c r="AV556" s="14" t="s">
        <v>90</v>
      </c>
      <c r="AW556" s="14" t="s">
        <v>42</v>
      </c>
      <c r="AX556" s="14" t="s">
        <v>88</v>
      </c>
      <c r="AY556" s="245" t="s">
        <v>133</v>
      </c>
    </row>
    <row r="557" spans="1:65" s="2" customFormat="1" ht="16.5" customHeight="1">
      <c r="A557" s="40"/>
      <c r="B557" s="41"/>
      <c r="C557" s="257" t="s">
        <v>640</v>
      </c>
      <c r="D557" s="257" t="s">
        <v>231</v>
      </c>
      <c r="E557" s="258" t="s">
        <v>641</v>
      </c>
      <c r="F557" s="259" t="s">
        <v>642</v>
      </c>
      <c r="G557" s="260" t="s">
        <v>226</v>
      </c>
      <c r="H557" s="261">
        <v>2</v>
      </c>
      <c r="I557" s="262"/>
      <c r="J557" s="263">
        <f>ROUND(I557*H557,2)</f>
        <v>0</v>
      </c>
      <c r="K557" s="259" t="s">
        <v>435</v>
      </c>
      <c r="L557" s="264"/>
      <c r="M557" s="265" t="s">
        <v>19</v>
      </c>
      <c r="N557" s="266" t="s">
        <v>51</v>
      </c>
      <c r="O557" s="86"/>
      <c r="P557" s="215">
        <f>O557*H557</f>
        <v>0</v>
      </c>
      <c r="Q557" s="215">
        <v>0</v>
      </c>
      <c r="R557" s="215">
        <f>Q557*H557</f>
        <v>0</v>
      </c>
      <c r="S557" s="215">
        <v>0</v>
      </c>
      <c r="T557" s="216">
        <f>S557*H557</f>
        <v>0</v>
      </c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  <c r="AE557" s="40"/>
      <c r="AR557" s="217" t="s">
        <v>317</v>
      </c>
      <c r="AT557" s="217" t="s">
        <v>231</v>
      </c>
      <c r="AU557" s="217" t="s">
        <v>90</v>
      </c>
      <c r="AY557" s="18" t="s">
        <v>133</v>
      </c>
      <c r="BE557" s="218">
        <f>IF(N557="základní",J557,0)</f>
        <v>0</v>
      </c>
      <c r="BF557" s="218">
        <f>IF(N557="snížená",J557,0)</f>
        <v>0</v>
      </c>
      <c r="BG557" s="218">
        <f>IF(N557="zákl. přenesená",J557,0)</f>
        <v>0</v>
      </c>
      <c r="BH557" s="218">
        <f>IF(N557="sníž. přenesená",J557,0)</f>
        <v>0</v>
      </c>
      <c r="BI557" s="218">
        <f>IF(N557="nulová",J557,0)</f>
        <v>0</v>
      </c>
      <c r="BJ557" s="18" t="s">
        <v>88</v>
      </c>
      <c r="BK557" s="218">
        <f>ROUND(I557*H557,2)</f>
        <v>0</v>
      </c>
      <c r="BL557" s="18" t="s">
        <v>303</v>
      </c>
      <c r="BM557" s="217" t="s">
        <v>643</v>
      </c>
    </row>
    <row r="558" spans="1:51" s="13" customFormat="1" ht="12">
      <c r="A558" s="13"/>
      <c r="B558" s="224"/>
      <c r="C558" s="225"/>
      <c r="D558" s="226" t="s">
        <v>144</v>
      </c>
      <c r="E558" s="227" t="s">
        <v>19</v>
      </c>
      <c r="F558" s="228" t="s">
        <v>507</v>
      </c>
      <c r="G558" s="225"/>
      <c r="H558" s="227" t="s">
        <v>19</v>
      </c>
      <c r="I558" s="229"/>
      <c r="J558" s="225"/>
      <c r="K558" s="225"/>
      <c r="L558" s="230"/>
      <c r="M558" s="231"/>
      <c r="N558" s="232"/>
      <c r="O558" s="232"/>
      <c r="P558" s="232"/>
      <c r="Q558" s="232"/>
      <c r="R558" s="232"/>
      <c r="S558" s="232"/>
      <c r="T558" s="23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234" t="s">
        <v>144</v>
      </c>
      <c r="AU558" s="234" t="s">
        <v>90</v>
      </c>
      <c r="AV558" s="13" t="s">
        <v>88</v>
      </c>
      <c r="AW558" s="13" t="s">
        <v>42</v>
      </c>
      <c r="AX558" s="13" t="s">
        <v>80</v>
      </c>
      <c r="AY558" s="234" t="s">
        <v>133</v>
      </c>
    </row>
    <row r="559" spans="1:51" s="13" customFormat="1" ht="12">
      <c r="A559" s="13"/>
      <c r="B559" s="224"/>
      <c r="C559" s="225"/>
      <c r="D559" s="226" t="s">
        <v>144</v>
      </c>
      <c r="E559" s="227" t="s">
        <v>19</v>
      </c>
      <c r="F559" s="228" t="s">
        <v>508</v>
      </c>
      <c r="G559" s="225"/>
      <c r="H559" s="227" t="s">
        <v>19</v>
      </c>
      <c r="I559" s="229"/>
      <c r="J559" s="225"/>
      <c r="K559" s="225"/>
      <c r="L559" s="230"/>
      <c r="M559" s="231"/>
      <c r="N559" s="232"/>
      <c r="O559" s="232"/>
      <c r="P559" s="232"/>
      <c r="Q559" s="232"/>
      <c r="R559" s="232"/>
      <c r="S559" s="232"/>
      <c r="T559" s="23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T559" s="234" t="s">
        <v>144</v>
      </c>
      <c r="AU559" s="234" t="s">
        <v>90</v>
      </c>
      <c r="AV559" s="13" t="s">
        <v>88</v>
      </c>
      <c r="AW559" s="13" t="s">
        <v>42</v>
      </c>
      <c r="AX559" s="13" t="s">
        <v>80</v>
      </c>
      <c r="AY559" s="234" t="s">
        <v>133</v>
      </c>
    </row>
    <row r="560" spans="1:51" s="14" customFormat="1" ht="12">
      <c r="A560" s="14"/>
      <c r="B560" s="235"/>
      <c r="C560" s="236"/>
      <c r="D560" s="226" t="s">
        <v>144</v>
      </c>
      <c r="E560" s="237" t="s">
        <v>19</v>
      </c>
      <c r="F560" s="238" t="s">
        <v>509</v>
      </c>
      <c r="G560" s="236"/>
      <c r="H560" s="239">
        <v>2</v>
      </c>
      <c r="I560" s="240"/>
      <c r="J560" s="236"/>
      <c r="K560" s="236"/>
      <c r="L560" s="241"/>
      <c r="M560" s="242"/>
      <c r="N560" s="243"/>
      <c r="O560" s="243"/>
      <c r="P560" s="243"/>
      <c r="Q560" s="243"/>
      <c r="R560" s="243"/>
      <c r="S560" s="243"/>
      <c r="T560" s="24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T560" s="245" t="s">
        <v>144</v>
      </c>
      <c r="AU560" s="245" t="s">
        <v>90</v>
      </c>
      <c r="AV560" s="14" t="s">
        <v>90</v>
      </c>
      <c r="AW560" s="14" t="s">
        <v>42</v>
      </c>
      <c r="AX560" s="14" t="s">
        <v>88</v>
      </c>
      <c r="AY560" s="245" t="s">
        <v>133</v>
      </c>
    </row>
    <row r="561" spans="1:65" s="2" customFormat="1" ht="21.75" customHeight="1">
      <c r="A561" s="40"/>
      <c r="B561" s="41"/>
      <c r="C561" s="206" t="s">
        <v>644</v>
      </c>
      <c r="D561" s="206" t="s">
        <v>135</v>
      </c>
      <c r="E561" s="207" t="s">
        <v>645</v>
      </c>
      <c r="F561" s="208" t="s">
        <v>646</v>
      </c>
      <c r="G561" s="209" t="s">
        <v>226</v>
      </c>
      <c r="H561" s="210">
        <v>1</v>
      </c>
      <c r="I561" s="211"/>
      <c r="J561" s="212">
        <f>ROUND(I561*H561,2)</f>
        <v>0</v>
      </c>
      <c r="K561" s="208" t="s">
        <v>139</v>
      </c>
      <c r="L561" s="46"/>
      <c r="M561" s="213" t="s">
        <v>19</v>
      </c>
      <c r="N561" s="214" t="s">
        <v>51</v>
      </c>
      <c r="O561" s="86"/>
      <c r="P561" s="215">
        <f>O561*H561</f>
        <v>0</v>
      </c>
      <c r="Q561" s="215">
        <v>0.00182</v>
      </c>
      <c r="R561" s="215">
        <f>Q561*H561</f>
        <v>0.00182</v>
      </c>
      <c r="S561" s="215">
        <v>0</v>
      </c>
      <c r="T561" s="216">
        <f>S561*H561</f>
        <v>0</v>
      </c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  <c r="AE561" s="40"/>
      <c r="AR561" s="217" t="s">
        <v>303</v>
      </c>
      <c r="AT561" s="217" t="s">
        <v>135</v>
      </c>
      <c r="AU561" s="217" t="s">
        <v>90</v>
      </c>
      <c r="AY561" s="18" t="s">
        <v>133</v>
      </c>
      <c r="BE561" s="218">
        <f>IF(N561="základní",J561,0)</f>
        <v>0</v>
      </c>
      <c r="BF561" s="218">
        <f>IF(N561="snížená",J561,0)</f>
        <v>0</v>
      </c>
      <c r="BG561" s="218">
        <f>IF(N561="zákl. přenesená",J561,0)</f>
        <v>0</v>
      </c>
      <c r="BH561" s="218">
        <f>IF(N561="sníž. přenesená",J561,0)</f>
        <v>0</v>
      </c>
      <c r="BI561" s="218">
        <f>IF(N561="nulová",J561,0)</f>
        <v>0</v>
      </c>
      <c r="BJ561" s="18" t="s">
        <v>88</v>
      </c>
      <c r="BK561" s="218">
        <f>ROUND(I561*H561,2)</f>
        <v>0</v>
      </c>
      <c r="BL561" s="18" t="s">
        <v>303</v>
      </c>
      <c r="BM561" s="217" t="s">
        <v>647</v>
      </c>
    </row>
    <row r="562" spans="1:47" s="2" customFormat="1" ht="12">
      <c r="A562" s="40"/>
      <c r="B562" s="41"/>
      <c r="C562" s="42"/>
      <c r="D562" s="219" t="s">
        <v>142</v>
      </c>
      <c r="E562" s="42"/>
      <c r="F562" s="220" t="s">
        <v>648</v>
      </c>
      <c r="G562" s="42"/>
      <c r="H562" s="42"/>
      <c r="I562" s="221"/>
      <c r="J562" s="42"/>
      <c r="K562" s="42"/>
      <c r="L562" s="46"/>
      <c r="M562" s="222"/>
      <c r="N562" s="223"/>
      <c r="O562" s="86"/>
      <c r="P562" s="86"/>
      <c r="Q562" s="86"/>
      <c r="R562" s="86"/>
      <c r="S562" s="86"/>
      <c r="T562" s="87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  <c r="AE562" s="40"/>
      <c r="AT562" s="18" t="s">
        <v>142</v>
      </c>
      <c r="AU562" s="18" t="s">
        <v>90</v>
      </c>
    </row>
    <row r="563" spans="1:51" s="13" customFormat="1" ht="12">
      <c r="A563" s="13"/>
      <c r="B563" s="224"/>
      <c r="C563" s="225"/>
      <c r="D563" s="226" t="s">
        <v>144</v>
      </c>
      <c r="E563" s="227" t="s">
        <v>19</v>
      </c>
      <c r="F563" s="228" t="s">
        <v>145</v>
      </c>
      <c r="G563" s="225"/>
      <c r="H563" s="227" t="s">
        <v>19</v>
      </c>
      <c r="I563" s="229"/>
      <c r="J563" s="225"/>
      <c r="K563" s="225"/>
      <c r="L563" s="230"/>
      <c r="M563" s="231"/>
      <c r="N563" s="232"/>
      <c r="O563" s="232"/>
      <c r="P563" s="232"/>
      <c r="Q563" s="232"/>
      <c r="R563" s="232"/>
      <c r="S563" s="232"/>
      <c r="T563" s="23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T563" s="234" t="s">
        <v>144</v>
      </c>
      <c r="AU563" s="234" t="s">
        <v>90</v>
      </c>
      <c r="AV563" s="13" t="s">
        <v>88</v>
      </c>
      <c r="AW563" s="13" t="s">
        <v>42</v>
      </c>
      <c r="AX563" s="13" t="s">
        <v>80</v>
      </c>
      <c r="AY563" s="234" t="s">
        <v>133</v>
      </c>
    </row>
    <row r="564" spans="1:51" s="13" customFormat="1" ht="12">
      <c r="A564" s="13"/>
      <c r="B564" s="224"/>
      <c r="C564" s="225"/>
      <c r="D564" s="226" t="s">
        <v>144</v>
      </c>
      <c r="E564" s="227" t="s">
        <v>19</v>
      </c>
      <c r="F564" s="228" t="s">
        <v>649</v>
      </c>
      <c r="G564" s="225"/>
      <c r="H564" s="227" t="s">
        <v>19</v>
      </c>
      <c r="I564" s="229"/>
      <c r="J564" s="225"/>
      <c r="K564" s="225"/>
      <c r="L564" s="230"/>
      <c r="M564" s="231"/>
      <c r="N564" s="232"/>
      <c r="O564" s="232"/>
      <c r="P564" s="232"/>
      <c r="Q564" s="232"/>
      <c r="R564" s="232"/>
      <c r="S564" s="232"/>
      <c r="T564" s="23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234" t="s">
        <v>144</v>
      </c>
      <c r="AU564" s="234" t="s">
        <v>90</v>
      </c>
      <c r="AV564" s="13" t="s">
        <v>88</v>
      </c>
      <c r="AW564" s="13" t="s">
        <v>42</v>
      </c>
      <c r="AX564" s="13" t="s">
        <v>80</v>
      </c>
      <c r="AY564" s="234" t="s">
        <v>133</v>
      </c>
    </row>
    <row r="565" spans="1:51" s="14" customFormat="1" ht="12">
      <c r="A565" s="14"/>
      <c r="B565" s="235"/>
      <c r="C565" s="236"/>
      <c r="D565" s="226" t="s">
        <v>144</v>
      </c>
      <c r="E565" s="237" t="s">
        <v>19</v>
      </c>
      <c r="F565" s="238" t="s">
        <v>88</v>
      </c>
      <c r="G565" s="236"/>
      <c r="H565" s="239">
        <v>1</v>
      </c>
      <c r="I565" s="240"/>
      <c r="J565" s="236"/>
      <c r="K565" s="236"/>
      <c r="L565" s="241"/>
      <c r="M565" s="242"/>
      <c r="N565" s="243"/>
      <c r="O565" s="243"/>
      <c r="P565" s="243"/>
      <c r="Q565" s="243"/>
      <c r="R565" s="243"/>
      <c r="S565" s="243"/>
      <c r="T565" s="24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T565" s="245" t="s">
        <v>144</v>
      </c>
      <c r="AU565" s="245" t="s">
        <v>90</v>
      </c>
      <c r="AV565" s="14" t="s">
        <v>90</v>
      </c>
      <c r="AW565" s="14" t="s">
        <v>42</v>
      </c>
      <c r="AX565" s="14" t="s">
        <v>88</v>
      </c>
      <c r="AY565" s="245" t="s">
        <v>133</v>
      </c>
    </row>
    <row r="566" spans="1:65" s="2" customFormat="1" ht="16.5" customHeight="1">
      <c r="A566" s="40"/>
      <c r="B566" s="41"/>
      <c r="C566" s="257" t="s">
        <v>650</v>
      </c>
      <c r="D566" s="257" t="s">
        <v>231</v>
      </c>
      <c r="E566" s="258" t="s">
        <v>651</v>
      </c>
      <c r="F566" s="259" t="s">
        <v>652</v>
      </c>
      <c r="G566" s="260" t="s">
        <v>226</v>
      </c>
      <c r="H566" s="261">
        <v>1</v>
      </c>
      <c r="I566" s="262"/>
      <c r="J566" s="263">
        <f>ROUND(I566*H566,2)</f>
        <v>0</v>
      </c>
      <c r="K566" s="259" t="s">
        <v>435</v>
      </c>
      <c r="L566" s="264"/>
      <c r="M566" s="265" t="s">
        <v>19</v>
      </c>
      <c r="N566" s="266" t="s">
        <v>51</v>
      </c>
      <c r="O566" s="86"/>
      <c r="P566" s="215">
        <f>O566*H566</f>
        <v>0</v>
      </c>
      <c r="Q566" s="215">
        <v>0</v>
      </c>
      <c r="R566" s="215">
        <f>Q566*H566</f>
        <v>0</v>
      </c>
      <c r="S566" s="215">
        <v>0</v>
      </c>
      <c r="T566" s="216">
        <f>S566*H566</f>
        <v>0</v>
      </c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  <c r="AE566" s="40"/>
      <c r="AR566" s="217" t="s">
        <v>317</v>
      </c>
      <c r="AT566" s="217" t="s">
        <v>231</v>
      </c>
      <c r="AU566" s="217" t="s">
        <v>90</v>
      </c>
      <c r="AY566" s="18" t="s">
        <v>133</v>
      </c>
      <c r="BE566" s="218">
        <f>IF(N566="základní",J566,0)</f>
        <v>0</v>
      </c>
      <c r="BF566" s="218">
        <f>IF(N566="snížená",J566,0)</f>
        <v>0</v>
      </c>
      <c r="BG566" s="218">
        <f>IF(N566="zákl. přenesená",J566,0)</f>
        <v>0</v>
      </c>
      <c r="BH566" s="218">
        <f>IF(N566="sníž. přenesená",J566,0)</f>
        <v>0</v>
      </c>
      <c r="BI566" s="218">
        <f>IF(N566="nulová",J566,0)</f>
        <v>0</v>
      </c>
      <c r="BJ566" s="18" t="s">
        <v>88</v>
      </c>
      <c r="BK566" s="218">
        <f>ROUND(I566*H566,2)</f>
        <v>0</v>
      </c>
      <c r="BL566" s="18" t="s">
        <v>303</v>
      </c>
      <c r="BM566" s="217" t="s">
        <v>653</v>
      </c>
    </row>
    <row r="567" spans="1:51" s="13" customFormat="1" ht="12">
      <c r="A567" s="13"/>
      <c r="B567" s="224"/>
      <c r="C567" s="225"/>
      <c r="D567" s="226" t="s">
        <v>144</v>
      </c>
      <c r="E567" s="227" t="s">
        <v>19</v>
      </c>
      <c r="F567" s="228" t="s">
        <v>145</v>
      </c>
      <c r="G567" s="225"/>
      <c r="H567" s="227" t="s">
        <v>19</v>
      </c>
      <c r="I567" s="229"/>
      <c r="J567" s="225"/>
      <c r="K567" s="225"/>
      <c r="L567" s="230"/>
      <c r="M567" s="231"/>
      <c r="N567" s="232"/>
      <c r="O567" s="232"/>
      <c r="P567" s="232"/>
      <c r="Q567" s="232"/>
      <c r="R567" s="232"/>
      <c r="S567" s="232"/>
      <c r="T567" s="23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T567" s="234" t="s">
        <v>144</v>
      </c>
      <c r="AU567" s="234" t="s">
        <v>90</v>
      </c>
      <c r="AV567" s="13" t="s">
        <v>88</v>
      </c>
      <c r="AW567" s="13" t="s">
        <v>42</v>
      </c>
      <c r="AX567" s="13" t="s">
        <v>80</v>
      </c>
      <c r="AY567" s="234" t="s">
        <v>133</v>
      </c>
    </row>
    <row r="568" spans="1:51" s="13" customFormat="1" ht="12">
      <c r="A568" s="13"/>
      <c r="B568" s="224"/>
      <c r="C568" s="225"/>
      <c r="D568" s="226" t="s">
        <v>144</v>
      </c>
      <c r="E568" s="227" t="s">
        <v>19</v>
      </c>
      <c r="F568" s="228" t="s">
        <v>649</v>
      </c>
      <c r="G568" s="225"/>
      <c r="H568" s="227" t="s">
        <v>19</v>
      </c>
      <c r="I568" s="229"/>
      <c r="J568" s="225"/>
      <c r="K568" s="225"/>
      <c r="L568" s="230"/>
      <c r="M568" s="231"/>
      <c r="N568" s="232"/>
      <c r="O568" s="232"/>
      <c r="P568" s="232"/>
      <c r="Q568" s="232"/>
      <c r="R568" s="232"/>
      <c r="S568" s="232"/>
      <c r="T568" s="23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T568" s="234" t="s">
        <v>144</v>
      </c>
      <c r="AU568" s="234" t="s">
        <v>90</v>
      </c>
      <c r="AV568" s="13" t="s">
        <v>88</v>
      </c>
      <c r="AW568" s="13" t="s">
        <v>42</v>
      </c>
      <c r="AX568" s="13" t="s">
        <v>80</v>
      </c>
      <c r="AY568" s="234" t="s">
        <v>133</v>
      </c>
    </row>
    <row r="569" spans="1:51" s="14" customFormat="1" ht="12">
      <c r="A569" s="14"/>
      <c r="B569" s="235"/>
      <c r="C569" s="236"/>
      <c r="D569" s="226" t="s">
        <v>144</v>
      </c>
      <c r="E569" s="237" t="s">
        <v>19</v>
      </c>
      <c r="F569" s="238" t="s">
        <v>88</v>
      </c>
      <c r="G569" s="236"/>
      <c r="H569" s="239">
        <v>1</v>
      </c>
      <c r="I569" s="240"/>
      <c r="J569" s="236"/>
      <c r="K569" s="236"/>
      <c r="L569" s="241"/>
      <c r="M569" s="242"/>
      <c r="N569" s="243"/>
      <c r="O569" s="243"/>
      <c r="P569" s="243"/>
      <c r="Q569" s="243"/>
      <c r="R569" s="243"/>
      <c r="S569" s="243"/>
      <c r="T569" s="244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T569" s="245" t="s">
        <v>144</v>
      </c>
      <c r="AU569" s="245" t="s">
        <v>90</v>
      </c>
      <c r="AV569" s="14" t="s">
        <v>90</v>
      </c>
      <c r="AW569" s="14" t="s">
        <v>42</v>
      </c>
      <c r="AX569" s="14" t="s">
        <v>88</v>
      </c>
      <c r="AY569" s="245" t="s">
        <v>133</v>
      </c>
    </row>
    <row r="570" spans="1:65" s="2" customFormat="1" ht="16.5" customHeight="1">
      <c r="A570" s="40"/>
      <c r="B570" s="41"/>
      <c r="C570" s="257" t="s">
        <v>654</v>
      </c>
      <c r="D570" s="257" t="s">
        <v>231</v>
      </c>
      <c r="E570" s="258" t="s">
        <v>655</v>
      </c>
      <c r="F570" s="259" t="s">
        <v>656</v>
      </c>
      <c r="G570" s="260" t="s">
        <v>226</v>
      </c>
      <c r="H570" s="261">
        <v>1</v>
      </c>
      <c r="I570" s="262"/>
      <c r="J570" s="263">
        <f>ROUND(I570*H570,2)</f>
        <v>0</v>
      </c>
      <c r="K570" s="259" t="s">
        <v>435</v>
      </c>
      <c r="L570" s="264"/>
      <c r="M570" s="265" t="s">
        <v>19</v>
      </c>
      <c r="N570" s="266" t="s">
        <v>51</v>
      </c>
      <c r="O570" s="86"/>
      <c r="P570" s="215">
        <f>O570*H570</f>
        <v>0</v>
      </c>
      <c r="Q570" s="215">
        <v>0</v>
      </c>
      <c r="R570" s="215">
        <f>Q570*H570</f>
        <v>0</v>
      </c>
      <c r="S570" s="215">
        <v>0</v>
      </c>
      <c r="T570" s="216">
        <f>S570*H570</f>
        <v>0</v>
      </c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  <c r="AE570" s="40"/>
      <c r="AR570" s="217" t="s">
        <v>317</v>
      </c>
      <c r="AT570" s="217" t="s">
        <v>231</v>
      </c>
      <c r="AU570" s="217" t="s">
        <v>90</v>
      </c>
      <c r="AY570" s="18" t="s">
        <v>133</v>
      </c>
      <c r="BE570" s="218">
        <f>IF(N570="základní",J570,0)</f>
        <v>0</v>
      </c>
      <c r="BF570" s="218">
        <f>IF(N570="snížená",J570,0)</f>
        <v>0</v>
      </c>
      <c r="BG570" s="218">
        <f>IF(N570="zákl. přenesená",J570,0)</f>
        <v>0</v>
      </c>
      <c r="BH570" s="218">
        <f>IF(N570="sníž. přenesená",J570,0)</f>
        <v>0</v>
      </c>
      <c r="BI570" s="218">
        <f>IF(N570="nulová",J570,0)</f>
        <v>0</v>
      </c>
      <c r="BJ570" s="18" t="s">
        <v>88</v>
      </c>
      <c r="BK570" s="218">
        <f>ROUND(I570*H570,2)</f>
        <v>0</v>
      </c>
      <c r="BL570" s="18" t="s">
        <v>303</v>
      </c>
      <c r="BM570" s="217" t="s">
        <v>657</v>
      </c>
    </row>
    <row r="571" spans="1:51" s="13" customFormat="1" ht="12">
      <c r="A571" s="13"/>
      <c r="B571" s="224"/>
      <c r="C571" s="225"/>
      <c r="D571" s="226" t="s">
        <v>144</v>
      </c>
      <c r="E571" s="227" t="s">
        <v>19</v>
      </c>
      <c r="F571" s="228" t="s">
        <v>145</v>
      </c>
      <c r="G571" s="225"/>
      <c r="H571" s="227" t="s">
        <v>19</v>
      </c>
      <c r="I571" s="229"/>
      <c r="J571" s="225"/>
      <c r="K571" s="225"/>
      <c r="L571" s="230"/>
      <c r="M571" s="231"/>
      <c r="N571" s="232"/>
      <c r="O571" s="232"/>
      <c r="P571" s="232"/>
      <c r="Q571" s="232"/>
      <c r="R571" s="232"/>
      <c r="S571" s="232"/>
      <c r="T571" s="23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T571" s="234" t="s">
        <v>144</v>
      </c>
      <c r="AU571" s="234" t="s">
        <v>90</v>
      </c>
      <c r="AV571" s="13" t="s">
        <v>88</v>
      </c>
      <c r="AW571" s="13" t="s">
        <v>42</v>
      </c>
      <c r="AX571" s="13" t="s">
        <v>80</v>
      </c>
      <c r="AY571" s="234" t="s">
        <v>133</v>
      </c>
    </row>
    <row r="572" spans="1:51" s="13" customFormat="1" ht="12">
      <c r="A572" s="13"/>
      <c r="B572" s="224"/>
      <c r="C572" s="225"/>
      <c r="D572" s="226" t="s">
        <v>144</v>
      </c>
      <c r="E572" s="227" t="s">
        <v>19</v>
      </c>
      <c r="F572" s="228" t="s">
        <v>649</v>
      </c>
      <c r="G572" s="225"/>
      <c r="H572" s="227" t="s">
        <v>19</v>
      </c>
      <c r="I572" s="229"/>
      <c r="J572" s="225"/>
      <c r="K572" s="225"/>
      <c r="L572" s="230"/>
      <c r="M572" s="231"/>
      <c r="N572" s="232"/>
      <c r="O572" s="232"/>
      <c r="P572" s="232"/>
      <c r="Q572" s="232"/>
      <c r="R572" s="232"/>
      <c r="S572" s="232"/>
      <c r="T572" s="23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T572" s="234" t="s">
        <v>144</v>
      </c>
      <c r="AU572" s="234" t="s">
        <v>90</v>
      </c>
      <c r="AV572" s="13" t="s">
        <v>88</v>
      </c>
      <c r="AW572" s="13" t="s">
        <v>42</v>
      </c>
      <c r="AX572" s="13" t="s">
        <v>80</v>
      </c>
      <c r="AY572" s="234" t="s">
        <v>133</v>
      </c>
    </row>
    <row r="573" spans="1:51" s="14" customFormat="1" ht="12">
      <c r="A573" s="14"/>
      <c r="B573" s="235"/>
      <c r="C573" s="236"/>
      <c r="D573" s="226" t="s">
        <v>144</v>
      </c>
      <c r="E573" s="237" t="s">
        <v>19</v>
      </c>
      <c r="F573" s="238" t="s">
        <v>88</v>
      </c>
      <c r="G573" s="236"/>
      <c r="H573" s="239">
        <v>1</v>
      </c>
      <c r="I573" s="240"/>
      <c r="J573" s="236"/>
      <c r="K573" s="236"/>
      <c r="L573" s="241"/>
      <c r="M573" s="242"/>
      <c r="N573" s="243"/>
      <c r="O573" s="243"/>
      <c r="P573" s="243"/>
      <c r="Q573" s="243"/>
      <c r="R573" s="243"/>
      <c r="S573" s="243"/>
      <c r="T573" s="24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T573" s="245" t="s">
        <v>144</v>
      </c>
      <c r="AU573" s="245" t="s">
        <v>90</v>
      </c>
      <c r="AV573" s="14" t="s">
        <v>90</v>
      </c>
      <c r="AW573" s="14" t="s">
        <v>42</v>
      </c>
      <c r="AX573" s="14" t="s">
        <v>88</v>
      </c>
      <c r="AY573" s="245" t="s">
        <v>133</v>
      </c>
    </row>
    <row r="574" spans="1:65" s="2" customFormat="1" ht="16.5" customHeight="1">
      <c r="A574" s="40"/>
      <c r="B574" s="41"/>
      <c r="C574" s="206" t="s">
        <v>658</v>
      </c>
      <c r="D574" s="206" t="s">
        <v>135</v>
      </c>
      <c r="E574" s="207" t="s">
        <v>659</v>
      </c>
      <c r="F574" s="208" t="s">
        <v>660</v>
      </c>
      <c r="G574" s="209" t="s">
        <v>226</v>
      </c>
      <c r="H574" s="210">
        <v>1</v>
      </c>
      <c r="I574" s="211"/>
      <c r="J574" s="212">
        <f>ROUND(I574*H574,2)</f>
        <v>0</v>
      </c>
      <c r="K574" s="208" t="s">
        <v>139</v>
      </c>
      <c r="L574" s="46"/>
      <c r="M574" s="213" t="s">
        <v>19</v>
      </c>
      <c r="N574" s="214" t="s">
        <v>51</v>
      </c>
      <c r="O574" s="86"/>
      <c r="P574" s="215">
        <f>O574*H574</f>
        <v>0</v>
      </c>
      <c r="Q574" s="215">
        <v>0</v>
      </c>
      <c r="R574" s="215">
        <f>Q574*H574</f>
        <v>0</v>
      </c>
      <c r="S574" s="215">
        <v>0</v>
      </c>
      <c r="T574" s="216">
        <f>S574*H574</f>
        <v>0</v>
      </c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  <c r="AE574" s="40"/>
      <c r="AR574" s="217" t="s">
        <v>303</v>
      </c>
      <c r="AT574" s="217" t="s">
        <v>135</v>
      </c>
      <c r="AU574" s="217" t="s">
        <v>90</v>
      </c>
      <c r="AY574" s="18" t="s">
        <v>133</v>
      </c>
      <c r="BE574" s="218">
        <f>IF(N574="základní",J574,0)</f>
        <v>0</v>
      </c>
      <c r="BF574" s="218">
        <f>IF(N574="snížená",J574,0)</f>
        <v>0</v>
      </c>
      <c r="BG574" s="218">
        <f>IF(N574="zákl. přenesená",J574,0)</f>
        <v>0</v>
      </c>
      <c r="BH574" s="218">
        <f>IF(N574="sníž. přenesená",J574,0)</f>
        <v>0</v>
      </c>
      <c r="BI574" s="218">
        <f>IF(N574="nulová",J574,0)</f>
        <v>0</v>
      </c>
      <c r="BJ574" s="18" t="s">
        <v>88</v>
      </c>
      <c r="BK574" s="218">
        <f>ROUND(I574*H574,2)</f>
        <v>0</v>
      </c>
      <c r="BL574" s="18" t="s">
        <v>303</v>
      </c>
      <c r="BM574" s="217" t="s">
        <v>661</v>
      </c>
    </row>
    <row r="575" spans="1:47" s="2" customFormat="1" ht="12">
      <c r="A575" s="40"/>
      <c r="B575" s="41"/>
      <c r="C575" s="42"/>
      <c r="D575" s="219" t="s">
        <v>142</v>
      </c>
      <c r="E575" s="42"/>
      <c r="F575" s="220" t="s">
        <v>662</v>
      </c>
      <c r="G575" s="42"/>
      <c r="H575" s="42"/>
      <c r="I575" s="221"/>
      <c r="J575" s="42"/>
      <c r="K575" s="42"/>
      <c r="L575" s="46"/>
      <c r="M575" s="222"/>
      <c r="N575" s="223"/>
      <c r="O575" s="86"/>
      <c r="P575" s="86"/>
      <c r="Q575" s="86"/>
      <c r="R575" s="86"/>
      <c r="S575" s="86"/>
      <c r="T575" s="87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  <c r="AE575" s="40"/>
      <c r="AT575" s="18" t="s">
        <v>142</v>
      </c>
      <c r="AU575" s="18" t="s">
        <v>90</v>
      </c>
    </row>
    <row r="576" spans="1:51" s="13" customFormat="1" ht="12">
      <c r="A576" s="13"/>
      <c r="B576" s="224"/>
      <c r="C576" s="225"/>
      <c r="D576" s="226" t="s">
        <v>144</v>
      </c>
      <c r="E576" s="227" t="s">
        <v>19</v>
      </c>
      <c r="F576" s="228" t="s">
        <v>507</v>
      </c>
      <c r="G576" s="225"/>
      <c r="H576" s="227" t="s">
        <v>19</v>
      </c>
      <c r="I576" s="229"/>
      <c r="J576" s="225"/>
      <c r="K576" s="225"/>
      <c r="L576" s="230"/>
      <c r="M576" s="231"/>
      <c r="N576" s="232"/>
      <c r="O576" s="232"/>
      <c r="P576" s="232"/>
      <c r="Q576" s="232"/>
      <c r="R576" s="232"/>
      <c r="S576" s="232"/>
      <c r="T576" s="23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T576" s="234" t="s">
        <v>144</v>
      </c>
      <c r="AU576" s="234" t="s">
        <v>90</v>
      </c>
      <c r="AV576" s="13" t="s">
        <v>88</v>
      </c>
      <c r="AW576" s="13" t="s">
        <v>42</v>
      </c>
      <c r="AX576" s="13" t="s">
        <v>80</v>
      </c>
      <c r="AY576" s="234" t="s">
        <v>133</v>
      </c>
    </row>
    <row r="577" spans="1:51" s="13" customFormat="1" ht="12">
      <c r="A577" s="13"/>
      <c r="B577" s="224"/>
      <c r="C577" s="225"/>
      <c r="D577" s="226" t="s">
        <v>144</v>
      </c>
      <c r="E577" s="227" t="s">
        <v>19</v>
      </c>
      <c r="F577" s="228" t="s">
        <v>663</v>
      </c>
      <c r="G577" s="225"/>
      <c r="H577" s="227" t="s">
        <v>19</v>
      </c>
      <c r="I577" s="229"/>
      <c r="J577" s="225"/>
      <c r="K577" s="225"/>
      <c r="L577" s="230"/>
      <c r="M577" s="231"/>
      <c r="N577" s="232"/>
      <c r="O577" s="232"/>
      <c r="P577" s="232"/>
      <c r="Q577" s="232"/>
      <c r="R577" s="232"/>
      <c r="S577" s="232"/>
      <c r="T577" s="23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T577" s="234" t="s">
        <v>144</v>
      </c>
      <c r="AU577" s="234" t="s">
        <v>90</v>
      </c>
      <c r="AV577" s="13" t="s">
        <v>88</v>
      </c>
      <c r="AW577" s="13" t="s">
        <v>42</v>
      </c>
      <c r="AX577" s="13" t="s">
        <v>80</v>
      </c>
      <c r="AY577" s="234" t="s">
        <v>133</v>
      </c>
    </row>
    <row r="578" spans="1:51" s="14" customFormat="1" ht="12">
      <c r="A578" s="14"/>
      <c r="B578" s="235"/>
      <c r="C578" s="236"/>
      <c r="D578" s="226" t="s">
        <v>144</v>
      </c>
      <c r="E578" s="237" t="s">
        <v>19</v>
      </c>
      <c r="F578" s="238" t="s">
        <v>88</v>
      </c>
      <c r="G578" s="236"/>
      <c r="H578" s="239">
        <v>1</v>
      </c>
      <c r="I578" s="240"/>
      <c r="J578" s="236"/>
      <c r="K578" s="236"/>
      <c r="L578" s="241"/>
      <c r="M578" s="242"/>
      <c r="N578" s="243"/>
      <c r="O578" s="243"/>
      <c r="P578" s="243"/>
      <c r="Q578" s="243"/>
      <c r="R578" s="243"/>
      <c r="S578" s="243"/>
      <c r="T578" s="24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T578" s="245" t="s">
        <v>144</v>
      </c>
      <c r="AU578" s="245" t="s">
        <v>90</v>
      </c>
      <c r="AV578" s="14" t="s">
        <v>90</v>
      </c>
      <c r="AW578" s="14" t="s">
        <v>42</v>
      </c>
      <c r="AX578" s="14" t="s">
        <v>88</v>
      </c>
      <c r="AY578" s="245" t="s">
        <v>133</v>
      </c>
    </row>
    <row r="579" spans="1:65" s="2" customFormat="1" ht="16.5" customHeight="1">
      <c r="A579" s="40"/>
      <c r="B579" s="41"/>
      <c r="C579" s="206" t="s">
        <v>664</v>
      </c>
      <c r="D579" s="206" t="s">
        <v>135</v>
      </c>
      <c r="E579" s="207" t="s">
        <v>665</v>
      </c>
      <c r="F579" s="208" t="s">
        <v>666</v>
      </c>
      <c r="G579" s="209" t="s">
        <v>226</v>
      </c>
      <c r="H579" s="210">
        <v>1</v>
      </c>
      <c r="I579" s="211"/>
      <c r="J579" s="212">
        <f>ROUND(I579*H579,2)</f>
        <v>0</v>
      </c>
      <c r="K579" s="208" t="s">
        <v>139</v>
      </c>
      <c r="L579" s="46"/>
      <c r="M579" s="213" t="s">
        <v>19</v>
      </c>
      <c r="N579" s="214" t="s">
        <v>51</v>
      </c>
      <c r="O579" s="86"/>
      <c r="P579" s="215">
        <f>O579*H579</f>
        <v>0</v>
      </c>
      <c r="Q579" s="215">
        <v>0</v>
      </c>
      <c r="R579" s="215">
        <f>Q579*H579</f>
        <v>0</v>
      </c>
      <c r="S579" s="215">
        <v>0</v>
      </c>
      <c r="T579" s="216">
        <f>S579*H579</f>
        <v>0</v>
      </c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  <c r="AE579" s="40"/>
      <c r="AR579" s="217" t="s">
        <v>303</v>
      </c>
      <c r="AT579" s="217" t="s">
        <v>135</v>
      </c>
      <c r="AU579" s="217" t="s">
        <v>90</v>
      </c>
      <c r="AY579" s="18" t="s">
        <v>133</v>
      </c>
      <c r="BE579" s="218">
        <f>IF(N579="základní",J579,0)</f>
        <v>0</v>
      </c>
      <c r="BF579" s="218">
        <f>IF(N579="snížená",J579,0)</f>
        <v>0</v>
      </c>
      <c r="BG579" s="218">
        <f>IF(N579="zákl. přenesená",J579,0)</f>
        <v>0</v>
      </c>
      <c r="BH579" s="218">
        <f>IF(N579="sníž. přenesená",J579,0)</f>
        <v>0</v>
      </c>
      <c r="BI579" s="218">
        <f>IF(N579="nulová",J579,0)</f>
        <v>0</v>
      </c>
      <c r="BJ579" s="18" t="s">
        <v>88</v>
      </c>
      <c r="BK579" s="218">
        <f>ROUND(I579*H579,2)</f>
        <v>0</v>
      </c>
      <c r="BL579" s="18" t="s">
        <v>303</v>
      </c>
      <c r="BM579" s="217" t="s">
        <v>667</v>
      </c>
    </row>
    <row r="580" spans="1:47" s="2" customFormat="1" ht="12">
      <c r="A580" s="40"/>
      <c r="B580" s="41"/>
      <c r="C580" s="42"/>
      <c r="D580" s="219" t="s">
        <v>142</v>
      </c>
      <c r="E580" s="42"/>
      <c r="F580" s="220" t="s">
        <v>668</v>
      </c>
      <c r="G580" s="42"/>
      <c r="H580" s="42"/>
      <c r="I580" s="221"/>
      <c r="J580" s="42"/>
      <c r="K580" s="42"/>
      <c r="L580" s="46"/>
      <c r="M580" s="222"/>
      <c r="N580" s="223"/>
      <c r="O580" s="86"/>
      <c r="P580" s="86"/>
      <c r="Q580" s="86"/>
      <c r="R580" s="86"/>
      <c r="S580" s="86"/>
      <c r="T580" s="87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  <c r="AE580" s="40"/>
      <c r="AT580" s="18" t="s">
        <v>142</v>
      </c>
      <c r="AU580" s="18" t="s">
        <v>90</v>
      </c>
    </row>
    <row r="581" spans="1:51" s="13" customFormat="1" ht="12">
      <c r="A581" s="13"/>
      <c r="B581" s="224"/>
      <c r="C581" s="225"/>
      <c r="D581" s="226" t="s">
        <v>144</v>
      </c>
      <c r="E581" s="227" t="s">
        <v>19</v>
      </c>
      <c r="F581" s="228" t="s">
        <v>507</v>
      </c>
      <c r="G581" s="225"/>
      <c r="H581" s="227" t="s">
        <v>19</v>
      </c>
      <c r="I581" s="229"/>
      <c r="J581" s="225"/>
      <c r="K581" s="225"/>
      <c r="L581" s="230"/>
      <c r="M581" s="231"/>
      <c r="N581" s="232"/>
      <c r="O581" s="232"/>
      <c r="P581" s="232"/>
      <c r="Q581" s="232"/>
      <c r="R581" s="232"/>
      <c r="S581" s="232"/>
      <c r="T581" s="23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T581" s="234" t="s">
        <v>144</v>
      </c>
      <c r="AU581" s="234" t="s">
        <v>90</v>
      </c>
      <c r="AV581" s="13" t="s">
        <v>88</v>
      </c>
      <c r="AW581" s="13" t="s">
        <v>42</v>
      </c>
      <c r="AX581" s="13" t="s">
        <v>80</v>
      </c>
      <c r="AY581" s="234" t="s">
        <v>133</v>
      </c>
    </row>
    <row r="582" spans="1:51" s="13" customFormat="1" ht="12">
      <c r="A582" s="13"/>
      <c r="B582" s="224"/>
      <c r="C582" s="225"/>
      <c r="D582" s="226" t="s">
        <v>144</v>
      </c>
      <c r="E582" s="227" t="s">
        <v>19</v>
      </c>
      <c r="F582" s="228" t="s">
        <v>669</v>
      </c>
      <c r="G582" s="225"/>
      <c r="H582" s="227" t="s">
        <v>19</v>
      </c>
      <c r="I582" s="229"/>
      <c r="J582" s="225"/>
      <c r="K582" s="225"/>
      <c r="L582" s="230"/>
      <c r="M582" s="231"/>
      <c r="N582" s="232"/>
      <c r="O582" s="232"/>
      <c r="P582" s="232"/>
      <c r="Q582" s="232"/>
      <c r="R582" s="232"/>
      <c r="S582" s="232"/>
      <c r="T582" s="23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T582" s="234" t="s">
        <v>144</v>
      </c>
      <c r="AU582" s="234" t="s">
        <v>90</v>
      </c>
      <c r="AV582" s="13" t="s">
        <v>88</v>
      </c>
      <c r="AW582" s="13" t="s">
        <v>42</v>
      </c>
      <c r="AX582" s="13" t="s">
        <v>80</v>
      </c>
      <c r="AY582" s="234" t="s">
        <v>133</v>
      </c>
    </row>
    <row r="583" spans="1:51" s="14" customFormat="1" ht="12">
      <c r="A583" s="14"/>
      <c r="B583" s="235"/>
      <c r="C583" s="236"/>
      <c r="D583" s="226" t="s">
        <v>144</v>
      </c>
      <c r="E583" s="237" t="s">
        <v>19</v>
      </c>
      <c r="F583" s="238" t="s">
        <v>88</v>
      </c>
      <c r="G583" s="236"/>
      <c r="H583" s="239">
        <v>1</v>
      </c>
      <c r="I583" s="240"/>
      <c r="J583" s="236"/>
      <c r="K583" s="236"/>
      <c r="L583" s="241"/>
      <c r="M583" s="242"/>
      <c r="N583" s="243"/>
      <c r="O583" s="243"/>
      <c r="P583" s="243"/>
      <c r="Q583" s="243"/>
      <c r="R583" s="243"/>
      <c r="S583" s="243"/>
      <c r="T583" s="24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T583" s="245" t="s">
        <v>144</v>
      </c>
      <c r="AU583" s="245" t="s">
        <v>90</v>
      </c>
      <c r="AV583" s="14" t="s">
        <v>90</v>
      </c>
      <c r="AW583" s="14" t="s">
        <v>42</v>
      </c>
      <c r="AX583" s="14" t="s">
        <v>88</v>
      </c>
      <c r="AY583" s="245" t="s">
        <v>133</v>
      </c>
    </row>
    <row r="584" spans="1:65" s="2" customFormat="1" ht="16.5" customHeight="1">
      <c r="A584" s="40"/>
      <c r="B584" s="41"/>
      <c r="C584" s="206" t="s">
        <v>670</v>
      </c>
      <c r="D584" s="206" t="s">
        <v>135</v>
      </c>
      <c r="E584" s="207" t="s">
        <v>671</v>
      </c>
      <c r="F584" s="208" t="s">
        <v>672</v>
      </c>
      <c r="G584" s="209" t="s">
        <v>226</v>
      </c>
      <c r="H584" s="210">
        <v>1</v>
      </c>
      <c r="I584" s="211"/>
      <c r="J584" s="212">
        <f>ROUND(I584*H584,2)</f>
        <v>0</v>
      </c>
      <c r="K584" s="208" t="s">
        <v>139</v>
      </c>
      <c r="L584" s="46"/>
      <c r="M584" s="213" t="s">
        <v>19</v>
      </c>
      <c r="N584" s="214" t="s">
        <v>51</v>
      </c>
      <c r="O584" s="86"/>
      <c r="P584" s="215">
        <f>O584*H584</f>
        <v>0</v>
      </c>
      <c r="Q584" s="215">
        <v>0</v>
      </c>
      <c r="R584" s="215">
        <f>Q584*H584</f>
        <v>0</v>
      </c>
      <c r="S584" s="215">
        <v>0</v>
      </c>
      <c r="T584" s="216">
        <f>S584*H584</f>
        <v>0</v>
      </c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  <c r="AE584" s="40"/>
      <c r="AR584" s="217" t="s">
        <v>303</v>
      </c>
      <c r="AT584" s="217" t="s">
        <v>135</v>
      </c>
      <c r="AU584" s="217" t="s">
        <v>90</v>
      </c>
      <c r="AY584" s="18" t="s">
        <v>133</v>
      </c>
      <c r="BE584" s="218">
        <f>IF(N584="základní",J584,0)</f>
        <v>0</v>
      </c>
      <c r="BF584" s="218">
        <f>IF(N584="snížená",J584,0)</f>
        <v>0</v>
      </c>
      <c r="BG584" s="218">
        <f>IF(N584="zákl. přenesená",J584,0)</f>
        <v>0</v>
      </c>
      <c r="BH584" s="218">
        <f>IF(N584="sníž. přenesená",J584,0)</f>
        <v>0</v>
      </c>
      <c r="BI584" s="218">
        <f>IF(N584="nulová",J584,0)</f>
        <v>0</v>
      </c>
      <c r="BJ584" s="18" t="s">
        <v>88</v>
      </c>
      <c r="BK584" s="218">
        <f>ROUND(I584*H584,2)</f>
        <v>0</v>
      </c>
      <c r="BL584" s="18" t="s">
        <v>303</v>
      </c>
      <c r="BM584" s="217" t="s">
        <v>673</v>
      </c>
    </row>
    <row r="585" spans="1:47" s="2" customFormat="1" ht="12">
      <c r="A585" s="40"/>
      <c r="B585" s="41"/>
      <c r="C585" s="42"/>
      <c r="D585" s="219" t="s">
        <v>142</v>
      </c>
      <c r="E585" s="42"/>
      <c r="F585" s="220" t="s">
        <v>674</v>
      </c>
      <c r="G585" s="42"/>
      <c r="H585" s="42"/>
      <c r="I585" s="221"/>
      <c r="J585" s="42"/>
      <c r="K585" s="42"/>
      <c r="L585" s="46"/>
      <c r="M585" s="222"/>
      <c r="N585" s="223"/>
      <c r="O585" s="86"/>
      <c r="P585" s="86"/>
      <c r="Q585" s="86"/>
      <c r="R585" s="86"/>
      <c r="S585" s="86"/>
      <c r="T585" s="87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  <c r="AE585" s="40"/>
      <c r="AT585" s="18" t="s">
        <v>142</v>
      </c>
      <c r="AU585" s="18" t="s">
        <v>90</v>
      </c>
    </row>
    <row r="586" spans="1:51" s="13" customFormat="1" ht="12">
      <c r="A586" s="13"/>
      <c r="B586" s="224"/>
      <c r="C586" s="225"/>
      <c r="D586" s="226" t="s">
        <v>144</v>
      </c>
      <c r="E586" s="227" t="s">
        <v>19</v>
      </c>
      <c r="F586" s="228" t="s">
        <v>507</v>
      </c>
      <c r="G586" s="225"/>
      <c r="H586" s="227" t="s">
        <v>19</v>
      </c>
      <c r="I586" s="229"/>
      <c r="J586" s="225"/>
      <c r="K586" s="225"/>
      <c r="L586" s="230"/>
      <c r="M586" s="231"/>
      <c r="N586" s="232"/>
      <c r="O586" s="232"/>
      <c r="P586" s="232"/>
      <c r="Q586" s="232"/>
      <c r="R586" s="232"/>
      <c r="S586" s="232"/>
      <c r="T586" s="23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T586" s="234" t="s">
        <v>144</v>
      </c>
      <c r="AU586" s="234" t="s">
        <v>90</v>
      </c>
      <c r="AV586" s="13" t="s">
        <v>88</v>
      </c>
      <c r="AW586" s="13" t="s">
        <v>42</v>
      </c>
      <c r="AX586" s="13" t="s">
        <v>80</v>
      </c>
      <c r="AY586" s="234" t="s">
        <v>133</v>
      </c>
    </row>
    <row r="587" spans="1:51" s="13" customFormat="1" ht="12">
      <c r="A587" s="13"/>
      <c r="B587" s="224"/>
      <c r="C587" s="225"/>
      <c r="D587" s="226" t="s">
        <v>144</v>
      </c>
      <c r="E587" s="227" t="s">
        <v>19</v>
      </c>
      <c r="F587" s="228" t="s">
        <v>675</v>
      </c>
      <c r="G587" s="225"/>
      <c r="H587" s="227" t="s">
        <v>19</v>
      </c>
      <c r="I587" s="229"/>
      <c r="J587" s="225"/>
      <c r="K587" s="225"/>
      <c r="L587" s="230"/>
      <c r="M587" s="231"/>
      <c r="N587" s="232"/>
      <c r="O587" s="232"/>
      <c r="P587" s="232"/>
      <c r="Q587" s="232"/>
      <c r="R587" s="232"/>
      <c r="S587" s="232"/>
      <c r="T587" s="23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T587" s="234" t="s">
        <v>144</v>
      </c>
      <c r="AU587" s="234" t="s">
        <v>90</v>
      </c>
      <c r="AV587" s="13" t="s">
        <v>88</v>
      </c>
      <c r="AW587" s="13" t="s">
        <v>42</v>
      </c>
      <c r="AX587" s="13" t="s">
        <v>80</v>
      </c>
      <c r="AY587" s="234" t="s">
        <v>133</v>
      </c>
    </row>
    <row r="588" spans="1:51" s="14" customFormat="1" ht="12">
      <c r="A588" s="14"/>
      <c r="B588" s="235"/>
      <c r="C588" s="236"/>
      <c r="D588" s="226" t="s">
        <v>144</v>
      </c>
      <c r="E588" s="237" t="s">
        <v>19</v>
      </c>
      <c r="F588" s="238" t="s">
        <v>88</v>
      </c>
      <c r="G588" s="236"/>
      <c r="H588" s="239">
        <v>1</v>
      </c>
      <c r="I588" s="240"/>
      <c r="J588" s="236"/>
      <c r="K588" s="236"/>
      <c r="L588" s="241"/>
      <c r="M588" s="242"/>
      <c r="N588" s="243"/>
      <c r="O588" s="243"/>
      <c r="P588" s="243"/>
      <c r="Q588" s="243"/>
      <c r="R588" s="243"/>
      <c r="S588" s="243"/>
      <c r="T588" s="24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T588" s="245" t="s">
        <v>144</v>
      </c>
      <c r="AU588" s="245" t="s">
        <v>90</v>
      </c>
      <c r="AV588" s="14" t="s">
        <v>90</v>
      </c>
      <c r="AW588" s="14" t="s">
        <v>42</v>
      </c>
      <c r="AX588" s="14" t="s">
        <v>88</v>
      </c>
      <c r="AY588" s="245" t="s">
        <v>133</v>
      </c>
    </row>
    <row r="589" spans="1:65" s="2" customFormat="1" ht="16.5" customHeight="1">
      <c r="A589" s="40"/>
      <c r="B589" s="41"/>
      <c r="C589" s="206" t="s">
        <v>676</v>
      </c>
      <c r="D589" s="206" t="s">
        <v>135</v>
      </c>
      <c r="E589" s="207" t="s">
        <v>677</v>
      </c>
      <c r="F589" s="208" t="s">
        <v>678</v>
      </c>
      <c r="G589" s="209" t="s">
        <v>226</v>
      </c>
      <c r="H589" s="210">
        <v>1</v>
      </c>
      <c r="I589" s="211"/>
      <c r="J589" s="212">
        <f>ROUND(I589*H589,2)</f>
        <v>0</v>
      </c>
      <c r="K589" s="208" t="s">
        <v>139</v>
      </c>
      <c r="L589" s="46"/>
      <c r="M589" s="213" t="s">
        <v>19</v>
      </c>
      <c r="N589" s="214" t="s">
        <v>51</v>
      </c>
      <c r="O589" s="86"/>
      <c r="P589" s="215">
        <f>O589*H589</f>
        <v>0</v>
      </c>
      <c r="Q589" s="215">
        <v>0</v>
      </c>
      <c r="R589" s="215">
        <f>Q589*H589</f>
        <v>0</v>
      </c>
      <c r="S589" s="215">
        <v>0</v>
      </c>
      <c r="T589" s="216">
        <f>S589*H589</f>
        <v>0</v>
      </c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  <c r="AE589" s="40"/>
      <c r="AR589" s="217" t="s">
        <v>303</v>
      </c>
      <c r="AT589" s="217" t="s">
        <v>135</v>
      </c>
      <c r="AU589" s="217" t="s">
        <v>90</v>
      </c>
      <c r="AY589" s="18" t="s">
        <v>133</v>
      </c>
      <c r="BE589" s="218">
        <f>IF(N589="základní",J589,0)</f>
        <v>0</v>
      </c>
      <c r="BF589" s="218">
        <f>IF(N589="snížená",J589,0)</f>
        <v>0</v>
      </c>
      <c r="BG589" s="218">
        <f>IF(N589="zákl. přenesená",J589,0)</f>
        <v>0</v>
      </c>
      <c r="BH589" s="218">
        <f>IF(N589="sníž. přenesená",J589,0)</f>
        <v>0</v>
      </c>
      <c r="BI589" s="218">
        <f>IF(N589="nulová",J589,0)</f>
        <v>0</v>
      </c>
      <c r="BJ589" s="18" t="s">
        <v>88</v>
      </c>
      <c r="BK589" s="218">
        <f>ROUND(I589*H589,2)</f>
        <v>0</v>
      </c>
      <c r="BL589" s="18" t="s">
        <v>303</v>
      </c>
      <c r="BM589" s="217" t="s">
        <v>679</v>
      </c>
    </row>
    <row r="590" spans="1:47" s="2" customFormat="1" ht="12">
      <c r="A590" s="40"/>
      <c r="B590" s="41"/>
      <c r="C590" s="42"/>
      <c r="D590" s="219" t="s">
        <v>142</v>
      </c>
      <c r="E590" s="42"/>
      <c r="F590" s="220" t="s">
        <v>680</v>
      </c>
      <c r="G590" s="42"/>
      <c r="H590" s="42"/>
      <c r="I590" s="221"/>
      <c r="J590" s="42"/>
      <c r="K590" s="42"/>
      <c r="L590" s="46"/>
      <c r="M590" s="222"/>
      <c r="N590" s="223"/>
      <c r="O590" s="86"/>
      <c r="P590" s="86"/>
      <c r="Q590" s="86"/>
      <c r="R590" s="86"/>
      <c r="S590" s="86"/>
      <c r="T590" s="87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  <c r="AE590" s="40"/>
      <c r="AT590" s="18" t="s">
        <v>142</v>
      </c>
      <c r="AU590" s="18" t="s">
        <v>90</v>
      </c>
    </row>
    <row r="591" spans="1:51" s="13" customFormat="1" ht="12">
      <c r="A591" s="13"/>
      <c r="B591" s="224"/>
      <c r="C591" s="225"/>
      <c r="D591" s="226" t="s">
        <v>144</v>
      </c>
      <c r="E591" s="227" t="s">
        <v>19</v>
      </c>
      <c r="F591" s="228" t="s">
        <v>607</v>
      </c>
      <c r="G591" s="225"/>
      <c r="H591" s="227" t="s">
        <v>19</v>
      </c>
      <c r="I591" s="229"/>
      <c r="J591" s="225"/>
      <c r="K591" s="225"/>
      <c r="L591" s="230"/>
      <c r="M591" s="231"/>
      <c r="N591" s="232"/>
      <c r="O591" s="232"/>
      <c r="P591" s="232"/>
      <c r="Q591" s="232"/>
      <c r="R591" s="232"/>
      <c r="S591" s="232"/>
      <c r="T591" s="23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T591" s="234" t="s">
        <v>144</v>
      </c>
      <c r="AU591" s="234" t="s">
        <v>90</v>
      </c>
      <c r="AV591" s="13" t="s">
        <v>88</v>
      </c>
      <c r="AW591" s="13" t="s">
        <v>42</v>
      </c>
      <c r="AX591" s="13" t="s">
        <v>80</v>
      </c>
      <c r="AY591" s="234" t="s">
        <v>133</v>
      </c>
    </row>
    <row r="592" spans="1:51" s="14" customFormat="1" ht="12">
      <c r="A592" s="14"/>
      <c r="B592" s="235"/>
      <c r="C592" s="236"/>
      <c r="D592" s="226" t="s">
        <v>144</v>
      </c>
      <c r="E592" s="237" t="s">
        <v>19</v>
      </c>
      <c r="F592" s="238" t="s">
        <v>88</v>
      </c>
      <c r="G592" s="236"/>
      <c r="H592" s="239">
        <v>1</v>
      </c>
      <c r="I592" s="240"/>
      <c r="J592" s="236"/>
      <c r="K592" s="236"/>
      <c r="L592" s="241"/>
      <c r="M592" s="242"/>
      <c r="N592" s="243"/>
      <c r="O592" s="243"/>
      <c r="P592" s="243"/>
      <c r="Q592" s="243"/>
      <c r="R592" s="243"/>
      <c r="S592" s="243"/>
      <c r="T592" s="24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T592" s="245" t="s">
        <v>144</v>
      </c>
      <c r="AU592" s="245" t="s">
        <v>90</v>
      </c>
      <c r="AV592" s="14" t="s">
        <v>90</v>
      </c>
      <c r="AW592" s="14" t="s">
        <v>42</v>
      </c>
      <c r="AX592" s="14" t="s">
        <v>88</v>
      </c>
      <c r="AY592" s="245" t="s">
        <v>133</v>
      </c>
    </row>
    <row r="593" spans="1:65" s="2" customFormat="1" ht="16.5" customHeight="1">
      <c r="A593" s="40"/>
      <c r="B593" s="41"/>
      <c r="C593" s="206" t="s">
        <v>681</v>
      </c>
      <c r="D593" s="206" t="s">
        <v>135</v>
      </c>
      <c r="E593" s="207" t="s">
        <v>682</v>
      </c>
      <c r="F593" s="208" t="s">
        <v>683</v>
      </c>
      <c r="G593" s="209" t="s">
        <v>226</v>
      </c>
      <c r="H593" s="210">
        <v>1</v>
      </c>
      <c r="I593" s="211"/>
      <c r="J593" s="212">
        <f>ROUND(I593*H593,2)</f>
        <v>0</v>
      </c>
      <c r="K593" s="208" t="s">
        <v>139</v>
      </c>
      <c r="L593" s="46"/>
      <c r="M593" s="213" t="s">
        <v>19</v>
      </c>
      <c r="N593" s="214" t="s">
        <v>51</v>
      </c>
      <c r="O593" s="86"/>
      <c r="P593" s="215">
        <f>O593*H593</f>
        <v>0</v>
      </c>
      <c r="Q593" s="215">
        <v>0</v>
      </c>
      <c r="R593" s="215">
        <f>Q593*H593</f>
        <v>0</v>
      </c>
      <c r="S593" s="215">
        <v>0</v>
      </c>
      <c r="T593" s="216">
        <f>S593*H593</f>
        <v>0</v>
      </c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  <c r="AE593" s="40"/>
      <c r="AR593" s="217" t="s">
        <v>303</v>
      </c>
      <c r="AT593" s="217" t="s">
        <v>135</v>
      </c>
      <c r="AU593" s="217" t="s">
        <v>90</v>
      </c>
      <c r="AY593" s="18" t="s">
        <v>133</v>
      </c>
      <c r="BE593" s="218">
        <f>IF(N593="základní",J593,0)</f>
        <v>0</v>
      </c>
      <c r="BF593" s="218">
        <f>IF(N593="snížená",J593,0)</f>
        <v>0</v>
      </c>
      <c r="BG593" s="218">
        <f>IF(N593="zákl. přenesená",J593,0)</f>
        <v>0</v>
      </c>
      <c r="BH593" s="218">
        <f>IF(N593="sníž. přenesená",J593,0)</f>
        <v>0</v>
      </c>
      <c r="BI593" s="218">
        <f>IF(N593="nulová",J593,0)</f>
        <v>0</v>
      </c>
      <c r="BJ593" s="18" t="s">
        <v>88</v>
      </c>
      <c r="BK593" s="218">
        <f>ROUND(I593*H593,2)</f>
        <v>0</v>
      </c>
      <c r="BL593" s="18" t="s">
        <v>303</v>
      </c>
      <c r="BM593" s="217" t="s">
        <v>684</v>
      </c>
    </row>
    <row r="594" spans="1:47" s="2" customFormat="1" ht="12">
      <c r="A594" s="40"/>
      <c r="B594" s="41"/>
      <c r="C594" s="42"/>
      <c r="D594" s="219" t="s">
        <v>142</v>
      </c>
      <c r="E594" s="42"/>
      <c r="F594" s="220" t="s">
        <v>685</v>
      </c>
      <c r="G594" s="42"/>
      <c r="H594" s="42"/>
      <c r="I594" s="221"/>
      <c r="J594" s="42"/>
      <c r="K594" s="42"/>
      <c r="L594" s="46"/>
      <c r="M594" s="222"/>
      <c r="N594" s="223"/>
      <c r="O594" s="86"/>
      <c r="P594" s="86"/>
      <c r="Q594" s="86"/>
      <c r="R594" s="86"/>
      <c r="S594" s="86"/>
      <c r="T594" s="87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  <c r="AE594" s="40"/>
      <c r="AT594" s="18" t="s">
        <v>142</v>
      </c>
      <c r="AU594" s="18" t="s">
        <v>90</v>
      </c>
    </row>
    <row r="595" spans="1:51" s="13" customFormat="1" ht="12">
      <c r="A595" s="13"/>
      <c r="B595" s="224"/>
      <c r="C595" s="225"/>
      <c r="D595" s="226" t="s">
        <v>144</v>
      </c>
      <c r="E595" s="227" t="s">
        <v>19</v>
      </c>
      <c r="F595" s="228" t="s">
        <v>607</v>
      </c>
      <c r="G595" s="225"/>
      <c r="H595" s="227" t="s">
        <v>19</v>
      </c>
      <c r="I595" s="229"/>
      <c r="J595" s="225"/>
      <c r="K595" s="225"/>
      <c r="L595" s="230"/>
      <c r="M595" s="231"/>
      <c r="N595" s="232"/>
      <c r="O595" s="232"/>
      <c r="P595" s="232"/>
      <c r="Q595" s="232"/>
      <c r="R595" s="232"/>
      <c r="S595" s="232"/>
      <c r="T595" s="23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T595" s="234" t="s">
        <v>144</v>
      </c>
      <c r="AU595" s="234" t="s">
        <v>90</v>
      </c>
      <c r="AV595" s="13" t="s">
        <v>88</v>
      </c>
      <c r="AW595" s="13" t="s">
        <v>42</v>
      </c>
      <c r="AX595" s="13" t="s">
        <v>80</v>
      </c>
      <c r="AY595" s="234" t="s">
        <v>133</v>
      </c>
    </row>
    <row r="596" spans="1:51" s="14" customFormat="1" ht="12">
      <c r="A596" s="14"/>
      <c r="B596" s="235"/>
      <c r="C596" s="236"/>
      <c r="D596" s="226" t="s">
        <v>144</v>
      </c>
      <c r="E596" s="237" t="s">
        <v>19</v>
      </c>
      <c r="F596" s="238" t="s">
        <v>88</v>
      </c>
      <c r="G596" s="236"/>
      <c r="H596" s="239">
        <v>1</v>
      </c>
      <c r="I596" s="240"/>
      <c r="J596" s="236"/>
      <c r="K596" s="236"/>
      <c r="L596" s="241"/>
      <c r="M596" s="242"/>
      <c r="N596" s="243"/>
      <c r="O596" s="243"/>
      <c r="P596" s="243"/>
      <c r="Q596" s="243"/>
      <c r="R596" s="243"/>
      <c r="S596" s="243"/>
      <c r="T596" s="24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T596" s="245" t="s">
        <v>144</v>
      </c>
      <c r="AU596" s="245" t="s">
        <v>90</v>
      </c>
      <c r="AV596" s="14" t="s">
        <v>90</v>
      </c>
      <c r="AW596" s="14" t="s">
        <v>42</v>
      </c>
      <c r="AX596" s="14" t="s">
        <v>88</v>
      </c>
      <c r="AY596" s="245" t="s">
        <v>133</v>
      </c>
    </row>
    <row r="597" spans="1:65" s="2" customFormat="1" ht="21.75" customHeight="1">
      <c r="A597" s="40"/>
      <c r="B597" s="41"/>
      <c r="C597" s="206" t="s">
        <v>686</v>
      </c>
      <c r="D597" s="206" t="s">
        <v>135</v>
      </c>
      <c r="E597" s="207" t="s">
        <v>687</v>
      </c>
      <c r="F597" s="208" t="s">
        <v>688</v>
      </c>
      <c r="G597" s="209" t="s">
        <v>226</v>
      </c>
      <c r="H597" s="210">
        <v>1</v>
      </c>
      <c r="I597" s="211"/>
      <c r="J597" s="212">
        <f>ROUND(I597*H597,2)</f>
        <v>0</v>
      </c>
      <c r="K597" s="208" t="s">
        <v>139</v>
      </c>
      <c r="L597" s="46"/>
      <c r="M597" s="213" t="s">
        <v>19</v>
      </c>
      <c r="N597" s="214" t="s">
        <v>51</v>
      </c>
      <c r="O597" s="86"/>
      <c r="P597" s="215">
        <f>O597*H597</f>
        <v>0</v>
      </c>
      <c r="Q597" s="215">
        <v>0</v>
      </c>
      <c r="R597" s="215">
        <f>Q597*H597</f>
        <v>0</v>
      </c>
      <c r="S597" s="215">
        <v>0</v>
      </c>
      <c r="T597" s="216">
        <f>S597*H597</f>
        <v>0</v>
      </c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  <c r="AE597" s="40"/>
      <c r="AR597" s="217" t="s">
        <v>303</v>
      </c>
      <c r="AT597" s="217" t="s">
        <v>135</v>
      </c>
      <c r="AU597" s="217" t="s">
        <v>90</v>
      </c>
      <c r="AY597" s="18" t="s">
        <v>133</v>
      </c>
      <c r="BE597" s="218">
        <f>IF(N597="základní",J597,0)</f>
        <v>0</v>
      </c>
      <c r="BF597" s="218">
        <f>IF(N597="snížená",J597,0)</f>
        <v>0</v>
      </c>
      <c r="BG597" s="218">
        <f>IF(N597="zákl. přenesená",J597,0)</f>
        <v>0</v>
      </c>
      <c r="BH597" s="218">
        <f>IF(N597="sníž. přenesená",J597,0)</f>
        <v>0</v>
      </c>
      <c r="BI597" s="218">
        <f>IF(N597="nulová",J597,0)</f>
        <v>0</v>
      </c>
      <c r="BJ597" s="18" t="s">
        <v>88</v>
      </c>
      <c r="BK597" s="218">
        <f>ROUND(I597*H597,2)</f>
        <v>0</v>
      </c>
      <c r="BL597" s="18" t="s">
        <v>303</v>
      </c>
      <c r="BM597" s="217" t="s">
        <v>689</v>
      </c>
    </row>
    <row r="598" spans="1:47" s="2" customFormat="1" ht="12">
      <c r="A598" s="40"/>
      <c r="B598" s="41"/>
      <c r="C598" s="42"/>
      <c r="D598" s="219" t="s">
        <v>142</v>
      </c>
      <c r="E598" s="42"/>
      <c r="F598" s="220" t="s">
        <v>690</v>
      </c>
      <c r="G598" s="42"/>
      <c r="H598" s="42"/>
      <c r="I598" s="221"/>
      <c r="J598" s="42"/>
      <c r="K598" s="42"/>
      <c r="L598" s="46"/>
      <c r="M598" s="222"/>
      <c r="N598" s="223"/>
      <c r="O598" s="86"/>
      <c r="P598" s="86"/>
      <c r="Q598" s="86"/>
      <c r="R598" s="86"/>
      <c r="S598" s="86"/>
      <c r="T598" s="87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  <c r="AE598" s="40"/>
      <c r="AT598" s="18" t="s">
        <v>142</v>
      </c>
      <c r="AU598" s="18" t="s">
        <v>90</v>
      </c>
    </row>
    <row r="599" spans="1:51" s="13" customFormat="1" ht="12">
      <c r="A599" s="13"/>
      <c r="B599" s="224"/>
      <c r="C599" s="225"/>
      <c r="D599" s="226" t="s">
        <v>144</v>
      </c>
      <c r="E599" s="227" t="s">
        <v>19</v>
      </c>
      <c r="F599" s="228" t="s">
        <v>607</v>
      </c>
      <c r="G599" s="225"/>
      <c r="H599" s="227" t="s">
        <v>19</v>
      </c>
      <c r="I599" s="229"/>
      <c r="J599" s="225"/>
      <c r="K599" s="225"/>
      <c r="L599" s="230"/>
      <c r="M599" s="231"/>
      <c r="N599" s="232"/>
      <c r="O599" s="232"/>
      <c r="P599" s="232"/>
      <c r="Q599" s="232"/>
      <c r="R599" s="232"/>
      <c r="S599" s="232"/>
      <c r="T599" s="23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T599" s="234" t="s">
        <v>144</v>
      </c>
      <c r="AU599" s="234" t="s">
        <v>90</v>
      </c>
      <c r="AV599" s="13" t="s">
        <v>88</v>
      </c>
      <c r="AW599" s="13" t="s">
        <v>42</v>
      </c>
      <c r="AX599" s="13" t="s">
        <v>80</v>
      </c>
      <c r="AY599" s="234" t="s">
        <v>133</v>
      </c>
    </row>
    <row r="600" spans="1:51" s="13" customFormat="1" ht="12">
      <c r="A600" s="13"/>
      <c r="B600" s="224"/>
      <c r="C600" s="225"/>
      <c r="D600" s="226" t="s">
        <v>144</v>
      </c>
      <c r="E600" s="227" t="s">
        <v>19</v>
      </c>
      <c r="F600" s="228" t="s">
        <v>663</v>
      </c>
      <c r="G600" s="225"/>
      <c r="H600" s="227" t="s">
        <v>19</v>
      </c>
      <c r="I600" s="229"/>
      <c r="J600" s="225"/>
      <c r="K600" s="225"/>
      <c r="L600" s="230"/>
      <c r="M600" s="231"/>
      <c r="N600" s="232"/>
      <c r="O600" s="232"/>
      <c r="P600" s="232"/>
      <c r="Q600" s="232"/>
      <c r="R600" s="232"/>
      <c r="S600" s="232"/>
      <c r="T600" s="23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T600" s="234" t="s">
        <v>144</v>
      </c>
      <c r="AU600" s="234" t="s">
        <v>90</v>
      </c>
      <c r="AV600" s="13" t="s">
        <v>88</v>
      </c>
      <c r="AW600" s="13" t="s">
        <v>42</v>
      </c>
      <c r="AX600" s="13" t="s">
        <v>80</v>
      </c>
      <c r="AY600" s="234" t="s">
        <v>133</v>
      </c>
    </row>
    <row r="601" spans="1:51" s="14" customFormat="1" ht="12">
      <c r="A601" s="14"/>
      <c r="B601" s="235"/>
      <c r="C601" s="236"/>
      <c r="D601" s="226" t="s">
        <v>144</v>
      </c>
      <c r="E601" s="237" t="s">
        <v>19</v>
      </c>
      <c r="F601" s="238" t="s">
        <v>88</v>
      </c>
      <c r="G601" s="236"/>
      <c r="H601" s="239">
        <v>1</v>
      </c>
      <c r="I601" s="240"/>
      <c r="J601" s="236"/>
      <c r="K601" s="236"/>
      <c r="L601" s="241"/>
      <c r="M601" s="242"/>
      <c r="N601" s="243"/>
      <c r="O601" s="243"/>
      <c r="P601" s="243"/>
      <c r="Q601" s="243"/>
      <c r="R601" s="243"/>
      <c r="S601" s="243"/>
      <c r="T601" s="24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T601" s="245" t="s">
        <v>144</v>
      </c>
      <c r="AU601" s="245" t="s">
        <v>90</v>
      </c>
      <c r="AV601" s="14" t="s">
        <v>90</v>
      </c>
      <c r="AW601" s="14" t="s">
        <v>42</v>
      </c>
      <c r="AX601" s="14" t="s">
        <v>88</v>
      </c>
      <c r="AY601" s="245" t="s">
        <v>133</v>
      </c>
    </row>
    <row r="602" spans="1:65" s="2" customFormat="1" ht="24.15" customHeight="1">
      <c r="A602" s="40"/>
      <c r="B602" s="41"/>
      <c r="C602" s="206" t="s">
        <v>691</v>
      </c>
      <c r="D602" s="206" t="s">
        <v>135</v>
      </c>
      <c r="E602" s="207" t="s">
        <v>692</v>
      </c>
      <c r="F602" s="208" t="s">
        <v>693</v>
      </c>
      <c r="G602" s="209" t="s">
        <v>226</v>
      </c>
      <c r="H602" s="210">
        <v>2</v>
      </c>
      <c r="I602" s="211"/>
      <c r="J602" s="212">
        <f>ROUND(I602*H602,2)</f>
        <v>0</v>
      </c>
      <c r="K602" s="208" t="s">
        <v>139</v>
      </c>
      <c r="L602" s="46"/>
      <c r="M602" s="213" t="s">
        <v>19</v>
      </c>
      <c r="N602" s="214" t="s">
        <v>51</v>
      </c>
      <c r="O602" s="86"/>
      <c r="P602" s="215">
        <f>O602*H602</f>
        <v>0</v>
      </c>
      <c r="Q602" s="215">
        <v>0</v>
      </c>
      <c r="R602" s="215">
        <f>Q602*H602</f>
        <v>0</v>
      </c>
      <c r="S602" s="215">
        <v>0</v>
      </c>
      <c r="T602" s="216">
        <f>S602*H602</f>
        <v>0</v>
      </c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  <c r="AE602" s="40"/>
      <c r="AR602" s="217" t="s">
        <v>303</v>
      </c>
      <c r="AT602" s="217" t="s">
        <v>135</v>
      </c>
      <c r="AU602" s="217" t="s">
        <v>90</v>
      </c>
      <c r="AY602" s="18" t="s">
        <v>133</v>
      </c>
      <c r="BE602" s="218">
        <f>IF(N602="základní",J602,0)</f>
        <v>0</v>
      </c>
      <c r="BF602" s="218">
        <f>IF(N602="snížená",J602,0)</f>
        <v>0</v>
      </c>
      <c r="BG602" s="218">
        <f>IF(N602="zákl. přenesená",J602,0)</f>
        <v>0</v>
      </c>
      <c r="BH602" s="218">
        <f>IF(N602="sníž. přenesená",J602,0)</f>
        <v>0</v>
      </c>
      <c r="BI602" s="218">
        <f>IF(N602="nulová",J602,0)</f>
        <v>0</v>
      </c>
      <c r="BJ602" s="18" t="s">
        <v>88</v>
      </c>
      <c r="BK602" s="218">
        <f>ROUND(I602*H602,2)</f>
        <v>0</v>
      </c>
      <c r="BL602" s="18" t="s">
        <v>303</v>
      </c>
      <c r="BM602" s="217" t="s">
        <v>694</v>
      </c>
    </row>
    <row r="603" spans="1:47" s="2" customFormat="1" ht="12">
      <c r="A603" s="40"/>
      <c r="B603" s="41"/>
      <c r="C603" s="42"/>
      <c r="D603" s="219" t="s">
        <v>142</v>
      </c>
      <c r="E603" s="42"/>
      <c r="F603" s="220" t="s">
        <v>695</v>
      </c>
      <c r="G603" s="42"/>
      <c r="H603" s="42"/>
      <c r="I603" s="221"/>
      <c r="J603" s="42"/>
      <c r="K603" s="42"/>
      <c r="L603" s="46"/>
      <c r="M603" s="222"/>
      <c r="N603" s="223"/>
      <c r="O603" s="86"/>
      <c r="P603" s="86"/>
      <c r="Q603" s="86"/>
      <c r="R603" s="86"/>
      <c r="S603" s="86"/>
      <c r="T603" s="87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  <c r="AE603" s="40"/>
      <c r="AT603" s="18" t="s">
        <v>142</v>
      </c>
      <c r="AU603" s="18" t="s">
        <v>90</v>
      </c>
    </row>
    <row r="604" spans="1:51" s="13" customFormat="1" ht="12">
      <c r="A604" s="13"/>
      <c r="B604" s="224"/>
      <c r="C604" s="225"/>
      <c r="D604" s="226" t="s">
        <v>144</v>
      </c>
      <c r="E604" s="227" t="s">
        <v>19</v>
      </c>
      <c r="F604" s="228" t="s">
        <v>607</v>
      </c>
      <c r="G604" s="225"/>
      <c r="H604" s="227" t="s">
        <v>19</v>
      </c>
      <c r="I604" s="229"/>
      <c r="J604" s="225"/>
      <c r="K604" s="225"/>
      <c r="L604" s="230"/>
      <c r="M604" s="231"/>
      <c r="N604" s="232"/>
      <c r="O604" s="232"/>
      <c r="P604" s="232"/>
      <c r="Q604" s="232"/>
      <c r="R604" s="232"/>
      <c r="S604" s="232"/>
      <c r="T604" s="23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T604" s="234" t="s">
        <v>144</v>
      </c>
      <c r="AU604" s="234" t="s">
        <v>90</v>
      </c>
      <c r="AV604" s="13" t="s">
        <v>88</v>
      </c>
      <c r="AW604" s="13" t="s">
        <v>42</v>
      </c>
      <c r="AX604" s="13" t="s">
        <v>80</v>
      </c>
      <c r="AY604" s="234" t="s">
        <v>133</v>
      </c>
    </row>
    <row r="605" spans="1:51" s="13" customFormat="1" ht="12">
      <c r="A605" s="13"/>
      <c r="B605" s="224"/>
      <c r="C605" s="225"/>
      <c r="D605" s="226" t="s">
        <v>144</v>
      </c>
      <c r="E605" s="227" t="s">
        <v>19</v>
      </c>
      <c r="F605" s="228" t="s">
        <v>696</v>
      </c>
      <c r="G605" s="225"/>
      <c r="H605" s="227" t="s">
        <v>19</v>
      </c>
      <c r="I605" s="229"/>
      <c r="J605" s="225"/>
      <c r="K605" s="225"/>
      <c r="L605" s="230"/>
      <c r="M605" s="231"/>
      <c r="N605" s="232"/>
      <c r="O605" s="232"/>
      <c r="P605" s="232"/>
      <c r="Q605" s="232"/>
      <c r="R605" s="232"/>
      <c r="S605" s="232"/>
      <c r="T605" s="23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T605" s="234" t="s">
        <v>144</v>
      </c>
      <c r="AU605" s="234" t="s">
        <v>90</v>
      </c>
      <c r="AV605" s="13" t="s">
        <v>88</v>
      </c>
      <c r="AW605" s="13" t="s">
        <v>42</v>
      </c>
      <c r="AX605" s="13" t="s">
        <v>80</v>
      </c>
      <c r="AY605" s="234" t="s">
        <v>133</v>
      </c>
    </row>
    <row r="606" spans="1:51" s="14" customFormat="1" ht="12">
      <c r="A606" s="14"/>
      <c r="B606" s="235"/>
      <c r="C606" s="236"/>
      <c r="D606" s="226" t="s">
        <v>144</v>
      </c>
      <c r="E606" s="237" t="s">
        <v>19</v>
      </c>
      <c r="F606" s="238" t="s">
        <v>90</v>
      </c>
      <c r="G606" s="236"/>
      <c r="H606" s="239">
        <v>2</v>
      </c>
      <c r="I606" s="240"/>
      <c r="J606" s="236"/>
      <c r="K606" s="236"/>
      <c r="L606" s="241"/>
      <c r="M606" s="242"/>
      <c r="N606" s="243"/>
      <c r="O606" s="243"/>
      <c r="P606" s="243"/>
      <c r="Q606" s="243"/>
      <c r="R606" s="243"/>
      <c r="S606" s="243"/>
      <c r="T606" s="244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T606" s="245" t="s">
        <v>144</v>
      </c>
      <c r="AU606" s="245" t="s">
        <v>90</v>
      </c>
      <c r="AV606" s="14" t="s">
        <v>90</v>
      </c>
      <c r="AW606" s="14" t="s">
        <v>42</v>
      </c>
      <c r="AX606" s="14" t="s">
        <v>88</v>
      </c>
      <c r="AY606" s="245" t="s">
        <v>133</v>
      </c>
    </row>
    <row r="607" spans="1:65" s="2" customFormat="1" ht="24.15" customHeight="1">
      <c r="A607" s="40"/>
      <c r="B607" s="41"/>
      <c r="C607" s="206" t="s">
        <v>697</v>
      </c>
      <c r="D607" s="206" t="s">
        <v>135</v>
      </c>
      <c r="E607" s="207" t="s">
        <v>698</v>
      </c>
      <c r="F607" s="208" t="s">
        <v>699</v>
      </c>
      <c r="G607" s="209" t="s">
        <v>226</v>
      </c>
      <c r="H607" s="210">
        <v>1</v>
      </c>
      <c r="I607" s="211"/>
      <c r="J607" s="212">
        <f>ROUND(I607*H607,2)</f>
        <v>0</v>
      </c>
      <c r="K607" s="208" t="s">
        <v>139</v>
      </c>
      <c r="L607" s="46"/>
      <c r="M607" s="213" t="s">
        <v>19</v>
      </c>
      <c r="N607" s="214" t="s">
        <v>51</v>
      </c>
      <c r="O607" s="86"/>
      <c r="P607" s="215">
        <f>O607*H607</f>
        <v>0</v>
      </c>
      <c r="Q607" s="215">
        <v>0</v>
      </c>
      <c r="R607" s="215">
        <f>Q607*H607</f>
        <v>0</v>
      </c>
      <c r="S607" s="215">
        <v>0</v>
      </c>
      <c r="T607" s="216">
        <f>S607*H607</f>
        <v>0</v>
      </c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  <c r="AE607" s="40"/>
      <c r="AR607" s="217" t="s">
        <v>303</v>
      </c>
      <c r="AT607" s="217" t="s">
        <v>135</v>
      </c>
      <c r="AU607" s="217" t="s">
        <v>90</v>
      </c>
      <c r="AY607" s="18" t="s">
        <v>133</v>
      </c>
      <c r="BE607" s="218">
        <f>IF(N607="základní",J607,0)</f>
        <v>0</v>
      </c>
      <c r="BF607" s="218">
        <f>IF(N607="snížená",J607,0)</f>
        <v>0</v>
      </c>
      <c r="BG607" s="218">
        <f>IF(N607="zákl. přenesená",J607,0)</f>
        <v>0</v>
      </c>
      <c r="BH607" s="218">
        <f>IF(N607="sníž. přenesená",J607,0)</f>
        <v>0</v>
      </c>
      <c r="BI607" s="218">
        <f>IF(N607="nulová",J607,0)</f>
        <v>0</v>
      </c>
      <c r="BJ607" s="18" t="s">
        <v>88</v>
      </c>
      <c r="BK607" s="218">
        <f>ROUND(I607*H607,2)</f>
        <v>0</v>
      </c>
      <c r="BL607" s="18" t="s">
        <v>303</v>
      </c>
      <c r="BM607" s="217" t="s">
        <v>700</v>
      </c>
    </row>
    <row r="608" spans="1:47" s="2" customFormat="1" ht="12">
      <c r="A608" s="40"/>
      <c r="B608" s="41"/>
      <c r="C608" s="42"/>
      <c r="D608" s="219" t="s">
        <v>142</v>
      </c>
      <c r="E608" s="42"/>
      <c r="F608" s="220" t="s">
        <v>701</v>
      </c>
      <c r="G608" s="42"/>
      <c r="H608" s="42"/>
      <c r="I608" s="221"/>
      <c r="J608" s="42"/>
      <c r="K608" s="42"/>
      <c r="L608" s="46"/>
      <c r="M608" s="222"/>
      <c r="N608" s="223"/>
      <c r="O608" s="86"/>
      <c r="P608" s="86"/>
      <c r="Q608" s="86"/>
      <c r="R608" s="86"/>
      <c r="S608" s="86"/>
      <c r="T608" s="87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  <c r="AE608" s="40"/>
      <c r="AT608" s="18" t="s">
        <v>142</v>
      </c>
      <c r="AU608" s="18" t="s">
        <v>90</v>
      </c>
    </row>
    <row r="609" spans="1:51" s="13" customFormat="1" ht="12">
      <c r="A609" s="13"/>
      <c r="B609" s="224"/>
      <c r="C609" s="225"/>
      <c r="D609" s="226" t="s">
        <v>144</v>
      </c>
      <c r="E609" s="227" t="s">
        <v>19</v>
      </c>
      <c r="F609" s="228" t="s">
        <v>607</v>
      </c>
      <c r="G609" s="225"/>
      <c r="H609" s="227" t="s">
        <v>19</v>
      </c>
      <c r="I609" s="229"/>
      <c r="J609" s="225"/>
      <c r="K609" s="225"/>
      <c r="L609" s="230"/>
      <c r="M609" s="231"/>
      <c r="N609" s="232"/>
      <c r="O609" s="232"/>
      <c r="P609" s="232"/>
      <c r="Q609" s="232"/>
      <c r="R609" s="232"/>
      <c r="S609" s="232"/>
      <c r="T609" s="23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T609" s="234" t="s">
        <v>144</v>
      </c>
      <c r="AU609" s="234" t="s">
        <v>90</v>
      </c>
      <c r="AV609" s="13" t="s">
        <v>88</v>
      </c>
      <c r="AW609" s="13" t="s">
        <v>42</v>
      </c>
      <c r="AX609" s="13" t="s">
        <v>80</v>
      </c>
      <c r="AY609" s="234" t="s">
        <v>133</v>
      </c>
    </row>
    <row r="610" spans="1:51" s="13" customFormat="1" ht="12">
      <c r="A610" s="13"/>
      <c r="B610" s="224"/>
      <c r="C610" s="225"/>
      <c r="D610" s="226" t="s">
        <v>144</v>
      </c>
      <c r="E610" s="227" t="s">
        <v>19</v>
      </c>
      <c r="F610" s="228" t="s">
        <v>702</v>
      </c>
      <c r="G610" s="225"/>
      <c r="H610" s="227" t="s">
        <v>19</v>
      </c>
      <c r="I610" s="229"/>
      <c r="J610" s="225"/>
      <c r="K610" s="225"/>
      <c r="L610" s="230"/>
      <c r="M610" s="231"/>
      <c r="N610" s="232"/>
      <c r="O610" s="232"/>
      <c r="P610" s="232"/>
      <c r="Q610" s="232"/>
      <c r="R610" s="232"/>
      <c r="S610" s="232"/>
      <c r="T610" s="23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T610" s="234" t="s">
        <v>144</v>
      </c>
      <c r="AU610" s="234" t="s">
        <v>90</v>
      </c>
      <c r="AV610" s="13" t="s">
        <v>88</v>
      </c>
      <c r="AW610" s="13" t="s">
        <v>42</v>
      </c>
      <c r="AX610" s="13" t="s">
        <v>80</v>
      </c>
      <c r="AY610" s="234" t="s">
        <v>133</v>
      </c>
    </row>
    <row r="611" spans="1:51" s="14" customFormat="1" ht="12">
      <c r="A611" s="14"/>
      <c r="B611" s="235"/>
      <c r="C611" s="236"/>
      <c r="D611" s="226" t="s">
        <v>144</v>
      </c>
      <c r="E611" s="237" t="s">
        <v>19</v>
      </c>
      <c r="F611" s="238" t="s">
        <v>88</v>
      </c>
      <c r="G611" s="236"/>
      <c r="H611" s="239">
        <v>1</v>
      </c>
      <c r="I611" s="240"/>
      <c r="J611" s="236"/>
      <c r="K611" s="236"/>
      <c r="L611" s="241"/>
      <c r="M611" s="242"/>
      <c r="N611" s="243"/>
      <c r="O611" s="243"/>
      <c r="P611" s="243"/>
      <c r="Q611" s="243"/>
      <c r="R611" s="243"/>
      <c r="S611" s="243"/>
      <c r="T611" s="24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T611" s="245" t="s">
        <v>144</v>
      </c>
      <c r="AU611" s="245" t="s">
        <v>90</v>
      </c>
      <c r="AV611" s="14" t="s">
        <v>90</v>
      </c>
      <c r="AW611" s="14" t="s">
        <v>42</v>
      </c>
      <c r="AX611" s="14" t="s">
        <v>88</v>
      </c>
      <c r="AY611" s="245" t="s">
        <v>133</v>
      </c>
    </row>
    <row r="612" spans="1:65" s="2" customFormat="1" ht="16.5" customHeight="1">
      <c r="A612" s="40"/>
      <c r="B612" s="41"/>
      <c r="C612" s="206" t="s">
        <v>703</v>
      </c>
      <c r="D612" s="206" t="s">
        <v>135</v>
      </c>
      <c r="E612" s="207" t="s">
        <v>704</v>
      </c>
      <c r="F612" s="208" t="s">
        <v>705</v>
      </c>
      <c r="G612" s="209" t="s">
        <v>226</v>
      </c>
      <c r="H612" s="210">
        <v>1</v>
      </c>
      <c r="I612" s="211"/>
      <c r="J612" s="212">
        <f>ROUND(I612*H612,2)</f>
        <v>0</v>
      </c>
      <c r="K612" s="208" t="s">
        <v>139</v>
      </c>
      <c r="L612" s="46"/>
      <c r="M612" s="213" t="s">
        <v>19</v>
      </c>
      <c r="N612" s="214" t="s">
        <v>51</v>
      </c>
      <c r="O612" s="86"/>
      <c r="P612" s="215">
        <f>O612*H612</f>
        <v>0</v>
      </c>
      <c r="Q612" s="215">
        <v>0</v>
      </c>
      <c r="R612" s="215">
        <f>Q612*H612</f>
        <v>0</v>
      </c>
      <c r="S612" s="215">
        <v>0</v>
      </c>
      <c r="T612" s="216">
        <f>S612*H612</f>
        <v>0</v>
      </c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  <c r="AE612" s="40"/>
      <c r="AR612" s="217" t="s">
        <v>303</v>
      </c>
      <c r="AT612" s="217" t="s">
        <v>135</v>
      </c>
      <c r="AU612" s="217" t="s">
        <v>90</v>
      </c>
      <c r="AY612" s="18" t="s">
        <v>133</v>
      </c>
      <c r="BE612" s="218">
        <f>IF(N612="základní",J612,0)</f>
        <v>0</v>
      </c>
      <c r="BF612" s="218">
        <f>IF(N612="snížená",J612,0)</f>
        <v>0</v>
      </c>
      <c r="BG612" s="218">
        <f>IF(N612="zákl. přenesená",J612,0)</f>
        <v>0</v>
      </c>
      <c r="BH612" s="218">
        <f>IF(N612="sníž. přenesená",J612,0)</f>
        <v>0</v>
      </c>
      <c r="BI612" s="218">
        <f>IF(N612="nulová",J612,0)</f>
        <v>0</v>
      </c>
      <c r="BJ612" s="18" t="s">
        <v>88</v>
      </c>
      <c r="BK612" s="218">
        <f>ROUND(I612*H612,2)</f>
        <v>0</v>
      </c>
      <c r="BL612" s="18" t="s">
        <v>303</v>
      </c>
      <c r="BM612" s="217" t="s">
        <v>706</v>
      </c>
    </row>
    <row r="613" spans="1:47" s="2" customFormat="1" ht="12">
      <c r="A613" s="40"/>
      <c r="B613" s="41"/>
      <c r="C613" s="42"/>
      <c r="D613" s="219" t="s">
        <v>142</v>
      </c>
      <c r="E613" s="42"/>
      <c r="F613" s="220" t="s">
        <v>707</v>
      </c>
      <c r="G613" s="42"/>
      <c r="H613" s="42"/>
      <c r="I613" s="221"/>
      <c r="J613" s="42"/>
      <c r="K613" s="42"/>
      <c r="L613" s="46"/>
      <c r="M613" s="222"/>
      <c r="N613" s="223"/>
      <c r="O613" s="86"/>
      <c r="P613" s="86"/>
      <c r="Q613" s="86"/>
      <c r="R613" s="86"/>
      <c r="S613" s="86"/>
      <c r="T613" s="87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  <c r="AE613" s="40"/>
      <c r="AT613" s="18" t="s">
        <v>142</v>
      </c>
      <c r="AU613" s="18" t="s">
        <v>90</v>
      </c>
    </row>
    <row r="614" spans="1:51" s="13" customFormat="1" ht="12">
      <c r="A614" s="13"/>
      <c r="B614" s="224"/>
      <c r="C614" s="225"/>
      <c r="D614" s="226" t="s">
        <v>144</v>
      </c>
      <c r="E614" s="227" t="s">
        <v>19</v>
      </c>
      <c r="F614" s="228" t="s">
        <v>607</v>
      </c>
      <c r="G614" s="225"/>
      <c r="H614" s="227" t="s">
        <v>19</v>
      </c>
      <c r="I614" s="229"/>
      <c r="J614" s="225"/>
      <c r="K614" s="225"/>
      <c r="L614" s="230"/>
      <c r="M614" s="231"/>
      <c r="N614" s="232"/>
      <c r="O614" s="232"/>
      <c r="P614" s="232"/>
      <c r="Q614" s="232"/>
      <c r="R614" s="232"/>
      <c r="S614" s="232"/>
      <c r="T614" s="23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T614" s="234" t="s">
        <v>144</v>
      </c>
      <c r="AU614" s="234" t="s">
        <v>90</v>
      </c>
      <c r="AV614" s="13" t="s">
        <v>88</v>
      </c>
      <c r="AW614" s="13" t="s">
        <v>42</v>
      </c>
      <c r="AX614" s="13" t="s">
        <v>80</v>
      </c>
      <c r="AY614" s="234" t="s">
        <v>133</v>
      </c>
    </row>
    <row r="615" spans="1:51" s="14" customFormat="1" ht="12">
      <c r="A615" s="14"/>
      <c r="B615" s="235"/>
      <c r="C615" s="236"/>
      <c r="D615" s="226" t="s">
        <v>144</v>
      </c>
      <c r="E615" s="237" t="s">
        <v>19</v>
      </c>
      <c r="F615" s="238" t="s">
        <v>88</v>
      </c>
      <c r="G615" s="236"/>
      <c r="H615" s="239">
        <v>1</v>
      </c>
      <c r="I615" s="240"/>
      <c r="J615" s="236"/>
      <c r="K615" s="236"/>
      <c r="L615" s="241"/>
      <c r="M615" s="242"/>
      <c r="N615" s="243"/>
      <c r="O615" s="243"/>
      <c r="P615" s="243"/>
      <c r="Q615" s="243"/>
      <c r="R615" s="243"/>
      <c r="S615" s="243"/>
      <c r="T615" s="24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T615" s="245" t="s">
        <v>144</v>
      </c>
      <c r="AU615" s="245" t="s">
        <v>90</v>
      </c>
      <c r="AV615" s="14" t="s">
        <v>90</v>
      </c>
      <c r="AW615" s="14" t="s">
        <v>42</v>
      </c>
      <c r="AX615" s="14" t="s">
        <v>88</v>
      </c>
      <c r="AY615" s="245" t="s">
        <v>133</v>
      </c>
    </row>
    <row r="616" spans="1:65" s="2" customFormat="1" ht="21.75" customHeight="1">
      <c r="A616" s="40"/>
      <c r="B616" s="41"/>
      <c r="C616" s="206" t="s">
        <v>708</v>
      </c>
      <c r="D616" s="206" t="s">
        <v>135</v>
      </c>
      <c r="E616" s="207" t="s">
        <v>709</v>
      </c>
      <c r="F616" s="208" t="s">
        <v>710</v>
      </c>
      <c r="G616" s="209" t="s">
        <v>226</v>
      </c>
      <c r="H616" s="210">
        <v>1</v>
      </c>
      <c r="I616" s="211"/>
      <c r="J616" s="212">
        <f>ROUND(I616*H616,2)</f>
        <v>0</v>
      </c>
      <c r="K616" s="208" t="s">
        <v>139</v>
      </c>
      <c r="L616" s="46"/>
      <c r="M616" s="213" t="s">
        <v>19</v>
      </c>
      <c r="N616" s="214" t="s">
        <v>51</v>
      </c>
      <c r="O616" s="86"/>
      <c r="P616" s="215">
        <f>O616*H616</f>
        <v>0</v>
      </c>
      <c r="Q616" s="215">
        <v>0</v>
      </c>
      <c r="R616" s="215">
        <f>Q616*H616</f>
        <v>0</v>
      </c>
      <c r="S616" s="215">
        <v>0</v>
      </c>
      <c r="T616" s="216">
        <f>S616*H616</f>
        <v>0</v>
      </c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  <c r="AE616" s="40"/>
      <c r="AR616" s="217" t="s">
        <v>303</v>
      </c>
      <c r="AT616" s="217" t="s">
        <v>135</v>
      </c>
      <c r="AU616" s="217" t="s">
        <v>90</v>
      </c>
      <c r="AY616" s="18" t="s">
        <v>133</v>
      </c>
      <c r="BE616" s="218">
        <f>IF(N616="základní",J616,0)</f>
        <v>0</v>
      </c>
      <c r="BF616" s="218">
        <f>IF(N616="snížená",J616,0)</f>
        <v>0</v>
      </c>
      <c r="BG616" s="218">
        <f>IF(N616="zákl. přenesená",J616,0)</f>
        <v>0</v>
      </c>
      <c r="BH616" s="218">
        <f>IF(N616="sníž. přenesená",J616,0)</f>
        <v>0</v>
      </c>
      <c r="BI616" s="218">
        <f>IF(N616="nulová",J616,0)</f>
        <v>0</v>
      </c>
      <c r="BJ616" s="18" t="s">
        <v>88</v>
      </c>
      <c r="BK616" s="218">
        <f>ROUND(I616*H616,2)</f>
        <v>0</v>
      </c>
      <c r="BL616" s="18" t="s">
        <v>303</v>
      </c>
      <c r="BM616" s="217" t="s">
        <v>711</v>
      </c>
    </row>
    <row r="617" spans="1:47" s="2" customFormat="1" ht="12">
      <c r="A617" s="40"/>
      <c r="B617" s="41"/>
      <c r="C617" s="42"/>
      <c r="D617" s="219" t="s">
        <v>142</v>
      </c>
      <c r="E617" s="42"/>
      <c r="F617" s="220" t="s">
        <v>712</v>
      </c>
      <c r="G617" s="42"/>
      <c r="H617" s="42"/>
      <c r="I617" s="221"/>
      <c r="J617" s="42"/>
      <c r="K617" s="42"/>
      <c r="L617" s="46"/>
      <c r="M617" s="222"/>
      <c r="N617" s="223"/>
      <c r="O617" s="86"/>
      <c r="P617" s="86"/>
      <c r="Q617" s="86"/>
      <c r="R617" s="86"/>
      <c r="S617" s="86"/>
      <c r="T617" s="87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  <c r="AE617" s="40"/>
      <c r="AT617" s="18" t="s">
        <v>142</v>
      </c>
      <c r="AU617" s="18" t="s">
        <v>90</v>
      </c>
    </row>
    <row r="618" spans="1:51" s="13" customFormat="1" ht="12">
      <c r="A618" s="13"/>
      <c r="B618" s="224"/>
      <c r="C618" s="225"/>
      <c r="D618" s="226" t="s">
        <v>144</v>
      </c>
      <c r="E618" s="227" t="s">
        <v>19</v>
      </c>
      <c r="F618" s="228" t="s">
        <v>607</v>
      </c>
      <c r="G618" s="225"/>
      <c r="H618" s="227" t="s">
        <v>19</v>
      </c>
      <c r="I618" s="229"/>
      <c r="J618" s="225"/>
      <c r="K618" s="225"/>
      <c r="L618" s="230"/>
      <c r="M618" s="231"/>
      <c r="N618" s="232"/>
      <c r="O618" s="232"/>
      <c r="P618" s="232"/>
      <c r="Q618" s="232"/>
      <c r="R618" s="232"/>
      <c r="S618" s="232"/>
      <c r="T618" s="23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T618" s="234" t="s">
        <v>144</v>
      </c>
      <c r="AU618" s="234" t="s">
        <v>90</v>
      </c>
      <c r="AV618" s="13" t="s">
        <v>88</v>
      </c>
      <c r="AW618" s="13" t="s">
        <v>42</v>
      </c>
      <c r="AX618" s="13" t="s">
        <v>80</v>
      </c>
      <c r="AY618" s="234" t="s">
        <v>133</v>
      </c>
    </row>
    <row r="619" spans="1:51" s="14" customFormat="1" ht="12">
      <c r="A619" s="14"/>
      <c r="B619" s="235"/>
      <c r="C619" s="236"/>
      <c r="D619" s="226" t="s">
        <v>144</v>
      </c>
      <c r="E619" s="237" t="s">
        <v>19</v>
      </c>
      <c r="F619" s="238" t="s">
        <v>88</v>
      </c>
      <c r="G619" s="236"/>
      <c r="H619" s="239">
        <v>1</v>
      </c>
      <c r="I619" s="240"/>
      <c r="J619" s="236"/>
      <c r="K619" s="236"/>
      <c r="L619" s="241"/>
      <c r="M619" s="242"/>
      <c r="N619" s="243"/>
      <c r="O619" s="243"/>
      <c r="P619" s="243"/>
      <c r="Q619" s="243"/>
      <c r="R619" s="243"/>
      <c r="S619" s="243"/>
      <c r="T619" s="24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T619" s="245" t="s">
        <v>144</v>
      </c>
      <c r="AU619" s="245" t="s">
        <v>90</v>
      </c>
      <c r="AV619" s="14" t="s">
        <v>90</v>
      </c>
      <c r="AW619" s="14" t="s">
        <v>42</v>
      </c>
      <c r="AX619" s="14" t="s">
        <v>88</v>
      </c>
      <c r="AY619" s="245" t="s">
        <v>133</v>
      </c>
    </row>
    <row r="620" spans="1:65" s="2" customFormat="1" ht="24.15" customHeight="1">
      <c r="A620" s="40"/>
      <c r="B620" s="41"/>
      <c r="C620" s="206" t="s">
        <v>713</v>
      </c>
      <c r="D620" s="206" t="s">
        <v>135</v>
      </c>
      <c r="E620" s="207" t="s">
        <v>714</v>
      </c>
      <c r="F620" s="208" t="s">
        <v>715</v>
      </c>
      <c r="G620" s="209" t="s">
        <v>226</v>
      </c>
      <c r="H620" s="210">
        <v>1</v>
      </c>
      <c r="I620" s="211"/>
      <c r="J620" s="212">
        <f>ROUND(I620*H620,2)</f>
        <v>0</v>
      </c>
      <c r="K620" s="208" t="s">
        <v>139</v>
      </c>
      <c r="L620" s="46"/>
      <c r="M620" s="213" t="s">
        <v>19</v>
      </c>
      <c r="N620" s="214" t="s">
        <v>51</v>
      </c>
      <c r="O620" s="86"/>
      <c r="P620" s="215">
        <f>O620*H620</f>
        <v>0</v>
      </c>
      <c r="Q620" s="215">
        <v>0</v>
      </c>
      <c r="R620" s="215">
        <f>Q620*H620</f>
        <v>0</v>
      </c>
      <c r="S620" s="215">
        <v>0</v>
      </c>
      <c r="T620" s="216">
        <f>S620*H620</f>
        <v>0</v>
      </c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  <c r="AE620" s="40"/>
      <c r="AR620" s="217" t="s">
        <v>303</v>
      </c>
      <c r="AT620" s="217" t="s">
        <v>135</v>
      </c>
      <c r="AU620" s="217" t="s">
        <v>90</v>
      </c>
      <c r="AY620" s="18" t="s">
        <v>133</v>
      </c>
      <c r="BE620" s="218">
        <f>IF(N620="základní",J620,0)</f>
        <v>0</v>
      </c>
      <c r="BF620" s="218">
        <f>IF(N620="snížená",J620,0)</f>
        <v>0</v>
      </c>
      <c r="BG620" s="218">
        <f>IF(N620="zákl. přenesená",J620,0)</f>
        <v>0</v>
      </c>
      <c r="BH620" s="218">
        <f>IF(N620="sníž. přenesená",J620,0)</f>
        <v>0</v>
      </c>
      <c r="BI620" s="218">
        <f>IF(N620="nulová",J620,0)</f>
        <v>0</v>
      </c>
      <c r="BJ620" s="18" t="s">
        <v>88</v>
      </c>
      <c r="BK620" s="218">
        <f>ROUND(I620*H620,2)</f>
        <v>0</v>
      </c>
      <c r="BL620" s="18" t="s">
        <v>303</v>
      </c>
      <c r="BM620" s="217" t="s">
        <v>716</v>
      </c>
    </row>
    <row r="621" spans="1:47" s="2" customFormat="1" ht="12">
      <c r="A621" s="40"/>
      <c r="B621" s="41"/>
      <c r="C621" s="42"/>
      <c r="D621" s="219" t="s">
        <v>142</v>
      </c>
      <c r="E621" s="42"/>
      <c r="F621" s="220" t="s">
        <v>717</v>
      </c>
      <c r="G621" s="42"/>
      <c r="H621" s="42"/>
      <c r="I621" s="221"/>
      <c r="J621" s="42"/>
      <c r="K621" s="42"/>
      <c r="L621" s="46"/>
      <c r="M621" s="222"/>
      <c r="N621" s="223"/>
      <c r="O621" s="86"/>
      <c r="P621" s="86"/>
      <c r="Q621" s="86"/>
      <c r="R621" s="86"/>
      <c r="S621" s="86"/>
      <c r="T621" s="87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  <c r="AE621" s="40"/>
      <c r="AT621" s="18" t="s">
        <v>142</v>
      </c>
      <c r="AU621" s="18" t="s">
        <v>90</v>
      </c>
    </row>
    <row r="622" spans="1:51" s="13" customFormat="1" ht="12">
      <c r="A622" s="13"/>
      <c r="B622" s="224"/>
      <c r="C622" s="225"/>
      <c r="D622" s="226" t="s">
        <v>144</v>
      </c>
      <c r="E622" s="227" t="s">
        <v>19</v>
      </c>
      <c r="F622" s="228" t="s">
        <v>607</v>
      </c>
      <c r="G622" s="225"/>
      <c r="H622" s="227" t="s">
        <v>19</v>
      </c>
      <c r="I622" s="229"/>
      <c r="J622" s="225"/>
      <c r="K622" s="225"/>
      <c r="L622" s="230"/>
      <c r="M622" s="231"/>
      <c r="N622" s="232"/>
      <c r="O622" s="232"/>
      <c r="P622" s="232"/>
      <c r="Q622" s="232"/>
      <c r="R622" s="232"/>
      <c r="S622" s="232"/>
      <c r="T622" s="23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T622" s="234" t="s">
        <v>144</v>
      </c>
      <c r="AU622" s="234" t="s">
        <v>90</v>
      </c>
      <c r="AV622" s="13" t="s">
        <v>88</v>
      </c>
      <c r="AW622" s="13" t="s">
        <v>42</v>
      </c>
      <c r="AX622" s="13" t="s">
        <v>80</v>
      </c>
      <c r="AY622" s="234" t="s">
        <v>133</v>
      </c>
    </row>
    <row r="623" spans="1:51" s="14" customFormat="1" ht="12">
      <c r="A623" s="14"/>
      <c r="B623" s="235"/>
      <c r="C623" s="236"/>
      <c r="D623" s="226" t="s">
        <v>144</v>
      </c>
      <c r="E623" s="237" t="s">
        <v>19</v>
      </c>
      <c r="F623" s="238" t="s">
        <v>88</v>
      </c>
      <c r="G623" s="236"/>
      <c r="H623" s="239">
        <v>1</v>
      </c>
      <c r="I623" s="240"/>
      <c r="J623" s="236"/>
      <c r="K623" s="236"/>
      <c r="L623" s="241"/>
      <c r="M623" s="242"/>
      <c r="N623" s="243"/>
      <c r="O623" s="243"/>
      <c r="P623" s="243"/>
      <c r="Q623" s="243"/>
      <c r="R623" s="243"/>
      <c r="S623" s="243"/>
      <c r="T623" s="24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T623" s="245" t="s">
        <v>144</v>
      </c>
      <c r="AU623" s="245" t="s">
        <v>90</v>
      </c>
      <c r="AV623" s="14" t="s">
        <v>90</v>
      </c>
      <c r="AW623" s="14" t="s">
        <v>42</v>
      </c>
      <c r="AX623" s="14" t="s">
        <v>88</v>
      </c>
      <c r="AY623" s="245" t="s">
        <v>133</v>
      </c>
    </row>
    <row r="624" spans="1:65" s="2" customFormat="1" ht="37.8" customHeight="1">
      <c r="A624" s="40"/>
      <c r="B624" s="41"/>
      <c r="C624" s="206" t="s">
        <v>718</v>
      </c>
      <c r="D624" s="206" t="s">
        <v>135</v>
      </c>
      <c r="E624" s="207" t="s">
        <v>719</v>
      </c>
      <c r="F624" s="208" t="s">
        <v>720</v>
      </c>
      <c r="G624" s="209" t="s">
        <v>226</v>
      </c>
      <c r="H624" s="210">
        <v>1</v>
      </c>
      <c r="I624" s="211"/>
      <c r="J624" s="212">
        <f>ROUND(I624*H624,2)</f>
        <v>0</v>
      </c>
      <c r="K624" s="208" t="s">
        <v>139</v>
      </c>
      <c r="L624" s="46"/>
      <c r="M624" s="213" t="s">
        <v>19</v>
      </c>
      <c r="N624" s="214" t="s">
        <v>51</v>
      </c>
      <c r="O624" s="86"/>
      <c r="P624" s="215">
        <f>O624*H624</f>
        <v>0</v>
      </c>
      <c r="Q624" s="215">
        <v>0</v>
      </c>
      <c r="R624" s="215">
        <f>Q624*H624</f>
        <v>0</v>
      </c>
      <c r="S624" s="215">
        <v>0</v>
      </c>
      <c r="T624" s="216">
        <f>S624*H624</f>
        <v>0</v>
      </c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  <c r="AE624" s="40"/>
      <c r="AR624" s="217" t="s">
        <v>303</v>
      </c>
      <c r="AT624" s="217" t="s">
        <v>135</v>
      </c>
      <c r="AU624" s="217" t="s">
        <v>90</v>
      </c>
      <c r="AY624" s="18" t="s">
        <v>133</v>
      </c>
      <c r="BE624" s="218">
        <f>IF(N624="základní",J624,0)</f>
        <v>0</v>
      </c>
      <c r="BF624" s="218">
        <f>IF(N624="snížená",J624,0)</f>
        <v>0</v>
      </c>
      <c r="BG624" s="218">
        <f>IF(N624="zákl. přenesená",J624,0)</f>
        <v>0</v>
      </c>
      <c r="BH624" s="218">
        <f>IF(N624="sníž. přenesená",J624,0)</f>
        <v>0</v>
      </c>
      <c r="BI624" s="218">
        <f>IF(N624="nulová",J624,0)</f>
        <v>0</v>
      </c>
      <c r="BJ624" s="18" t="s">
        <v>88</v>
      </c>
      <c r="BK624" s="218">
        <f>ROUND(I624*H624,2)</f>
        <v>0</v>
      </c>
      <c r="BL624" s="18" t="s">
        <v>303</v>
      </c>
      <c r="BM624" s="217" t="s">
        <v>721</v>
      </c>
    </row>
    <row r="625" spans="1:47" s="2" customFormat="1" ht="12">
      <c r="A625" s="40"/>
      <c r="B625" s="41"/>
      <c r="C625" s="42"/>
      <c r="D625" s="219" t="s">
        <v>142</v>
      </c>
      <c r="E625" s="42"/>
      <c r="F625" s="220" t="s">
        <v>722</v>
      </c>
      <c r="G625" s="42"/>
      <c r="H625" s="42"/>
      <c r="I625" s="221"/>
      <c r="J625" s="42"/>
      <c r="K625" s="42"/>
      <c r="L625" s="46"/>
      <c r="M625" s="222"/>
      <c r="N625" s="223"/>
      <c r="O625" s="86"/>
      <c r="P625" s="86"/>
      <c r="Q625" s="86"/>
      <c r="R625" s="86"/>
      <c r="S625" s="86"/>
      <c r="T625" s="87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  <c r="AE625" s="40"/>
      <c r="AT625" s="18" t="s">
        <v>142</v>
      </c>
      <c r="AU625" s="18" t="s">
        <v>90</v>
      </c>
    </row>
    <row r="626" spans="1:51" s="13" customFormat="1" ht="12">
      <c r="A626" s="13"/>
      <c r="B626" s="224"/>
      <c r="C626" s="225"/>
      <c r="D626" s="226" t="s">
        <v>144</v>
      </c>
      <c r="E626" s="227" t="s">
        <v>19</v>
      </c>
      <c r="F626" s="228" t="s">
        <v>607</v>
      </c>
      <c r="G626" s="225"/>
      <c r="H626" s="227" t="s">
        <v>19</v>
      </c>
      <c r="I626" s="229"/>
      <c r="J626" s="225"/>
      <c r="K626" s="225"/>
      <c r="L626" s="230"/>
      <c r="M626" s="231"/>
      <c r="N626" s="232"/>
      <c r="O626" s="232"/>
      <c r="P626" s="232"/>
      <c r="Q626" s="232"/>
      <c r="R626" s="232"/>
      <c r="S626" s="232"/>
      <c r="T626" s="23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T626" s="234" t="s">
        <v>144</v>
      </c>
      <c r="AU626" s="234" t="s">
        <v>90</v>
      </c>
      <c r="AV626" s="13" t="s">
        <v>88</v>
      </c>
      <c r="AW626" s="13" t="s">
        <v>42</v>
      </c>
      <c r="AX626" s="13" t="s">
        <v>80</v>
      </c>
      <c r="AY626" s="234" t="s">
        <v>133</v>
      </c>
    </row>
    <row r="627" spans="1:51" s="14" customFormat="1" ht="12">
      <c r="A627" s="14"/>
      <c r="B627" s="235"/>
      <c r="C627" s="236"/>
      <c r="D627" s="226" t="s">
        <v>144</v>
      </c>
      <c r="E627" s="237" t="s">
        <v>19</v>
      </c>
      <c r="F627" s="238" t="s">
        <v>88</v>
      </c>
      <c r="G627" s="236"/>
      <c r="H627" s="239">
        <v>1</v>
      </c>
      <c r="I627" s="240"/>
      <c r="J627" s="236"/>
      <c r="K627" s="236"/>
      <c r="L627" s="241"/>
      <c r="M627" s="242"/>
      <c r="N627" s="243"/>
      <c r="O627" s="243"/>
      <c r="P627" s="243"/>
      <c r="Q627" s="243"/>
      <c r="R627" s="243"/>
      <c r="S627" s="243"/>
      <c r="T627" s="244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T627" s="245" t="s">
        <v>144</v>
      </c>
      <c r="AU627" s="245" t="s">
        <v>90</v>
      </c>
      <c r="AV627" s="14" t="s">
        <v>90</v>
      </c>
      <c r="AW627" s="14" t="s">
        <v>42</v>
      </c>
      <c r="AX627" s="14" t="s">
        <v>88</v>
      </c>
      <c r="AY627" s="245" t="s">
        <v>133</v>
      </c>
    </row>
    <row r="628" spans="1:65" s="2" customFormat="1" ht="24.15" customHeight="1">
      <c r="A628" s="40"/>
      <c r="B628" s="41"/>
      <c r="C628" s="206" t="s">
        <v>723</v>
      </c>
      <c r="D628" s="206" t="s">
        <v>135</v>
      </c>
      <c r="E628" s="207" t="s">
        <v>724</v>
      </c>
      <c r="F628" s="208" t="s">
        <v>725</v>
      </c>
      <c r="G628" s="209" t="s">
        <v>226</v>
      </c>
      <c r="H628" s="210">
        <v>2</v>
      </c>
      <c r="I628" s="211"/>
      <c r="J628" s="212">
        <f>ROUND(I628*H628,2)</f>
        <v>0</v>
      </c>
      <c r="K628" s="208" t="s">
        <v>139</v>
      </c>
      <c r="L628" s="46"/>
      <c r="M628" s="213" t="s">
        <v>19</v>
      </c>
      <c r="N628" s="214" t="s">
        <v>51</v>
      </c>
      <c r="O628" s="86"/>
      <c r="P628" s="215">
        <f>O628*H628</f>
        <v>0</v>
      </c>
      <c r="Q628" s="215">
        <v>0</v>
      </c>
      <c r="R628" s="215">
        <f>Q628*H628</f>
        <v>0</v>
      </c>
      <c r="S628" s="215">
        <v>0</v>
      </c>
      <c r="T628" s="216">
        <f>S628*H628</f>
        <v>0</v>
      </c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  <c r="AE628" s="40"/>
      <c r="AR628" s="217" t="s">
        <v>303</v>
      </c>
      <c r="AT628" s="217" t="s">
        <v>135</v>
      </c>
      <c r="AU628" s="217" t="s">
        <v>90</v>
      </c>
      <c r="AY628" s="18" t="s">
        <v>133</v>
      </c>
      <c r="BE628" s="218">
        <f>IF(N628="základní",J628,0)</f>
        <v>0</v>
      </c>
      <c r="BF628" s="218">
        <f>IF(N628="snížená",J628,0)</f>
        <v>0</v>
      </c>
      <c r="BG628" s="218">
        <f>IF(N628="zákl. přenesená",J628,0)</f>
        <v>0</v>
      </c>
      <c r="BH628" s="218">
        <f>IF(N628="sníž. přenesená",J628,0)</f>
        <v>0</v>
      </c>
      <c r="BI628" s="218">
        <f>IF(N628="nulová",J628,0)</f>
        <v>0</v>
      </c>
      <c r="BJ628" s="18" t="s">
        <v>88</v>
      </c>
      <c r="BK628" s="218">
        <f>ROUND(I628*H628,2)</f>
        <v>0</v>
      </c>
      <c r="BL628" s="18" t="s">
        <v>303</v>
      </c>
      <c r="BM628" s="217" t="s">
        <v>726</v>
      </c>
    </row>
    <row r="629" spans="1:47" s="2" customFormat="1" ht="12">
      <c r="A629" s="40"/>
      <c r="B629" s="41"/>
      <c r="C629" s="42"/>
      <c r="D629" s="219" t="s">
        <v>142</v>
      </c>
      <c r="E629" s="42"/>
      <c r="F629" s="220" t="s">
        <v>727</v>
      </c>
      <c r="G629" s="42"/>
      <c r="H629" s="42"/>
      <c r="I629" s="221"/>
      <c r="J629" s="42"/>
      <c r="K629" s="42"/>
      <c r="L629" s="46"/>
      <c r="M629" s="222"/>
      <c r="N629" s="223"/>
      <c r="O629" s="86"/>
      <c r="P629" s="86"/>
      <c r="Q629" s="86"/>
      <c r="R629" s="86"/>
      <c r="S629" s="86"/>
      <c r="T629" s="87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  <c r="AE629" s="40"/>
      <c r="AT629" s="18" t="s">
        <v>142</v>
      </c>
      <c r="AU629" s="18" t="s">
        <v>90</v>
      </c>
    </row>
    <row r="630" spans="1:51" s="13" customFormat="1" ht="12">
      <c r="A630" s="13"/>
      <c r="B630" s="224"/>
      <c r="C630" s="225"/>
      <c r="D630" s="226" t="s">
        <v>144</v>
      </c>
      <c r="E630" s="227" t="s">
        <v>19</v>
      </c>
      <c r="F630" s="228" t="s">
        <v>728</v>
      </c>
      <c r="G630" s="225"/>
      <c r="H630" s="227" t="s">
        <v>19</v>
      </c>
      <c r="I630" s="229"/>
      <c r="J630" s="225"/>
      <c r="K630" s="225"/>
      <c r="L630" s="230"/>
      <c r="M630" s="231"/>
      <c r="N630" s="232"/>
      <c r="O630" s="232"/>
      <c r="P630" s="232"/>
      <c r="Q630" s="232"/>
      <c r="R630" s="232"/>
      <c r="S630" s="232"/>
      <c r="T630" s="23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T630" s="234" t="s">
        <v>144</v>
      </c>
      <c r="AU630" s="234" t="s">
        <v>90</v>
      </c>
      <c r="AV630" s="13" t="s">
        <v>88</v>
      </c>
      <c r="AW630" s="13" t="s">
        <v>42</v>
      </c>
      <c r="AX630" s="13" t="s">
        <v>80</v>
      </c>
      <c r="AY630" s="234" t="s">
        <v>133</v>
      </c>
    </row>
    <row r="631" spans="1:51" s="13" customFormat="1" ht="12">
      <c r="A631" s="13"/>
      <c r="B631" s="224"/>
      <c r="C631" s="225"/>
      <c r="D631" s="226" t="s">
        <v>144</v>
      </c>
      <c r="E631" s="227" t="s">
        <v>19</v>
      </c>
      <c r="F631" s="228" t="s">
        <v>508</v>
      </c>
      <c r="G631" s="225"/>
      <c r="H631" s="227" t="s">
        <v>19</v>
      </c>
      <c r="I631" s="229"/>
      <c r="J631" s="225"/>
      <c r="K631" s="225"/>
      <c r="L631" s="230"/>
      <c r="M631" s="231"/>
      <c r="N631" s="232"/>
      <c r="O631" s="232"/>
      <c r="P631" s="232"/>
      <c r="Q631" s="232"/>
      <c r="R631" s="232"/>
      <c r="S631" s="232"/>
      <c r="T631" s="23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T631" s="234" t="s">
        <v>144</v>
      </c>
      <c r="AU631" s="234" t="s">
        <v>90</v>
      </c>
      <c r="AV631" s="13" t="s">
        <v>88</v>
      </c>
      <c r="AW631" s="13" t="s">
        <v>42</v>
      </c>
      <c r="AX631" s="13" t="s">
        <v>80</v>
      </c>
      <c r="AY631" s="234" t="s">
        <v>133</v>
      </c>
    </row>
    <row r="632" spans="1:51" s="14" customFormat="1" ht="12">
      <c r="A632" s="14"/>
      <c r="B632" s="235"/>
      <c r="C632" s="236"/>
      <c r="D632" s="226" t="s">
        <v>144</v>
      </c>
      <c r="E632" s="237" t="s">
        <v>19</v>
      </c>
      <c r="F632" s="238" t="s">
        <v>509</v>
      </c>
      <c r="G632" s="236"/>
      <c r="H632" s="239">
        <v>2</v>
      </c>
      <c r="I632" s="240"/>
      <c r="J632" s="236"/>
      <c r="K632" s="236"/>
      <c r="L632" s="241"/>
      <c r="M632" s="242"/>
      <c r="N632" s="243"/>
      <c r="O632" s="243"/>
      <c r="P632" s="243"/>
      <c r="Q632" s="243"/>
      <c r="R632" s="243"/>
      <c r="S632" s="243"/>
      <c r="T632" s="244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T632" s="245" t="s">
        <v>144</v>
      </c>
      <c r="AU632" s="245" t="s">
        <v>90</v>
      </c>
      <c r="AV632" s="14" t="s">
        <v>90</v>
      </c>
      <c r="AW632" s="14" t="s">
        <v>42</v>
      </c>
      <c r="AX632" s="14" t="s">
        <v>88</v>
      </c>
      <c r="AY632" s="245" t="s">
        <v>133</v>
      </c>
    </row>
    <row r="633" spans="1:65" s="2" customFormat="1" ht="16.5" customHeight="1">
      <c r="A633" s="40"/>
      <c r="B633" s="41"/>
      <c r="C633" s="206" t="s">
        <v>729</v>
      </c>
      <c r="D633" s="206" t="s">
        <v>135</v>
      </c>
      <c r="E633" s="207" t="s">
        <v>730</v>
      </c>
      <c r="F633" s="208" t="s">
        <v>731</v>
      </c>
      <c r="G633" s="209" t="s">
        <v>226</v>
      </c>
      <c r="H633" s="210">
        <v>2</v>
      </c>
      <c r="I633" s="211"/>
      <c r="J633" s="212">
        <f>ROUND(I633*H633,2)</f>
        <v>0</v>
      </c>
      <c r="K633" s="208" t="s">
        <v>139</v>
      </c>
      <c r="L633" s="46"/>
      <c r="M633" s="213" t="s">
        <v>19</v>
      </c>
      <c r="N633" s="214" t="s">
        <v>51</v>
      </c>
      <c r="O633" s="86"/>
      <c r="P633" s="215">
        <f>O633*H633</f>
        <v>0</v>
      </c>
      <c r="Q633" s="215">
        <v>0</v>
      </c>
      <c r="R633" s="215">
        <f>Q633*H633</f>
        <v>0</v>
      </c>
      <c r="S633" s="215">
        <v>0</v>
      </c>
      <c r="T633" s="216">
        <f>S633*H633</f>
        <v>0</v>
      </c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  <c r="AE633" s="40"/>
      <c r="AR633" s="217" t="s">
        <v>303</v>
      </c>
      <c r="AT633" s="217" t="s">
        <v>135</v>
      </c>
      <c r="AU633" s="217" t="s">
        <v>90</v>
      </c>
      <c r="AY633" s="18" t="s">
        <v>133</v>
      </c>
      <c r="BE633" s="218">
        <f>IF(N633="základní",J633,0)</f>
        <v>0</v>
      </c>
      <c r="BF633" s="218">
        <f>IF(N633="snížená",J633,0)</f>
        <v>0</v>
      </c>
      <c r="BG633" s="218">
        <f>IF(N633="zákl. přenesená",J633,0)</f>
        <v>0</v>
      </c>
      <c r="BH633" s="218">
        <f>IF(N633="sníž. přenesená",J633,0)</f>
        <v>0</v>
      </c>
      <c r="BI633" s="218">
        <f>IF(N633="nulová",J633,0)</f>
        <v>0</v>
      </c>
      <c r="BJ633" s="18" t="s">
        <v>88</v>
      </c>
      <c r="BK633" s="218">
        <f>ROUND(I633*H633,2)</f>
        <v>0</v>
      </c>
      <c r="BL633" s="18" t="s">
        <v>303</v>
      </c>
      <c r="BM633" s="217" t="s">
        <v>732</v>
      </c>
    </row>
    <row r="634" spans="1:47" s="2" customFormat="1" ht="12">
      <c r="A634" s="40"/>
      <c r="B634" s="41"/>
      <c r="C634" s="42"/>
      <c r="D634" s="219" t="s">
        <v>142</v>
      </c>
      <c r="E634" s="42"/>
      <c r="F634" s="220" t="s">
        <v>733</v>
      </c>
      <c r="G634" s="42"/>
      <c r="H634" s="42"/>
      <c r="I634" s="221"/>
      <c r="J634" s="42"/>
      <c r="K634" s="42"/>
      <c r="L634" s="46"/>
      <c r="M634" s="222"/>
      <c r="N634" s="223"/>
      <c r="O634" s="86"/>
      <c r="P634" s="86"/>
      <c r="Q634" s="86"/>
      <c r="R634" s="86"/>
      <c r="S634" s="86"/>
      <c r="T634" s="87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  <c r="AE634" s="40"/>
      <c r="AT634" s="18" t="s">
        <v>142</v>
      </c>
      <c r="AU634" s="18" t="s">
        <v>90</v>
      </c>
    </row>
    <row r="635" spans="1:51" s="13" customFormat="1" ht="12">
      <c r="A635" s="13"/>
      <c r="B635" s="224"/>
      <c r="C635" s="225"/>
      <c r="D635" s="226" t="s">
        <v>144</v>
      </c>
      <c r="E635" s="227" t="s">
        <v>19</v>
      </c>
      <c r="F635" s="228" t="s">
        <v>728</v>
      </c>
      <c r="G635" s="225"/>
      <c r="H635" s="227" t="s">
        <v>19</v>
      </c>
      <c r="I635" s="229"/>
      <c r="J635" s="225"/>
      <c r="K635" s="225"/>
      <c r="L635" s="230"/>
      <c r="M635" s="231"/>
      <c r="N635" s="232"/>
      <c r="O635" s="232"/>
      <c r="P635" s="232"/>
      <c r="Q635" s="232"/>
      <c r="R635" s="232"/>
      <c r="S635" s="232"/>
      <c r="T635" s="23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T635" s="234" t="s">
        <v>144</v>
      </c>
      <c r="AU635" s="234" t="s">
        <v>90</v>
      </c>
      <c r="AV635" s="13" t="s">
        <v>88</v>
      </c>
      <c r="AW635" s="13" t="s">
        <v>42</v>
      </c>
      <c r="AX635" s="13" t="s">
        <v>80</v>
      </c>
      <c r="AY635" s="234" t="s">
        <v>133</v>
      </c>
    </row>
    <row r="636" spans="1:51" s="13" customFormat="1" ht="12">
      <c r="A636" s="13"/>
      <c r="B636" s="224"/>
      <c r="C636" s="225"/>
      <c r="D636" s="226" t="s">
        <v>144</v>
      </c>
      <c r="E636" s="227" t="s">
        <v>19</v>
      </c>
      <c r="F636" s="228" t="s">
        <v>508</v>
      </c>
      <c r="G636" s="225"/>
      <c r="H636" s="227" t="s">
        <v>19</v>
      </c>
      <c r="I636" s="229"/>
      <c r="J636" s="225"/>
      <c r="K636" s="225"/>
      <c r="L636" s="230"/>
      <c r="M636" s="231"/>
      <c r="N636" s="232"/>
      <c r="O636" s="232"/>
      <c r="P636" s="232"/>
      <c r="Q636" s="232"/>
      <c r="R636" s="232"/>
      <c r="S636" s="232"/>
      <c r="T636" s="23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T636" s="234" t="s">
        <v>144</v>
      </c>
      <c r="AU636" s="234" t="s">
        <v>90</v>
      </c>
      <c r="AV636" s="13" t="s">
        <v>88</v>
      </c>
      <c r="AW636" s="13" t="s">
        <v>42</v>
      </c>
      <c r="AX636" s="13" t="s">
        <v>80</v>
      </c>
      <c r="AY636" s="234" t="s">
        <v>133</v>
      </c>
    </row>
    <row r="637" spans="1:51" s="14" customFormat="1" ht="12">
      <c r="A637" s="14"/>
      <c r="B637" s="235"/>
      <c r="C637" s="236"/>
      <c r="D637" s="226" t="s">
        <v>144</v>
      </c>
      <c r="E637" s="237" t="s">
        <v>19</v>
      </c>
      <c r="F637" s="238" t="s">
        <v>509</v>
      </c>
      <c r="G637" s="236"/>
      <c r="H637" s="239">
        <v>2</v>
      </c>
      <c r="I637" s="240"/>
      <c r="J637" s="236"/>
      <c r="K637" s="236"/>
      <c r="L637" s="241"/>
      <c r="M637" s="242"/>
      <c r="N637" s="243"/>
      <c r="O637" s="243"/>
      <c r="P637" s="243"/>
      <c r="Q637" s="243"/>
      <c r="R637" s="243"/>
      <c r="S637" s="243"/>
      <c r="T637" s="24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T637" s="245" t="s">
        <v>144</v>
      </c>
      <c r="AU637" s="245" t="s">
        <v>90</v>
      </c>
      <c r="AV637" s="14" t="s">
        <v>90</v>
      </c>
      <c r="AW637" s="14" t="s">
        <v>42</v>
      </c>
      <c r="AX637" s="14" t="s">
        <v>88</v>
      </c>
      <c r="AY637" s="245" t="s">
        <v>133</v>
      </c>
    </row>
    <row r="638" spans="1:65" s="2" customFormat="1" ht="33" customHeight="1">
      <c r="A638" s="40"/>
      <c r="B638" s="41"/>
      <c r="C638" s="206" t="s">
        <v>734</v>
      </c>
      <c r="D638" s="206" t="s">
        <v>135</v>
      </c>
      <c r="E638" s="207" t="s">
        <v>735</v>
      </c>
      <c r="F638" s="208" t="s">
        <v>736</v>
      </c>
      <c r="G638" s="209" t="s">
        <v>226</v>
      </c>
      <c r="H638" s="210">
        <v>2</v>
      </c>
      <c r="I638" s="211"/>
      <c r="J638" s="212">
        <f>ROUND(I638*H638,2)</f>
        <v>0</v>
      </c>
      <c r="K638" s="208" t="s">
        <v>139</v>
      </c>
      <c r="L638" s="46"/>
      <c r="M638" s="213" t="s">
        <v>19</v>
      </c>
      <c r="N638" s="214" t="s">
        <v>51</v>
      </c>
      <c r="O638" s="86"/>
      <c r="P638" s="215">
        <f>O638*H638</f>
        <v>0</v>
      </c>
      <c r="Q638" s="215">
        <v>0</v>
      </c>
      <c r="R638" s="215">
        <f>Q638*H638</f>
        <v>0</v>
      </c>
      <c r="S638" s="215">
        <v>0</v>
      </c>
      <c r="T638" s="216">
        <f>S638*H638</f>
        <v>0</v>
      </c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  <c r="AE638" s="40"/>
      <c r="AR638" s="217" t="s">
        <v>303</v>
      </c>
      <c r="AT638" s="217" t="s">
        <v>135</v>
      </c>
      <c r="AU638" s="217" t="s">
        <v>90</v>
      </c>
      <c r="AY638" s="18" t="s">
        <v>133</v>
      </c>
      <c r="BE638" s="218">
        <f>IF(N638="základní",J638,0)</f>
        <v>0</v>
      </c>
      <c r="BF638" s="218">
        <f>IF(N638="snížená",J638,0)</f>
        <v>0</v>
      </c>
      <c r="BG638" s="218">
        <f>IF(N638="zákl. přenesená",J638,0)</f>
        <v>0</v>
      </c>
      <c r="BH638" s="218">
        <f>IF(N638="sníž. přenesená",J638,0)</f>
        <v>0</v>
      </c>
      <c r="BI638" s="218">
        <f>IF(N638="nulová",J638,0)</f>
        <v>0</v>
      </c>
      <c r="BJ638" s="18" t="s">
        <v>88</v>
      </c>
      <c r="BK638" s="218">
        <f>ROUND(I638*H638,2)</f>
        <v>0</v>
      </c>
      <c r="BL638" s="18" t="s">
        <v>303</v>
      </c>
      <c r="BM638" s="217" t="s">
        <v>737</v>
      </c>
    </row>
    <row r="639" spans="1:47" s="2" customFormat="1" ht="12">
      <c r="A639" s="40"/>
      <c r="B639" s="41"/>
      <c r="C639" s="42"/>
      <c r="D639" s="219" t="s">
        <v>142</v>
      </c>
      <c r="E639" s="42"/>
      <c r="F639" s="220" t="s">
        <v>738</v>
      </c>
      <c r="G639" s="42"/>
      <c r="H639" s="42"/>
      <c r="I639" s="221"/>
      <c r="J639" s="42"/>
      <c r="K639" s="42"/>
      <c r="L639" s="46"/>
      <c r="M639" s="222"/>
      <c r="N639" s="223"/>
      <c r="O639" s="86"/>
      <c r="P639" s="86"/>
      <c r="Q639" s="86"/>
      <c r="R639" s="86"/>
      <c r="S639" s="86"/>
      <c r="T639" s="87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  <c r="AE639" s="40"/>
      <c r="AT639" s="18" t="s">
        <v>142</v>
      </c>
      <c r="AU639" s="18" t="s">
        <v>90</v>
      </c>
    </row>
    <row r="640" spans="1:51" s="13" customFormat="1" ht="12">
      <c r="A640" s="13"/>
      <c r="B640" s="224"/>
      <c r="C640" s="225"/>
      <c r="D640" s="226" t="s">
        <v>144</v>
      </c>
      <c r="E640" s="227" t="s">
        <v>19</v>
      </c>
      <c r="F640" s="228" t="s">
        <v>728</v>
      </c>
      <c r="G640" s="225"/>
      <c r="H640" s="227" t="s">
        <v>19</v>
      </c>
      <c r="I640" s="229"/>
      <c r="J640" s="225"/>
      <c r="K640" s="225"/>
      <c r="L640" s="230"/>
      <c r="M640" s="231"/>
      <c r="N640" s="232"/>
      <c r="O640" s="232"/>
      <c r="P640" s="232"/>
      <c r="Q640" s="232"/>
      <c r="R640" s="232"/>
      <c r="S640" s="232"/>
      <c r="T640" s="23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T640" s="234" t="s">
        <v>144</v>
      </c>
      <c r="AU640" s="234" t="s">
        <v>90</v>
      </c>
      <c r="AV640" s="13" t="s">
        <v>88</v>
      </c>
      <c r="AW640" s="13" t="s">
        <v>42</v>
      </c>
      <c r="AX640" s="13" t="s">
        <v>80</v>
      </c>
      <c r="AY640" s="234" t="s">
        <v>133</v>
      </c>
    </row>
    <row r="641" spans="1:51" s="13" customFormat="1" ht="12">
      <c r="A641" s="13"/>
      <c r="B641" s="224"/>
      <c r="C641" s="225"/>
      <c r="D641" s="226" t="s">
        <v>144</v>
      </c>
      <c r="E641" s="227" t="s">
        <v>19</v>
      </c>
      <c r="F641" s="228" t="s">
        <v>508</v>
      </c>
      <c r="G641" s="225"/>
      <c r="H641" s="227" t="s">
        <v>19</v>
      </c>
      <c r="I641" s="229"/>
      <c r="J641" s="225"/>
      <c r="K641" s="225"/>
      <c r="L641" s="230"/>
      <c r="M641" s="231"/>
      <c r="N641" s="232"/>
      <c r="O641" s="232"/>
      <c r="P641" s="232"/>
      <c r="Q641" s="232"/>
      <c r="R641" s="232"/>
      <c r="S641" s="232"/>
      <c r="T641" s="23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T641" s="234" t="s">
        <v>144</v>
      </c>
      <c r="AU641" s="234" t="s">
        <v>90</v>
      </c>
      <c r="AV641" s="13" t="s">
        <v>88</v>
      </c>
      <c r="AW641" s="13" t="s">
        <v>42</v>
      </c>
      <c r="AX641" s="13" t="s">
        <v>80</v>
      </c>
      <c r="AY641" s="234" t="s">
        <v>133</v>
      </c>
    </row>
    <row r="642" spans="1:51" s="14" customFormat="1" ht="12">
      <c r="A642" s="14"/>
      <c r="B642" s="235"/>
      <c r="C642" s="236"/>
      <c r="D642" s="226" t="s">
        <v>144</v>
      </c>
      <c r="E642" s="237" t="s">
        <v>19</v>
      </c>
      <c r="F642" s="238" t="s">
        <v>509</v>
      </c>
      <c r="G642" s="236"/>
      <c r="H642" s="239">
        <v>2</v>
      </c>
      <c r="I642" s="240"/>
      <c r="J642" s="236"/>
      <c r="K642" s="236"/>
      <c r="L642" s="241"/>
      <c r="M642" s="242"/>
      <c r="N642" s="243"/>
      <c r="O642" s="243"/>
      <c r="P642" s="243"/>
      <c r="Q642" s="243"/>
      <c r="R642" s="243"/>
      <c r="S642" s="243"/>
      <c r="T642" s="244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T642" s="245" t="s">
        <v>144</v>
      </c>
      <c r="AU642" s="245" t="s">
        <v>90</v>
      </c>
      <c r="AV642" s="14" t="s">
        <v>90</v>
      </c>
      <c r="AW642" s="14" t="s">
        <v>42</v>
      </c>
      <c r="AX642" s="14" t="s">
        <v>88</v>
      </c>
      <c r="AY642" s="245" t="s">
        <v>133</v>
      </c>
    </row>
    <row r="643" spans="1:65" s="2" customFormat="1" ht="33" customHeight="1">
      <c r="A643" s="40"/>
      <c r="B643" s="41"/>
      <c r="C643" s="206" t="s">
        <v>739</v>
      </c>
      <c r="D643" s="206" t="s">
        <v>135</v>
      </c>
      <c r="E643" s="207" t="s">
        <v>740</v>
      </c>
      <c r="F643" s="208" t="s">
        <v>741</v>
      </c>
      <c r="G643" s="209" t="s">
        <v>226</v>
      </c>
      <c r="H643" s="210">
        <v>2</v>
      </c>
      <c r="I643" s="211"/>
      <c r="J643" s="212">
        <f>ROUND(I643*H643,2)</f>
        <v>0</v>
      </c>
      <c r="K643" s="208" t="s">
        <v>139</v>
      </c>
      <c r="L643" s="46"/>
      <c r="M643" s="213" t="s">
        <v>19</v>
      </c>
      <c r="N643" s="214" t="s">
        <v>51</v>
      </c>
      <c r="O643" s="86"/>
      <c r="P643" s="215">
        <f>O643*H643</f>
        <v>0</v>
      </c>
      <c r="Q643" s="215">
        <v>0</v>
      </c>
      <c r="R643" s="215">
        <f>Q643*H643</f>
        <v>0</v>
      </c>
      <c r="S643" s="215">
        <v>0</v>
      </c>
      <c r="T643" s="216">
        <f>S643*H643</f>
        <v>0</v>
      </c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  <c r="AE643" s="40"/>
      <c r="AR643" s="217" t="s">
        <v>303</v>
      </c>
      <c r="AT643" s="217" t="s">
        <v>135</v>
      </c>
      <c r="AU643" s="217" t="s">
        <v>90</v>
      </c>
      <c r="AY643" s="18" t="s">
        <v>133</v>
      </c>
      <c r="BE643" s="218">
        <f>IF(N643="základní",J643,0)</f>
        <v>0</v>
      </c>
      <c r="BF643" s="218">
        <f>IF(N643="snížená",J643,0)</f>
        <v>0</v>
      </c>
      <c r="BG643" s="218">
        <f>IF(N643="zákl. přenesená",J643,0)</f>
        <v>0</v>
      </c>
      <c r="BH643" s="218">
        <f>IF(N643="sníž. přenesená",J643,0)</f>
        <v>0</v>
      </c>
      <c r="BI643" s="218">
        <f>IF(N643="nulová",J643,0)</f>
        <v>0</v>
      </c>
      <c r="BJ643" s="18" t="s">
        <v>88</v>
      </c>
      <c r="BK643" s="218">
        <f>ROUND(I643*H643,2)</f>
        <v>0</v>
      </c>
      <c r="BL643" s="18" t="s">
        <v>303</v>
      </c>
      <c r="BM643" s="217" t="s">
        <v>742</v>
      </c>
    </row>
    <row r="644" spans="1:47" s="2" customFormat="1" ht="12">
      <c r="A644" s="40"/>
      <c r="B644" s="41"/>
      <c r="C644" s="42"/>
      <c r="D644" s="219" t="s">
        <v>142</v>
      </c>
      <c r="E644" s="42"/>
      <c r="F644" s="220" t="s">
        <v>743</v>
      </c>
      <c r="G644" s="42"/>
      <c r="H644" s="42"/>
      <c r="I644" s="221"/>
      <c r="J644" s="42"/>
      <c r="K644" s="42"/>
      <c r="L644" s="46"/>
      <c r="M644" s="222"/>
      <c r="N644" s="223"/>
      <c r="O644" s="86"/>
      <c r="P644" s="86"/>
      <c r="Q644" s="86"/>
      <c r="R644" s="86"/>
      <c r="S644" s="86"/>
      <c r="T644" s="87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  <c r="AE644" s="40"/>
      <c r="AT644" s="18" t="s">
        <v>142</v>
      </c>
      <c r="AU644" s="18" t="s">
        <v>90</v>
      </c>
    </row>
    <row r="645" spans="1:51" s="13" customFormat="1" ht="12">
      <c r="A645" s="13"/>
      <c r="B645" s="224"/>
      <c r="C645" s="225"/>
      <c r="D645" s="226" t="s">
        <v>144</v>
      </c>
      <c r="E645" s="227" t="s">
        <v>19</v>
      </c>
      <c r="F645" s="228" t="s">
        <v>728</v>
      </c>
      <c r="G645" s="225"/>
      <c r="H645" s="227" t="s">
        <v>19</v>
      </c>
      <c r="I645" s="229"/>
      <c r="J645" s="225"/>
      <c r="K645" s="225"/>
      <c r="L645" s="230"/>
      <c r="M645" s="231"/>
      <c r="N645" s="232"/>
      <c r="O645" s="232"/>
      <c r="P645" s="232"/>
      <c r="Q645" s="232"/>
      <c r="R645" s="232"/>
      <c r="S645" s="232"/>
      <c r="T645" s="23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T645" s="234" t="s">
        <v>144</v>
      </c>
      <c r="AU645" s="234" t="s">
        <v>90</v>
      </c>
      <c r="AV645" s="13" t="s">
        <v>88</v>
      </c>
      <c r="AW645" s="13" t="s">
        <v>42</v>
      </c>
      <c r="AX645" s="13" t="s">
        <v>80</v>
      </c>
      <c r="AY645" s="234" t="s">
        <v>133</v>
      </c>
    </row>
    <row r="646" spans="1:51" s="13" customFormat="1" ht="12">
      <c r="A646" s="13"/>
      <c r="B646" s="224"/>
      <c r="C646" s="225"/>
      <c r="D646" s="226" t="s">
        <v>144</v>
      </c>
      <c r="E646" s="227" t="s">
        <v>19</v>
      </c>
      <c r="F646" s="228" t="s">
        <v>508</v>
      </c>
      <c r="G646" s="225"/>
      <c r="H646" s="227" t="s">
        <v>19</v>
      </c>
      <c r="I646" s="229"/>
      <c r="J646" s="225"/>
      <c r="K646" s="225"/>
      <c r="L646" s="230"/>
      <c r="M646" s="231"/>
      <c r="N646" s="232"/>
      <c r="O646" s="232"/>
      <c r="P646" s="232"/>
      <c r="Q646" s="232"/>
      <c r="R646" s="232"/>
      <c r="S646" s="232"/>
      <c r="T646" s="23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T646" s="234" t="s">
        <v>144</v>
      </c>
      <c r="AU646" s="234" t="s">
        <v>90</v>
      </c>
      <c r="AV646" s="13" t="s">
        <v>88</v>
      </c>
      <c r="AW646" s="13" t="s">
        <v>42</v>
      </c>
      <c r="AX646" s="13" t="s">
        <v>80</v>
      </c>
      <c r="AY646" s="234" t="s">
        <v>133</v>
      </c>
    </row>
    <row r="647" spans="1:51" s="14" customFormat="1" ht="12">
      <c r="A647" s="14"/>
      <c r="B647" s="235"/>
      <c r="C647" s="236"/>
      <c r="D647" s="226" t="s">
        <v>144</v>
      </c>
      <c r="E647" s="237" t="s">
        <v>19</v>
      </c>
      <c r="F647" s="238" t="s">
        <v>509</v>
      </c>
      <c r="G647" s="236"/>
      <c r="H647" s="239">
        <v>2</v>
      </c>
      <c r="I647" s="240"/>
      <c r="J647" s="236"/>
      <c r="K647" s="236"/>
      <c r="L647" s="241"/>
      <c r="M647" s="242"/>
      <c r="N647" s="243"/>
      <c r="O647" s="243"/>
      <c r="P647" s="243"/>
      <c r="Q647" s="243"/>
      <c r="R647" s="243"/>
      <c r="S647" s="243"/>
      <c r="T647" s="24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T647" s="245" t="s">
        <v>144</v>
      </c>
      <c r="AU647" s="245" t="s">
        <v>90</v>
      </c>
      <c r="AV647" s="14" t="s">
        <v>90</v>
      </c>
      <c r="AW647" s="14" t="s">
        <v>42</v>
      </c>
      <c r="AX647" s="14" t="s">
        <v>88</v>
      </c>
      <c r="AY647" s="245" t="s">
        <v>133</v>
      </c>
    </row>
    <row r="648" spans="1:65" s="2" customFormat="1" ht="33" customHeight="1">
      <c r="A648" s="40"/>
      <c r="B648" s="41"/>
      <c r="C648" s="206" t="s">
        <v>744</v>
      </c>
      <c r="D648" s="206" t="s">
        <v>135</v>
      </c>
      <c r="E648" s="207" t="s">
        <v>745</v>
      </c>
      <c r="F648" s="208" t="s">
        <v>746</v>
      </c>
      <c r="G648" s="209" t="s">
        <v>226</v>
      </c>
      <c r="H648" s="210">
        <v>2</v>
      </c>
      <c r="I648" s="211"/>
      <c r="J648" s="212">
        <f>ROUND(I648*H648,2)</f>
        <v>0</v>
      </c>
      <c r="K648" s="208" t="s">
        <v>139</v>
      </c>
      <c r="L648" s="46"/>
      <c r="M648" s="213" t="s">
        <v>19</v>
      </c>
      <c r="N648" s="214" t="s">
        <v>51</v>
      </c>
      <c r="O648" s="86"/>
      <c r="P648" s="215">
        <f>O648*H648</f>
        <v>0</v>
      </c>
      <c r="Q648" s="215">
        <v>0</v>
      </c>
      <c r="R648" s="215">
        <f>Q648*H648</f>
        <v>0</v>
      </c>
      <c r="S648" s="215">
        <v>0</v>
      </c>
      <c r="T648" s="216">
        <f>S648*H648</f>
        <v>0</v>
      </c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  <c r="AE648" s="40"/>
      <c r="AR648" s="217" t="s">
        <v>303</v>
      </c>
      <c r="AT648" s="217" t="s">
        <v>135</v>
      </c>
      <c r="AU648" s="217" t="s">
        <v>90</v>
      </c>
      <c r="AY648" s="18" t="s">
        <v>133</v>
      </c>
      <c r="BE648" s="218">
        <f>IF(N648="základní",J648,0)</f>
        <v>0</v>
      </c>
      <c r="BF648" s="218">
        <f>IF(N648="snížená",J648,0)</f>
        <v>0</v>
      </c>
      <c r="BG648" s="218">
        <f>IF(N648="zákl. přenesená",J648,0)</f>
        <v>0</v>
      </c>
      <c r="BH648" s="218">
        <f>IF(N648="sníž. přenesená",J648,0)</f>
        <v>0</v>
      </c>
      <c r="BI648" s="218">
        <f>IF(N648="nulová",J648,0)</f>
        <v>0</v>
      </c>
      <c r="BJ648" s="18" t="s">
        <v>88</v>
      </c>
      <c r="BK648" s="218">
        <f>ROUND(I648*H648,2)</f>
        <v>0</v>
      </c>
      <c r="BL648" s="18" t="s">
        <v>303</v>
      </c>
      <c r="BM648" s="217" t="s">
        <v>747</v>
      </c>
    </row>
    <row r="649" spans="1:47" s="2" customFormat="1" ht="12">
      <c r="A649" s="40"/>
      <c r="B649" s="41"/>
      <c r="C649" s="42"/>
      <c r="D649" s="219" t="s">
        <v>142</v>
      </c>
      <c r="E649" s="42"/>
      <c r="F649" s="220" t="s">
        <v>748</v>
      </c>
      <c r="G649" s="42"/>
      <c r="H649" s="42"/>
      <c r="I649" s="221"/>
      <c r="J649" s="42"/>
      <c r="K649" s="42"/>
      <c r="L649" s="46"/>
      <c r="M649" s="222"/>
      <c r="N649" s="223"/>
      <c r="O649" s="86"/>
      <c r="P649" s="86"/>
      <c r="Q649" s="86"/>
      <c r="R649" s="86"/>
      <c r="S649" s="86"/>
      <c r="T649" s="87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  <c r="AE649" s="40"/>
      <c r="AT649" s="18" t="s">
        <v>142</v>
      </c>
      <c r="AU649" s="18" t="s">
        <v>90</v>
      </c>
    </row>
    <row r="650" spans="1:51" s="13" customFormat="1" ht="12">
      <c r="A650" s="13"/>
      <c r="B650" s="224"/>
      <c r="C650" s="225"/>
      <c r="D650" s="226" t="s">
        <v>144</v>
      </c>
      <c r="E650" s="227" t="s">
        <v>19</v>
      </c>
      <c r="F650" s="228" t="s">
        <v>728</v>
      </c>
      <c r="G650" s="225"/>
      <c r="H650" s="227" t="s">
        <v>19</v>
      </c>
      <c r="I650" s="229"/>
      <c r="J650" s="225"/>
      <c r="K650" s="225"/>
      <c r="L650" s="230"/>
      <c r="M650" s="231"/>
      <c r="N650" s="232"/>
      <c r="O650" s="232"/>
      <c r="P650" s="232"/>
      <c r="Q650" s="232"/>
      <c r="R650" s="232"/>
      <c r="S650" s="232"/>
      <c r="T650" s="23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T650" s="234" t="s">
        <v>144</v>
      </c>
      <c r="AU650" s="234" t="s">
        <v>90</v>
      </c>
      <c r="AV650" s="13" t="s">
        <v>88</v>
      </c>
      <c r="AW650" s="13" t="s">
        <v>42</v>
      </c>
      <c r="AX650" s="13" t="s">
        <v>80</v>
      </c>
      <c r="AY650" s="234" t="s">
        <v>133</v>
      </c>
    </row>
    <row r="651" spans="1:51" s="13" customFormat="1" ht="12">
      <c r="A651" s="13"/>
      <c r="B651" s="224"/>
      <c r="C651" s="225"/>
      <c r="D651" s="226" t="s">
        <v>144</v>
      </c>
      <c r="E651" s="227" t="s">
        <v>19</v>
      </c>
      <c r="F651" s="228" t="s">
        <v>508</v>
      </c>
      <c r="G651" s="225"/>
      <c r="H651" s="227" t="s">
        <v>19</v>
      </c>
      <c r="I651" s="229"/>
      <c r="J651" s="225"/>
      <c r="K651" s="225"/>
      <c r="L651" s="230"/>
      <c r="M651" s="231"/>
      <c r="N651" s="232"/>
      <c r="O651" s="232"/>
      <c r="P651" s="232"/>
      <c r="Q651" s="232"/>
      <c r="R651" s="232"/>
      <c r="S651" s="232"/>
      <c r="T651" s="23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T651" s="234" t="s">
        <v>144</v>
      </c>
      <c r="AU651" s="234" t="s">
        <v>90</v>
      </c>
      <c r="AV651" s="13" t="s">
        <v>88</v>
      </c>
      <c r="AW651" s="13" t="s">
        <v>42</v>
      </c>
      <c r="AX651" s="13" t="s">
        <v>80</v>
      </c>
      <c r="AY651" s="234" t="s">
        <v>133</v>
      </c>
    </row>
    <row r="652" spans="1:51" s="14" customFormat="1" ht="12">
      <c r="A652" s="14"/>
      <c r="B652" s="235"/>
      <c r="C652" s="236"/>
      <c r="D652" s="226" t="s">
        <v>144</v>
      </c>
      <c r="E652" s="237" t="s">
        <v>19</v>
      </c>
      <c r="F652" s="238" t="s">
        <v>509</v>
      </c>
      <c r="G652" s="236"/>
      <c r="H652" s="239">
        <v>2</v>
      </c>
      <c r="I652" s="240"/>
      <c r="J652" s="236"/>
      <c r="K652" s="236"/>
      <c r="L652" s="241"/>
      <c r="M652" s="242"/>
      <c r="N652" s="243"/>
      <c r="O652" s="243"/>
      <c r="P652" s="243"/>
      <c r="Q652" s="243"/>
      <c r="R652" s="243"/>
      <c r="S652" s="243"/>
      <c r="T652" s="244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T652" s="245" t="s">
        <v>144</v>
      </c>
      <c r="AU652" s="245" t="s">
        <v>90</v>
      </c>
      <c r="AV652" s="14" t="s">
        <v>90</v>
      </c>
      <c r="AW652" s="14" t="s">
        <v>42</v>
      </c>
      <c r="AX652" s="14" t="s">
        <v>88</v>
      </c>
      <c r="AY652" s="245" t="s">
        <v>133</v>
      </c>
    </row>
    <row r="653" spans="1:65" s="2" customFormat="1" ht="16.5" customHeight="1">
      <c r="A653" s="40"/>
      <c r="B653" s="41"/>
      <c r="C653" s="206" t="s">
        <v>749</v>
      </c>
      <c r="D653" s="206" t="s">
        <v>135</v>
      </c>
      <c r="E653" s="207" t="s">
        <v>750</v>
      </c>
      <c r="F653" s="208" t="s">
        <v>751</v>
      </c>
      <c r="G653" s="209" t="s">
        <v>226</v>
      </c>
      <c r="H653" s="210">
        <v>1</v>
      </c>
      <c r="I653" s="211"/>
      <c r="J653" s="212">
        <f>ROUND(I653*H653,2)</f>
        <v>0</v>
      </c>
      <c r="K653" s="208" t="s">
        <v>139</v>
      </c>
      <c r="L653" s="46"/>
      <c r="M653" s="213" t="s">
        <v>19</v>
      </c>
      <c r="N653" s="214" t="s">
        <v>51</v>
      </c>
      <c r="O653" s="86"/>
      <c r="P653" s="215">
        <f>O653*H653</f>
        <v>0</v>
      </c>
      <c r="Q653" s="215">
        <v>0</v>
      </c>
      <c r="R653" s="215">
        <f>Q653*H653</f>
        <v>0</v>
      </c>
      <c r="S653" s="215">
        <v>0</v>
      </c>
      <c r="T653" s="216">
        <f>S653*H653</f>
        <v>0</v>
      </c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  <c r="AE653" s="40"/>
      <c r="AR653" s="217" t="s">
        <v>303</v>
      </c>
      <c r="AT653" s="217" t="s">
        <v>135</v>
      </c>
      <c r="AU653" s="217" t="s">
        <v>90</v>
      </c>
      <c r="AY653" s="18" t="s">
        <v>133</v>
      </c>
      <c r="BE653" s="218">
        <f>IF(N653="základní",J653,0)</f>
        <v>0</v>
      </c>
      <c r="BF653" s="218">
        <f>IF(N653="snížená",J653,0)</f>
        <v>0</v>
      </c>
      <c r="BG653" s="218">
        <f>IF(N653="zákl. přenesená",J653,0)</f>
        <v>0</v>
      </c>
      <c r="BH653" s="218">
        <f>IF(N653="sníž. přenesená",J653,0)</f>
        <v>0</v>
      </c>
      <c r="BI653" s="218">
        <f>IF(N653="nulová",J653,0)</f>
        <v>0</v>
      </c>
      <c r="BJ653" s="18" t="s">
        <v>88</v>
      </c>
      <c r="BK653" s="218">
        <f>ROUND(I653*H653,2)</f>
        <v>0</v>
      </c>
      <c r="BL653" s="18" t="s">
        <v>303</v>
      </c>
      <c r="BM653" s="217" t="s">
        <v>752</v>
      </c>
    </row>
    <row r="654" spans="1:47" s="2" customFormat="1" ht="12">
      <c r="A654" s="40"/>
      <c r="B654" s="41"/>
      <c r="C654" s="42"/>
      <c r="D654" s="219" t="s">
        <v>142</v>
      </c>
      <c r="E654" s="42"/>
      <c r="F654" s="220" t="s">
        <v>753</v>
      </c>
      <c r="G654" s="42"/>
      <c r="H654" s="42"/>
      <c r="I654" s="221"/>
      <c r="J654" s="42"/>
      <c r="K654" s="42"/>
      <c r="L654" s="46"/>
      <c r="M654" s="222"/>
      <c r="N654" s="223"/>
      <c r="O654" s="86"/>
      <c r="P654" s="86"/>
      <c r="Q654" s="86"/>
      <c r="R654" s="86"/>
      <c r="S654" s="86"/>
      <c r="T654" s="87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  <c r="AE654" s="40"/>
      <c r="AT654" s="18" t="s">
        <v>142</v>
      </c>
      <c r="AU654" s="18" t="s">
        <v>90</v>
      </c>
    </row>
    <row r="655" spans="1:51" s="13" customFormat="1" ht="12">
      <c r="A655" s="13"/>
      <c r="B655" s="224"/>
      <c r="C655" s="225"/>
      <c r="D655" s="226" t="s">
        <v>144</v>
      </c>
      <c r="E655" s="227" t="s">
        <v>19</v>
      </c>
      <c r="F655" s="228" t="s">
        <v>728</v>
      </c>
      <c r="G655" s="225"/>
      <c r="H655" s="227" t="s">
        <v>19</v>
      </c>
      <c r="I655" s="229"/>
      <c r="J655" s="225"/>
      <c r="K655" s="225"/>
      <c r="L655" s="230"/>
      <c r="M655" s="231"/>
      <c r="N655" s="232"/>
      <c r="O655" s="232"/>
      <c r="P655" s="232"/>
      <c r="Q655" s="232"/>
      <c r="R655" s="232"/>
      <c r="S655" s="232"/>
      <c r="T655" s="23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T655" s="234" t="s">
        <v>144</v>
      </c>
      <c r="AU655" s="234" t="s">
        <v>90</v>
      </c>
      <c r="AV655" s="13" t="s">
        <v>88</v>
      </c>
      <c r="AW655" s="13" t="s">
        <v>42</v>
      </c>
      <c r="AX655" s="13" t="s">
        <v>80</v>
      </c>
      <c r="AY655" s="234" t="s">
        <v>133</v>
      </c>
    </row>
    <row r="656" spans="1:51" s="14" customFormat="1" ht="12">
      <c r="A656" s="14"/>
      <c r="B656" s="235"/>
      <c r="C656" s="236"/>
      <c r="D656" s="226" t="s">
        <v>144</v>
      </c>
      <c r="E656" s="237" t="s">
        <v>19</v>
      </c>
      <c r="F656" s="238" t="s">
        <v>88</v>
      </c>
      <c r="G656" s="236"/>
      <c r="H656" s="239">
        <v>1</v>
      </c>
      <c r="I656" s="240"/>
      <c r="J656" s="236"/>
      <c r="K656" s="236"/>
      <c r="L656" s="241"/>
      <c r="M656" s="242"/>
      <c r="N656" s="243"/>
      <c r="O656" s="243"/>
      <c r="P656" s="243"/>
      <c r="Q656" s="243"/>
      <c r="R656" s="243"/>
      <c r="S656" s="243"/>
      <c r="T656" s="244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T656" s="245" t="s">
        <v>144</v>
      </c>
      <c r="AU656" s="245" t="s">
        <v>90</v>
      </c>
      <c r="AV656" s="14" t="s">
        <v>90</v>
      </c>
      <c r="AW656" s="14" t="s">
        <v>42</v>
      </c>
      <c r="AX656" s="14" t="s">
        <v>88</v>
      </c>
      <c r="AY656" s="245" t="s">
        <v>133</v>
      </c>
    </row>
    <row r="657" spans="1:65" s="2" customFormat="1" ht="33" customHeight="1">
      <c r="A657" s="40"/>
      <c r="B657" s="41"/>
      <c r="C657" s="206" t="s">
        <v>754</v>
      </c>
      <c r="D657" s="206" t="s">
        <v>135</v>
      </c>
      <c r="E657" s="207" t="s">
        <v>755</v>
      </c>
      <c r="F657" s="208" t="s">
        <v>756</v>
      </c>
      <c r="G657" s="209" t="s">
        <v>226</v>
      </c>
      <c r="H657" s="210">
        <v>1</v>
      </c>
      <c r="I657" s="211"/>
      <c r="J657" s="212">
        <f>ROUND(I657*H657,2)</f>
        <v>0</v>
      </c>
      <c r="K657" s="208" t="s">
        <v>139</v>
      </c>
      <c r="L657" s="46"/>
      <c r="M657" s="213" t="s">
        <v>19</v>
      </c>
      <c r="N657" s="214" t="s">
        <v>51</v>
      </c>
      <c r="O657" s="86"/>
      <c r="P657" s="215">
        <f>O657*H657</f>
        <v>0</v>
      </c>
      <c r="Q657" s="215">
        <v>0</v>
      </c>
      <c r="R657" s="215">
        <f>Q657*H657</f>
        <v>0</v>
      </c>
      <c r="S657" s="215">
        <v>0</v>
      </c>
      <c r="T657" s="216">
        <f>S657*H657</f>
        <v>0</v>
      </c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  <c r="AE657" s="40"/>
      <c r="AR657" s="217" t="s">
        <v>303</v>
      </c>
      <c r="AT657" s="217" t="s">
        <v>135</v>
      </c>
      <c r="AU657" s="217" t="s">
        <v>90</v>
      </c>
      <c r="AY657" s="18" t="s">
        <v>133</v>
      </c>
      <c r="BE657" s="218">
        <f>IF(N657="základní",J657,0)</f>
        <v>0</v>
      </c>
      <c r="BF657" s="218">
        <f>IF(N657="snížená",J657,0)</f>
        <v>0</v>
      </c>
      <c r="BG657" s="218">
        <f>IF(N657="zákl. přenesená",J657,0)</f>
        <v>0</v>
      </c>
      <c r="BH657" s="218">
        <f>IF(N657="sníž. přenesená",J657,0)</f>
        <v>0</v>
      </c>
      <c r="BI657" s="218">
        <f>IF(N657="nulová",J657,0)</f>
        <v>0</v>
      </c>
      <c r="BJ657" s="18" t="s">
        <v>88</v>
      </c>
      <c r="BK657" s="218">
        <f>ROUND(I657*H657,2)</f>
        <v>0</v>
      </c>
      <c r="BL657" s="18" t="s">
        <v>303</v>
      </c>
      <c r="BM657" s="217" t="s">
        <v>757</v>
      </c>
    </row>
    <row r="658" spans="1:47" s="2" customFormat="1" ht="12">
      <c r="A658" s="40"/>
      <c r="B658" s="41"/>
      <c r="C658" s="42"/>
      <c r="D658" s="219" t="s">
        <v>142</v>
      </c>
      <c r="E658" s="42"/>
      <c r="F658" s="220" t="s">
        <v>758</v>
      </c>
      <c r="G658" s="42"/>
      <c r="H658" s="42"/>
      <c r="I658" s="221"/>
      <c r="J658" s="42"/>
      <c r="K658" s="42"/>
      <c r="L658" s="46"/>
      <c r="M658" s="222"/>
      <c r="N658" s="223"/>
      <c r="O658" s="86"/>
      <c r="P658" s="86"/>
      <c r="Q658" s="86"/>
      <c r="R658" s="86"/>
      <c r="S658" s="86"/>
      <c r="T658" s="87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  <c r="AE658" s="40"/>
      <c r="AT658" s="18" t="s">
        <v>142</v>
      </c>
      <c r="AU658" s="18" t="s">
        <v>90</v>
      </c>
    </row>
    <row r="659" spans="1:51" s="13" customFormat="1" ht="12">
      <c r="A659" s="13"/>
      <c r="B659" s="224"/>
      <c r="C659" s="225"/>
      <c r="D659" s="226" t="s">
        <v>144</v>
      </c>
      <c r="E659" s="227" t="s">
        <v>19</v>
      </c>
      <c r="F659" s="228" t="s">
        <v>728</v>
      </c>
      <c r="G659" s="225"/>
      <c r="H659" s="227" t="s">
        <v>19</v>
      </c>
      <c r="I659" s="229"/>
      <c r="J659" s="225"/>
      <c r="K659" s="225"/>
      <c r="L659" s="230"/>
      <c r="M659" s="231"/>
      <c r="N659" s="232"/>
      <c r="O659" s="232"/>
      <c r="P659" s="232"/>
      <c r="Q659" s="232"/>
      <c r="R659" s="232"/>
      <c r="S659" s="232"/>
      <c r="T659" s="23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T659" s="234" t="s">
        <v>144</v>
      </c>
      <c r="AU659" s="234" t="s">
        <v>90</v>
      </c>
      <c r="AV659" s="13" t="s">
        <v>88</v>
      </c>
      <c r="AW659" s="13" t="s">
        <v>42</v>
      </c>
      <c r="AX659" s="13" t="s">
        <v>80</v>
      </c>
      <c r="AY659" s="234" t="s">
        <v>133</v>
      </c>
    </row>
    <row r="660" spans="1:51" s="14" customFormat="1" ht="12">
      <c r="A660" s="14"/>
      <c r="B660" s="235"/>
      <c r="C660" s="236"/>
      <c r="D660" s="226" t="s">
        <v>144</v>
      </c>
      <c r="E660" s="237" t="s">
        <v>19</v>
      </c>
      <c r="F660" s="238" t="s">
        <v>88</v>
      </c>
      <c r="G660" s="236"/>
      <c r="H660" s="239">
        <v>1</v>
      </c>
      <c r="I660" s="240"/>
      <c r="J660" s="236"/>
      <c r="K660" s="236"/>
      <c r="L660" s="241"/>
      <c r="M660" s="242"/>
      <c r="N660" s="243"/>
      <c r="O660" s="243"/>
      <c r="P660" s="243"/>
      <c r="Q660" s="243"/>
      <c r="R660" s="243"/>
      <c r="S660" s="243"/>
      <c r="T660" s="244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T660" s="245" t="s">
        <v>144</v>
      </c>
      <c r="AU660" s="245" t="s">
        <v>90</v>
      </c>
      <c r="AV660" s="14" t="s">
        <v>90</v>
      </c>
      <c r="AW660" s="14" t="s">
        <v>42</v>
      </c>
      <c r="AX660" s="14" t="s">
        <v>88</v>
      </c>
      <c r="AY660" s="245" t="s">
        <v>133</v>
      </c>
    </row>
    <row r="661" spans="1:65" s="2" customFormat="1" ht="24.15" customHeight="1">
      <c r="A661" s="40"/>
      <c r="B661" s="41"/>
      <c r="C661" s="206" t="s">
        <v>759</v>
      </c>
      <c r="D661" s="206" t="s">
        <v>135</v>
      </c>
      <c r="E661" s="207" t="s">
        <v>760</v>
      </c>
      <c r="F661" s="208" t="s">
        <v>761</v>
      </c>
      <c r="G661" s="209" t="s">
        <v>226</v>
      </c>
      <c r="H661" s="210">
        <v>2</v>
      </c>
      <c r="I661" s="211"/>
      <c r="J661" s="212">
        <f>ROUND(I661*H661,2)</f>
        <v>0</v>
      </c>
      <c r="K661" s="208" t="s">
        <v>139</v>
      </c>
      <c r="L661" s="46"/>
      <c r="M661" s="213" t="s">
        <v>19</v>
      </c>
      <c r="N661" s="214" t="s">
        <v>51</v>
      </c>
      <c r="O661" s="86"/>
      <c r="P661" s="215">
        <f>O661*H661</f>
        <v>0</v>
      </c>
      <c r="Q661" s="215">
        <v>0</v>
      </c>
      <c r="R661" s="215">
        <f>Q661*H661</f>
        <v>0</v>
      </c>
      <c r="S661" s="215">
        <v>0</v>
      </c>
      <c r="T661" s="216">
        <f>S661*H661</f>
        <v>0</v>
      </c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  <c r="AE661" s="40"/>
      <c r="AR661" s="217" t="s">
        <v>303</v>
      </c>
      <c r="AT661" s="217" t="s">
        <v>135</v>
      </c>
      <c r="AU661" s="217" t="s">
        <v>90</v>
      </c>
      <c r="AY661" s="18" t="s">
        <v>133</v>
      </c>
      <c r="BE661" s="218">
        <f>IF(N661="základní",J661,0)</f>
        <v>0</v>
      </c>
      <c r="BF661" s="218">
        <f>IF(N661="snížená",J661,0)</f>
        <v>0</v>
      </c>
      <c r="BG661" s="218">
        <f>IF(N661="zákl. přenesená",J661,0)</f>
        <v>0</v>
      </c>
      <c r="BH661" s="218">
        <f>IF(N661="sníž. přenesená",J661,0)</f>
        <v>0</v>
      </c>
      <c r="BI661" s="218">
        <f>IF(N661="nulová",J661,0)</f>
        <v>0</v>
      </c>
      <c r="BJ661" s="18" t="s">
        <v>88</v>
      </c>
      <c r="BK661" s="218">
        <f>ROUND(I661*H661,2)</f>
        <v>0</v>
      </c>
      <c r="BL661" s="18" t="s">
        <v>303</v>
      </c>
      <c r="BM661" s="217" t="s">
        <v>762</v>
      </c>
    </row>
    <row r="662" spans="1:47" s="2" customFormat="1" ht="12">
      <c r="A662" s="40"/>
      <c r="B662" s="41"/>
      <c r="C662" s="42"/>
      <c r="D662" s="219" t="s">
        <v>142</v>
      </c>
      <c r="E662" s="42"/>
      <c r="F662" s="220" t="s">
        <v>763</v>
      </c>
      <c r="G662" s="42"/>
      <c r="H662" s="42"/>
      <c r="I662" s="221"/>
      <c r="J662" s="42"/>
      <c r="K662" s="42"/>
      <c r="L662" s="46"/>
      <c r="M662" s="222"/>
      <c r="N662" s="223"/>
      <c r="O662" s="86"/>
      <c r="P662" s="86"/>
      <c r="Q662" s="86"/>
      <c r="R662" s="86"/>
      <c r="S662" s="86"/>
      <c r="T662" s="87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  <c r="AE662" s="40"/>
      <c r="AT662" s="18" t="s">
        <v>142</v>
      </c>
      <c r="AU662" s="18" t="s">
        <v>90</v>
      </c>
    </row>
    <row r="663" spans="1:51" s="13" customFormat="1" ht="12">
      <c r="A663" s="13"/>
      <c r="B663" s="224"/>
      <c r="C663" s="225"/>
      <c r="D663" s="226" t="s">
        <v>144</v>
      </c>
      <c r="E663" s="227" t="s">
        <v>19</v>
      </c>
      <c r="F663" s="228" t="s">
        <v>728</v>
      </c>
      <c r="G663" s="225"/>
      <c r="H663" s="227" t="s">
        <v>19</v>
      </c>
      <c r="I663" s="229"/>
      <c r="J663" s="225"/>
      <c r="K663" s="225"/>
      <c r="L663" s="230"/>
      <c r="M663" s="231"/>
      <c r="N663" s="232"/>
      <c r="O663" s="232"/>
      <c r="P663" s="232"/>
      <c r="Q663" s="232"/>
      <c r="R663" s="232"/>
      <c r="S663" s="232"/>
      <c r="T663" s="23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T663" s="234" t="s">
        <v>144</v>
      </c>
      <c r="AU663" s="234" t="s">
        <v>90</v>
      </c>
      <c r="AV663" s="13" t="s">
        <v>88</v>
      </c>
      <c r="AW663" s="13" t="s">
        <v>42</v>
      </c>
      <c r="AX663" s="13" t="s">
        <v>80</v>
      </c>
      <c r="AY663" s="234" t="s">
        <v>133</v>
      </c>
    </row>
    <row r="664" spans="1:51" s="13" customFormat="1" ht="12">
      <c r="A664" s="13"/>
      <c r="B664" s="224"/>
      <c r="C664" s="225"/>
      <c r="D664" s="226" t="s">
        <v>144</v>
      </c>
      <c r="E664" s="227" t="s">
        <v>19</v>
      </c>
      <c r="F664" s="228" t="s">
        <v>508</v>
      </c>
      <c r="G664" s="225"/>
      <c r="H664" s="227" t="s">
        <v>19</v>
      </c>
      <c r="I664" s="229"/>
      <c r="J664" s="225"/>
      <c r="K664" s="225"/>
      <c r="L664" s="230"/>
      <c r="M664" s="231"/>
      <c r="N664" s="232"/>
      <c r="O664" s="232"/>
      <c r="P664" s="232"/>
      <c r="Q664" s="232"/>
      <c r="R664" s="232"/>
      <c r="S664" s="232"/>
      <c r="T664" s="23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T664" s="234" t="s">
        <v>144</v>
      </c>
      <c r="AU664" s="234" t="s">
        <v>90</v>
      </c>
      <c r="AV664" s="13" t="s">
        <v>88</v>
      </c>
      <c r="AW664" s="13" t="s">
        <v>42</v>
      </c>
      <c r="AX664" s="13" t="s">
        <v>80</v>
      </c>
      <c r="AY664" s="234" t="s">
        <v>133</v>
      </c>
    </row>
    <row r="665" spans="1:51" s="14" customFormat="1" ht="12">
      <c r="A665" s="14"/>
      <c r="B665" s="235"/>
      <c r="C665" s="236"/>
      <c r="D665" s="226" t="s">
        <v>144</v>
      </c>
      <c r="E665" s="237" t="s">
        <v>19</v>
      </c>
      <c r="F665" s="238" t="s">
        <v>509</v>
      </c>
      <c r="G665" s="236"/>
      <c r="H665" s="239">
        <v>2</v>
      </c>
      <c r="I665" s="240"/>
      <c r="J665" s="236"/>
      <c r="K665" s="236"/>
      <c r="L665" s="241"/>
      <c r="M665" s="242"/>
      <c r="N665" s="243"/>
      <c r="O665" s="243"/>
      <c r="P665" s="243"/>
      <c r="Q665" s="243"/>
      <c r="R665" s="243"/>
      <c r="S665" s="243"/>
      <c r="T665" s="244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T665" s="245" t="s">
        <v>144</v>
      </c>
      <c r="AU665" s="245" t="s">
        <v>90</v>
      </c>
      <c r="AV665" s="14" t="s">
        <v>90</v>
      </c>
      <c r="AW665" s="14" t="s">
        <v>42</v>
      </c>
      <c r="AX665" s="14" t="s">
        <v>88</v>
      </c>
      <c r="AY665" s="245" t="s">
        <v>133</v>
      </c>
    </row>
    <row r="666" spans="1:65" s="2" customFormat="1" ht="24.15" customHeight="1">
      <c r="A666" s="40"/>
      <c r="B666" s="41"/>
      <c r="C666" s="206" t="s">
        <v>764</v>
      </c>
      <c r="D666" s="206" t="s">
        <v>135</v>
      </c>
      <c r="E666" s="207" t="s">
        <v>765</v>
      </c>
      <c r="F666" s="208" t="s">
        <v>766</v>
      </c>
      <c r="G666" s="209" t="s">
        <v>226</v>
      </c>
      <c r="H666" s="210">
        <v>2</v>
      </c>
      <c r="I666" s="211"/>
      <c r="J666" s="212">
        <f>ROUND(I666*H666,2)</f>
        <v>0</v>
      </c>
      <c r="K666" s="208" t="s">
        <v>139</v>
      </c>
      <c r="L666" s="46"/>
      <c r="M666" s="213" t="s">
        <v>19</v>
      </c>
      <c r="N666" s="214" t="s">
        <v>51</v>
      </c>
      <c r="O666" s="86"/>
      <c r="P666" s="215">
        <f>O666*H666</f>
        <v>0</v>
      </c>
      <c r="Q666" s="215">
        <v>0</v>
      </c>
      <c r="R666" s="215">
        <f>Q666*H666</f>
        <v>0</v>
      </c>
      <c r="S666" s="215">
        <v>0</v>
      </c>
      <c r="T666" s="216">
        <f>S666*H666</f>
        <v>0</v>
      </c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  <c r="AE666" s="40"/>
      <c r="AR666" s="217" t="s">
        <v>303</v>
      </c>
      <c r="AT666" s="217" t="s">
        <v>135</v>
      </c>
      <c r="AU666" s="217" t="s">
        <v>90</v>
      </c>
      <c r="AY666" s="18" t="s">
        <v>133</v>
      </c>
      <c r="BE666" s="218">
        <f>IF(N666="základní",J666,0)</f>
        <v>0</v>
      </c>
      <c r="BF666" s="218">
        <f>IF(N666="snížená",J666,0)</f>
        <v>0</v>
      </c>
      <c r="BG666" s="218">
        <f>IF(N666="zákl. přenesená",J666,0)</f>
        <v>0</v>
      </c>
      <c r="BH666" s="218">
        <f>IF(N666="sníž. přenesená",J666,0)</f>
        <v>0</v>
      </c>
      <c r="BI666" s="218">
        <f>IF(N666="nulová",J666,0)</f>
        <v>0</v>
      </c>
      <c r="BJ666" s="18" t="s">
        <v>88</v>
      </c>
      <c r="BK666" s="218">
        <f>ROUND(I666*H666,2)</f>
        <v>0</v>
      </c>
      <c r="BL666" s="18" t="s">
        <v>303</v>
      </c>
      <c r="BM666" s="217" t="s">
        <v>767</v>
      </c>
    </row>
    <row r="667" spans="1:47" s="2" customFormat="1" ht="12">
      <c r="A667" s="40"/>
      <c r="B667" s="41"/>
      <c r="C667" s="42"/>
      <c r="D667" s="219" t="s">
        <v>142</v>
      </c>
      <c r="E667" s="42"/>
      <c r="F667" s="220" t="s">
        <v>768</v>
      </c>
      <c r="G667" s="42"/>
      <c r="H667" s="42"/>
      <c r="I667" s="221"/>
      <c r="J667" s="42"/>
      <c r="K667" s="42"/>
      <c r="L667" s="46"/>
      <c r="M667" s="222"/>
      <c r="N667" s="223"/>
      <c r="O667" s="86"/>
      <c r="P667" s="86"/>
      <c r="Q667" s="86"/>
      <c r="R667" s="86"/>
      <c r="S667" s="86"/>
      <c r="T667" s="87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  <c r="AE667" s="40"/>
      <c r="AT667" s="18" t="s">
        <v>142</v>
      </c>
      <c r="AU667" s="18" t="s">
        <v>90</v>
      </c>
    </row>
    <row r="668" spans="1:51" s="13" customFormat="1" ht="12">
      <c r="A668" s="13"/>
      <c r="B668" s="224"/>
      <c r="C668" s="225"/>
      <c r="D668" s="226" t="s">
        <v>144</v>
      </c>
      <c r="E668" s="227" t="s">
        <v>19</v>
      </c>
      <c r="F668" s="228" t="s">
        <v>728</v>
      </c>
      <c r="G668" s="225"/>
      <c r="H668" s="227" t="s">
        <v>19</v>
      </c>
      <c r="I668" s="229"/>
      <c r="J668" s="225"/>
      <c r="K668" s="225"/>
      <c r="L668" s="230"/>
      <c r="M668" s="231"/>
      <c r="N668" s="232"/>
      <c r="O668" s="232"/>
      <c r="P668" s="232"/>
      <c r="Q668" s="232"/>
      <c r="R668" s="232"/>
      <c r="S668" s="232"/>
      <c r="T668" s="23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T668" s="234" t="s">
        <v>144</v>
      </c>
      <c r="AU668" s="234" t="s">
        <v>90</v>
      </c>
      <c r="AV668" s="13" t="s">
        <v>88</v>
      </c>
      <c r="AW668" s="13" t="s">
        <v>42</v>
      </c>
      <c r="AX668" s="13" t="s">
        <v>80</v>
      </c>
      <c r="AY668" s="234" t="s">
        <v>133</v>
      </c>
    </row>
    <row r="669" spans="1:51" s="13" customFormat="1" ht="12">
      <c r="A669" s="13"/>
      <c r="B669" s="224"/>
      <c r="C669" s="225"/>
      <c r="D669" s="226" t="s">
        <v>144</v>
      </c>
      <c r="E669" s="227" t="s">
        <v>19</v>
      </c>
      <c r="F669" s="228" t="s">
        <v>508</v>
      </c>
      <c r="G669" s="225"/>
      <c r="H669" s="227" t="s">
        <v>19</v>
      </c>
      <c r="I669" s="229"/>
      <c r="J669" s="225"/>
      <c r="K669" s="225"/>
      <c r="L669" s="230"/>
      <c r="M669" s="231"/>
      <c r="N669" s="232"/>
      <c r="O669" s="232"/>
      <c r="P669" s="232"/>
      <c r="Q669" s="232"/>
      <c r="R669" s="232"/>
      <c r="S669" s="232"/>
      <c r="T669" s="23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T669" s="234" t="s">
        <v>144</v>
      </c>
      <c r="AU669" s="234" t="s">
        <v>90</v>
      </c>
      <c r="AV669" s="13" t="s">
        <v>88</v>
      </c>
      <c r="AW669" s="13" t="s">
        <v>42</v>
      </c>
      <c r="AX669" s="13" t="s">
        <v>80</v>
      </c>
      <c r="AY669" s="234" t="s">
        <v>133</v>
      </c>
    </row>
    <row r="670" spans="1:51" s="14" customFormat="1" ht="12">
      <c r="A670" s="14"/>
      <c r="B670" s="235"/>
      <c r="C670" s="236"/>
      <c r="D670" s="226" t="s">
        <v>144</v>
      </c>
      <c r="E670" s="237" t="s">
        <v>19</v>
      </c>
      <c r="F670" s="238" t="s">
        <v>509</v>
      </c>
      <c r="G670" s="236"/>
      <c r="H670" s="239">
        <v>2</v>
      </c>
      <c r="I670" s="240"/>
      <c r="J670" s="236"/>
      <c r="K670" s="236"/>
      <c r="L670" s="241"/>
      <c r="M670" s="242"/>
      <c r="N670" s="243"/>
      <c r="O670" s="243"/>
      <c r="P670" s="243"/>
      <c r="Q670" s="243"/>
      <c r="R670" s="243"/>
      <c r="S670" s="243"/>
      <c r="T670" s="244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T670" s="245" t="s">
        <v>144</v>
      </c>
      <c r="AU670" s="245" t="s">
        <v>90</v>
      </c>
      <c r="AV670" s="14" t="s">
        <v>90</v>
      </c>
      <c r="AW670" s="14" t="s">
        <v>42</v>
      </c>
      <c r="AX670" s="14" t="s">
        <v>88</v>
      </c>
      <c r="AY670" s="245" t="s">
        <v>133</v>
      </c>
    </row>
    <row r="671" spans="1:65" s="2" customFormat="1" ht="16.5" customHeight="1">
      <c r="A671" s="40"/>
      <c r="B671" s="41"/>
      <c r="C671" s="206" t="s">
        <v>769</v>
      </c>
      <c r="D671" s="206" t="s">
        <v>135</v>
      </c>
      <c r="E671" s="207" t="s">
        <v>770</v>
      </c>
      <c r="F671" s="208" t="s">
        <v>771</v>
      </c>
      <c r="G671" s="209" t="s">
        <v>226</v>
      </c>
      <c r="H671" s="210">
        <v>2</v>
      </c>
      <c r="I671" s="211"/>
      <c r="J671" s="212">
        <f>ROUND(I671*H671,2)</f>
        <v>0</v>
      </c>
      <c r="K671" s="208" t="s">
        <v>139</v>
      </c>
      <c r="L671" s="46"/>
      <c r="M671" s="213" t="s">
        <v>19</v>
      </c>
      <c r="N671" s="214" t="s">
        <v>51</v>
      </c>
      <c r="O671" s="86"/>
      <c r="P671" s="215">
        <f>O671*H671</f>
        <v>0</v>
      </c>
      <c r="Q671" s="215">
        <v>0</v>
      </c>
      <c r="R671" s="215">
        <f>Q671*H671</f>
        <v>0</v>
      </c>
      <c r="S671" s="215">
        <v>0</v>
      </c>
      <c r="T671" s="216">
        <f>S671*H671</f>
        <v>0</v>
      </c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  <c r="AE671" s="40"/>
      <c r="AR671" s="217" t="s">
        <v>303</v>
      </c>
      <c r="AT671" s="217" t="s">
        <v>135</v>
      </c>
      <c r="AU671" s="217" t="s">
        <v>90</v>
      </c>
      <c r="AY671" s="18" t="s">
        <v>133</v>
      </c>
      <c r="BE671" s="218">
        <f>IF(N671="základní",J671,0)</f>
        <v>0</v>
      </c>
      <c r="BF671" s="218">
        <f>IF(N671="snížená",J671,0)</f>
        <v>0</v>
      </c>
      <c r="BG671" s="218">
        <f>IF(N671="zákl. přenesená",J671,0)</f>
        <v>0</v>
      </c>
      <c r="BH671" s="218">
        <f>IF(N671="sníž. přenesená",J671,0)</f>
        <v>0</v>
      </c>
      <c r="BI671" s="218">
        <f>IF(N671="nulová",J671,0)</f>
        <v>0</v>
      </c>
      <c r="BJ671" s="18" t="s">
        <v>88</v>
      </c>
      <c r="BK671" s="218">
        <f>ROUND(I671*H671,2)</f>
        <v>0</v>
      </c>
      <c r="BL671" s="18" t="s">
        <v>303</v>
      </c>
      <c r="BM671" s="217" t="s">
        <v>772</v>
      </c>
    </row>
    <row r="672" spans="1:47" s="2" customFormat="1" ht="12">
      <c r="A672" s="40"/>
      <c r="B672" s="41"/>
      <c r="C672" s="42"/>
      <c r="D672" s="219" t="s">
        <v>142</v>
      </c>
      <c r="E672" s="42"/>
      <c r="F672" s="220" t="s">
        <v>773</v>
      </c>
      <c r="G672" s="42"/>
      <c r="H672" s="42"/>
      <c r="I672" s="221"/>
      <c r="J672" s="42"/>
      <c r="K672" s="42"/>
      <c r="L672" s="46"/>
      <c r="M672" s="222"/>
      <c r="N672" s="223"/>
      <c r="O672" s="86"/>
      <c r="P672" s="86"/>
      <c r="Q672" s="86"/>
      <c r="R672" s="86"/>
      <c r="S672" s="86"/>
      <c r="T672" s="87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  <c r="AE672" s="40"/>
      <c r="AT672" s="18" t="s">
        <v>142</v>
      </c>
      <c r="AU672" s="18" t="s">
        <v>90</v>
      </c>
    </row>
    <row r="673" spans="1:51" s="13" customFormat="1" ht="12">
      <c r="A673" s="13"/>
      <c r="B673" s="224"/>
      <c r="C673" s="225"/>
      <c r="D673" s="226" t="s">
        <v>144</v>
      </c>
      <c r="E673" s="227" t="s">
        <v>19</v>
      </c>
      <c r="F673" s="228" t="s">
        <v>728</v>
      </c>
      <c r="G673" s="225"/>
      <c r="H673" s="227" t="s">
        <v>19</v>
      </c>
      <c r="I673" s="229"/>
      <c r="J673" s="225"/>
      <c r="K673" s="225"/>
      <c r="L673" s="230"/>
      <c r="M673" s="231"/>
      <c r="N673" s="232"/>
      <c r="O673" s="232"/>
      <c r="P673" s="232"/>
      <c r="Q673" s="232"/>
      <c r="R673" s="232"/>
      <c r="S673" s="232"/>
      <c r="T673" s="23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T673" s="234" t="s">
        <v>144</v>
      </c>
      <c r="AU673" s="234" t="s">
        <v>90</v>
      </c>
      <c r="AV673" s="13" t="s">
        <v>88</v>
      </c>
      <c r="AW673" s="13" t="s">
        <v>42</v>
      </c>
      <c r="AX673" s="13" t="s">
        <v>80</v>
      </c>
      <c r="AY673" s="234" t="s">
        <v>133</v>
      </c>
    </row>
    <row r="674" spans="1:51" s="13" customFormat="1" ht="12">
      <c r="A674" s="13"/>
      <c r="B674" s="224"/>
      <c r="C674" s="225"/>
      <c r="D674" s="226" t="s">
        <v>144</v>
      </c>
      <c r="E674" s="227" t="s">
        <v>19</v>
      </c>
      <c r="F674" s="228" t="s">
        <v>508</v>
      </c>
      <c r="G674" s="225"/>
      <c r="H674" s="227" t="s">
        <v>19</v>
      </c>
      <c r="I674" s="229"/>
      <c r="J674" s="225"/>
      <c r="K674" s="225"/>
      <c r="L674" s="230"/>
      <c r="M674" s="231"/>
      <c r="N674" s="232"/>
      <c r="O674" s="232"/>
      <c r="P674" s="232"/>
      <c r="Q674" s="232"/>
      <c r="R674" s="232"/>
      <c r="S674" s="232"/>
      <c r="T674" s="23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T674" s="234" t="s">
        <v>144</v>
      </c>
      <c r="AU674" s="234" t="s">
        <v>90</v>
      </c>
      <c r="AV674" s="13" t="s">
        <v>88</v>
      </c>
      <c r="AW674" s="13" t="s">
        <v>42</v>
      </c>
      <c r="AX674" s="13" t="s">
        <v>80</v>
      </c>
      <c r="AY674" s="234" t="s">
        <v>133</v>
      </c>
    </row>
    <row r="675" spans="1:51" s="14" customFormat="1" ht="12">
      <c r="A675" s="14"/>
      <c r="B675" s="235"/>
      <c r="C675" s="236"/>
      <c r="D675" s="226" t="s">
        <v>144</v>
      </c>
      <c r="E675" s="237" t="s">
        <v>19</v>
      </c>
      <c r="F675" s="238" t="s">
        <v>509</v>
      </c>
      <c r="G675" s="236"/>
      <c r="H675" s="239">
        <v>2</v>
      </c>
      <c r="I675" s="240"/>
      <c r="J675" s="236"/>
      <c r="K675" s="236"/>
      <c r="L675" s="241"/>
      <c r="M675" s="242"/>
      <c r="N675" s="243"/>
      <c r="O675" s="243"/>
      <c r="P675" s="243"/>
      <c r="Q675" s="243"/>
      <c r="R675" s="243"/>
      <c r="S675" s="243"/>
      <c r="T675" s="244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T675" s="245" t="s">
        <v>144</v>
      </c>
      <c r="AU675" s="245" t="s">
        <v>90</v>
      </c>
      <c r="AV675" s="14" t="s">
        <v>90</v>
      </c>
      <c r="AW675" s="14" t="s">
        <v>42</v>
      </c>
      <c r="AX675" s="14" t="s">
        <v>88</v>
      </c>
      <c r="AY675" s="245" t="s">
        <v>133</v>
      </c>
    </row>
    <row r="676" spans="1:65" s="2" customFormat="1" ht="21.75" customHeight="1">
      <c r="A676" s="40"/>
      <c r="B676" s="41"/>
      <c r="C676" s="206" t="s">
        <v>774</v>
      </c>
      <c r="D676" s="206" t="s">
        <v>135</v>
      </c>
      <c r="E676" s="207" t="s">
        <v>775</v>
      </c>
      <c r="F676" s="208" t="s">
        <v>776</v>
      </c>
      <c r="G676" s="209" t="s">
        <v>226</v>
      </c>
      <c r="H676" s="210">
        <v>1</v>
      </c>
      <c r="I676" s="211"/>
      <c r="J676" s="212">
        <f>ROUND(I676*H676,2)</f>
        <v>0</v>
      </c>
      <c r="K676" s="208" t="s">
        <v>139</v>
      </c>
      <c r="L676" s="46"/>
      <c r="M676" s="213" t="s">
        <v>19</v>
      </c>
      <c r="N676" s="214" t="s">
        <v>51</v>
      </c>
      <c r="O676" s="86"/>
      <c r="P676" s="215">
        <f>O676*H676</f>
        <v>0</v>
      </c>
      <c r="Q676" s="215">
        <v>0</v>
      </c>
      <c r="R676" s="215">
        <f>Q676*H676</f>
        <v>0</v>
      </c>
      <c r="S676" s="215">
        <v>0</v>
      </c>
      <c r="T676" s="216">
        <f>S676*H676</f>
        <v>0</v>
      </c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  <c r="AE676" s="40"/>
      <c r="AR676" s="217" t="s">
        <v>303</v>
      </c>
      <c r="AT676" s="217" t="s">
        <v>135</v>
      </c>
      <c r="AU676" s="217" t="s">
        <v>90</v>
      </c>
      <c r="AY676" s="18" t="s">
        <v>133</v>
      </c>
      <c r="BE676" s="218">
        <f>IF(N676="základní",J676,0)</f>
        <v>0</v>
      </c>
      <c r="BF676" s="218">
        <f>IF(N676="snížená",J676,0)</f>
        <v>0</v>
      </c>
      <c r="BG676" s="218">
        <f>IF(N676="zákl. přenesená",J676,0)</f>
        <v>0</v>
      </c>
      <c r="BH676" s="218">
        <f>IF(N676="sníž. přenesená",J676,0)</f>
        <v>0</v>
      </c>
      <c r="BI676" s="218">
        <f>IF(N676="nulová",J676,0)</f>
        <v>0</v>
      </c>
      <c r="BJ676" s="18" t="s">
        <v>88</v>
      </c>
      <c r="BK676" s="218">
        <f>ROUND(I676*H676,2)</f>
        <v>0</v>
      </c>
      <c r="BL676" s="18" t="s">
        <v>303</v>
      </c>
      <c r="BM676" s="217" t="s">
        <v>777</v>
      </c>
    </row>
    <row r="677" spans="1:47" s="2" customFormat="1" ht="12">
      <c r="A677" s="40"/>
      <c r="B677" s="41"/>
      <c r="C677" s="42"/>
      <c r="D677" s="219" t="s">
        <v>142</v>
      </c>
      <c r="E677" s="42"/>
      <c r="F677" s="220" t="s">
        <v>778</v>
      </c>
      <c r="G677" s="42"/>
      <c r="H677" s="42"/>
      <c r="I677" s="221"/>
      <c r="J677" s="42"/>
      <c r="K677" s="42"/>
      <c r="L677" s="46"/>
      <c r="M677" s="222"/>
      <c r="N677" s="223"/>
      <c r="O677" s="86"/>
      <c r="P677" s="86"/>
      <c r="Q677" s="86"/>
      <c r="R677" s="86"/>
      <c r="S677" s="86"/>
      <c r="T677" s="87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  <c r="AE677" s="40"/>
      <c r="AT677" s="18" t="s">
        <v>142</v>
      </c>
      <c r="AU677" s="18" t="s">
        <v>90</v>
      </c>
    </row>
    <row r="678" spans="1:51" s="13" customFormat="1" ht="12">
      <c r="A678" s="13"/>
      <c r="B678" s="224"/>
      <c r="C678" s="225"/>
      <c r="D678" s="226" t="s">
        <v>144</v>
      </c>
      <c r="E678" s="227" t="s">
        <v>19</v>
      </c>
      <c r="F678" s="228" t="s">
        <v>728</v>
      </c>
      <c r="G678" s="225"/>
      <c r="H678" s="227" t="s">
        <v>19</v>
      </c>
      <c r="I678" s="229"/>
      <c r="J678" s="225"/>
      <c r="K678" s="225"/>
      <c r="L678" s="230"/>
      <c r="M678" s="231"/>
      <c r="N678" s="232"/>
      <c r="O678" s="232"/>
      <c r="P678" s="232"/>
      <c r="Q678" s="232"/>
      <c r="R678" s="232"/>
      <c r="S678" s="232"/>
      <c r="T678" s="23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T678" s="234" t="s">
        <v>144</v>
      </c>
      <c r="AU678" s="234" t="s">
        <v>90</v>
      </c>
      <c r="AV678" s="13" t="s">
        <v>88</v>
      </c>
      <c r="AW678" s="13" t="s">
        <v>42</v>
      </c>
      <c r="AX678" s="13" t="s">
        <v>80</v>
      </c>
      <c r="AY678" s="234" t="s">
        <v>133</v>
      </c>
    </row>
    <row r="679" spans="1:51" s="14" customFormat="1" ht="12">
      <c r="A679" s="14"/>
      <c r="B679" s="235"/>
      <c r="C679" s="236"/>
      <c r="D679" s="226" t="s">
        <v>144</v>
      </c>
      <c r="E679" s="237" t="s">
        <v>19</v>
      </c>
      <c r="F679" s="238" t="s">
        <v>88</v>
      </c>
      <c r="G679" s="236"/>
      <c r="H679" s="239">
        <v>1</v>
      </c>
      <c r="I679" s="240"/>
      <c r="J679" s="236"/>
      <c r="K679" s="236"/>
      <c r="L679" s="241"/>
      <c r="M679" s="242"/>
      <c r="N679" s="243"/>
      <c r="O679" s="243"/>
      <c r="P679" s="243"/>
      <c r="Q679" s="243"/>
      <c r="R679" s="243"/>
      <c r="S679" s="243"/>
      <c r="T679" s="244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T679" s="245" t="s">
        <v>144</v>
      </c>
      <c r="AU679" s="245" t="s">
        <v>90</v>
      </c>
      <c r="AV679" s="14" t="s">
        <v>90</v>
      </c>
      <c r="AW679" s="14" t="s">
        <v>42</v>
      </c>
      <c r="AX679" s="14" t="s">
        <v>88</v>
      </c>
      <c r="AY679" s="245" t="s">
        <v>133</v>
      </c>
    </row>
    <row r="680" spans="1:63" s="12" customFormat="1" ht="22.8" customHeight="1">
      <c r="A680" s="12"/>
      <c r="B680" s="190"/>
      <c r="C680" s="191"/>
      <c r="D680" s="192" t="s">
        <v>79</v>
      </c>
      <c r="E680" s="204" t="s">
        <v>779</v>
      </c>
      <c r="F680" s="204" t="s">
        <v>780</v>
      </c>
      <c r="G680" s="191"/>
      <c r="H680" s="191"/>
      <c r="I680" s="194"/>
      <c r="J680" s="205">
        <f>BK680</f>
        <v>0</v>
      </c>
      <c r="K680" s="191"/>
      <c r="L680" s="196"/>
      <c r="M680" s="197"/>
      <c r="N680" s="198"/>
      <c r="O680" s="198"/>
      <c r="P680" s="199">
        <f>SUM(P681:P778)</f>
        <v>0</v>
      </c>
      <c r="Q680" s="198"/>
      <c r="R680" s="199">
        <f>SUM(R681:R778)</f>
        <v>0.0586929</v>
      </c>
      <c r="S680" s="198"/>
      <c r="T680" s="200">
        <f>SUM(T681:T778)</f>
        <v>18.742500000000003</v>
      </c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R680" s="201" t="s">
        <v>157</v>
      </c>
      <c r="AT680" s="202" t="s">
        <v>79</v>
      </c>
      <c r="AU680" s="202" t="s">
        <v>88</v>
      </c>
      <c r="AY680" s="201" t="s">
        <v>133</v>
      </c>
      <c r="BK680" s="203">
        <f>SUM(BK681:BK778)</f>
        <v>0</v>
      </c>
    </row>
    <row r="681" spans="1:65" s="2" customFormat="1" ht="16.5" customHeight="1">
      <c r="A681" s="40"/>
      <c r="B681" s="41"/>
      <c r="C681" s="206" t="s">
        <v>781</v>
      </c>
      <c r="D681" s="206" t="s">
        <v>135</v>
      </c>
      <c r="E681" s="207" t="s">
        <v>782</v>
      </c>
      <c r="F681" s="208" t="s">
        <v>783</v>
      </c>
      <c r="G681" s="209" t="s">
        <v>784</v>
      </c>
      <c r="H681" s="210">
        <v>0.023</v>
      </c>
      <c r="I681" s="211"/>
      <c r="J681" s="212">
        <f>ROUND(I681*H681,2)</f>
        <v>0</v>
      </c>
      <c r="K681" s="208" t="s">
        <v>139</v>
      </c>
      <c r="L681" s="46"/>
      <c r="M681" s="213" t="s">
        <v>19</v>
      </c>
      <c r="N681" s="214" t="s">
        <v>51</v>
      </c>
      <c r="O681" s="86"/>
      <c r="P681" s="215">
        <f>O681*H681</f>
        <v>0</v>
      </c>
      <c r="Q681" s="215">
        <v>0.0088</v>
      </c>
      <c r="R681" s="215">
        <f>Q681*H681</f>
        <v>0.00020240000000000001</v>
      </c>
      <c r="S681" s="215">
        <v>0</v>
      </c>
      <c r="T681" s="216">
        <f>S681*H681</f>
        <v>0</v>
      </c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  <c r="AE681" s="40"/>
      <c r="AR681" s="217" t="s">
        <v>303</v>
      </c>
      <c r="AT681" s="217" t="s">
        <v>135</v>
      </c>
      <c r="AU681" s="217" t="s">
        <v>90</v>
      </c>
      <c r="AY681" s="18" t="s">
        <v>133</v>
      </c>
      <c r="BE681" s="218">
        <f>IF(N681="základní",J681,0)</f>
        <v>0</v>
      </c>
      <c r="BF681" s="218">
        <f>IF(N681="snížená",J681,0)</f>
        <v>0</v>
      </c>
      <c r="BG681" s="218">
        <f>IF(N681="zákl. přenesená",J681,0)</f>
        <v>0</v>
      </c>
      <c r="BH681" s="218">
        <f>IF(N681="sníž. přenesená",J681,0)</f>
        <v>0</v>
      </c>
      <c r="BI681" s="218">
        <f>IF(N681="nulová",J681,0)</f>
        <v>0</v>
      </c>
      <c r="BJ681" s="18" t="s">
        <v>88</v>
      </c>
      <c r="BK681" s="218">
        <f>ROUND(I681*H681,2)</f>
        <v>0</v>
      </c>
      <c r="BL681" s="18" t="s">
        <v>303</v>
      </c>
      <c r="BM681" s="217" t="s">
        <v>785</v>
      </c>
    </row>
    <row r="682" spans="1:47" s="2" customFormat="1" ht="12">
      <c r="A682" s="40"/>
      <c r="B682" s="41"/>
      <c r="C682" s="42"/>
      <c r="D682" s="219" t="s">
        <v>142</v>
      </c>
      <c r="E682" s="42"/>
      <c r="F682" s="220" t="s">
        <v>786</v>
      </c>
      <c r="G682" s="42"/>
      <c r="H682" s="42"/>
      <c r="I682" s="221"/>
      <c r="J682" s="42"/>
      <c r="K682" s="42"/>
      <c r="L682" s="46"/>
      <c r="M682" s="222"/>
      <c r="N682" s="223"/>
      <c r="O682" s="86"/>
      <c r="P682" s="86"/>
      <c r="Q682" s="86"/>
      <c r="R682" s="86"/>
      <c r="S682" s="86"/>
      <c r="T682" s="87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  <c r="AE682" s="40"/>
      <c r="AT682" s="18" t="s">
        <v>142</v>
      </c>
      <c r="AU682" s="18" t="s">
        <v>90</v>
      </c>
    </row>
    <row r="683" spans="1:51" s="13" customFormat="1" ht="12">
      <c r="A683" s="13"/>
      <c r="B683" s="224"/>
      <c r="C683" s="225"/>
      <c r="D683" s="226" t="s">
        <v>144</v>
      </c>
      <c r="E683" s="227" t="s">
        <v>19</v>
      </c>
      <c r="F683" s="228" t="s">
        <v>145</v>
      </c>
      <c r="G683" s="225"/>
      <c r="H683" s="227" t="s">
        <v>19</v>
      </c>
      <c r="I683" s="229"/>
      <c r="J683" s="225"/>
      <c r="K683" s="225"/>
      <c r="L683" s="230"/>
      <c r="M683" s="231"/>
      <c r="N683" s="232"/>
      <c r="O683" s="232"/>
      <c r="P683" s="232"/>
      <c r="Q683" s="232"/>
      <c r="R683" s="232"/>
      <c r="S683" s="232"/>
      <c r="T683" s="23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T683" s="234" t="s">
        <v>144</v>
      </c>
      <c r="AU683" s="234" t="s">
        <v>90</v>
      </c>
      <c r="AV683" s="13" t="s">
        <v>88</v>
      </c>
      <c r="AW683" s="13" t="s">
        <v>42</v>
      </c>
      <c r="AX683" s="13" t="s">
        <v>80</v>
      </c>
      <c r="AY683" s="234" t="s">
        <v>133</v>
      </c>
    </row>
    <row r="684" spans="1:51" s="13" customFormat="1" ht="12">
      <c r="A684" s="13"/>
      <c r="B684" s="224"/>
      <c r="C684" s="225"/>
      <c r="D684" s="226" t="s">
        <v>144</v>
      </c>
      <c r="E684" s="227" t="s">
        <v>19</v>
      </c>
      <c r="F684" s="228" t="s">
        <v>787</v>
      </c>
      <c r="G684" s="225"/>
      <c r="H684" s="227" t="s">
        <v>19</v>
      </c>
      <c r="I684" s="229"/>
      <c r="J684" s="225"/>
      <c r="K684" s="225"/>
      <c r="L684" s="230"/>
      <c r="M684" s="231"/>
      <c r="N684" s="232"/>
      <c r="O684" s="232"/>
      <c r="P684" s="232"/>
      <c r="Q684" s="232"/>
      <c r="R684" s="232"/>
      <c r="S684" s="232"/>
      <c r="T684" s="23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T684" s="234" t="s">
        <v>144</v>
      </c>
      <c r="AU684" s="234" t="s">
        <v>90</v>
      </c>
      <c r="AV684" s="13" t="s">
        <v>88</v>
      </c>
      <c r="AW684" s="13" t="s">
        <v>42</v>
      </c>
      <c r="AX684" s="13" t="s">
        <v>80</v>
      </c>
      <c r="AY684" s="234" t="s">
        <v>133</v>
      </c>
    </row>
    <row r="685" spans="1:51" s="14" customFormat="1" ht="12">
      <c r="A685" s="14"/>
      <c r="B685" s="235"/>
      <c r="C685" s="236"/>
      <c r="D685" s="226" t="s">
        <v>144</v>
      </c>
      <c r="E685" s="237" t="s">
        <v>19</v>
      </c>
      <c r="F685" s="238" t="s">
        <v>788</v>
      </c>
      <c r="G685" s="236"/>
      <c r="H685" s="239">
        <v>0.023</v>
      </c>
      <c r="I685" s="240"/>
      <c r="J685" s="236"/>
      <c r="K685" s="236"/>
      <c r="L685" s="241"/>
      <c r="M685" s="242"/>
      <c r="N685" s="243"/>
      <c r="O685" s="243"/>
      <c r="P685" s="243"/>
      <c r="Q685" s="243"/>
      <c r="R685" s="243"/>
      <c r="S685" s="243"/>
      <c r="T685" s="244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T685" s="245" t="s">
        <v>144</v>
      </c>
      <c r="AU685" s="245" t="s">
        <v>90</v>
      </c>
      <c r="AV685" s="14" t="s">
        <v>90</v>
      </c>
      <c r="AW685" s="14" t="s">
        <v>42</v>
      </c>
      <c r="AX685" s="14" t="s">
        <v>88</v>
      </c>
      <c r="AY685" s="245" t="s">
        <v>133</v>
      </c>
    </row>
    <row r="686" spans="1:65" s="2" customFormat="1" ht="16.5" customHeight="1">
      <c r="A686" s="40"/>
      <c r="B686" s="41"/>
      <c r="C686" s="206" t="s">
        <v>789</v>
      </c>
      <c r="D686" s="206" t="s">
        <v>135</v>
      </c>
      <c r="E686" s="207" t="s">
        <v>790</v>
      </c>
      <c r="F686" s="208" t="s">
        <v>791</v>
      </c>
      <c r="G686" s="209" t="s">
        <v>784</v>
      </c>
      <c r="H686" s="210">
        <v>0.115</v>
      </c>
      <c r="I686" s="211"/>
      <c r="J686" s="212">
        <f>ROUND(I686*H686,2)</f>
        <v>0</v>
      </c>
      <c r="K686" s="208" t="s">
        <v>139</v>
      </c>
      <c r="L686" s="46"/>
      <c r="M686" s="213" t="s">
        <v>19</v>
      </c>
      <c r="N686" s="214" t="s">
        <v>51</v>
      </c>
      <c r="O686" s="86"/>
      <c r="P686" s="215">
        <f>O686*H686</f>
        <v>0</v>
      </c>
      <c r="Q686" s="215">
        <v>0.0099</v>
      </c>
      <c r="R686" s="215">
        <f>Q686*H686</f>
        <v>0.0011385000000000002</v>
      </c>
      <c r="S686" s="215">
        <v>0</v>
      </c>
      <c r="T686" s="216">
        <f>S686*H686</f>
        <v>0</v>
      </c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  <c r="AE686" s="40"/>
      <c r="AR686" s="217" t="s">
        <v>303</v>
      </c>
      <c r="AT686" s="217" t="s">
        <v>135</v>
      </c>
      <c r="AU686" s="217" t="s">
        <v>90</v>
      </c>
      <c r="AY686" s="18" t="s">
        <v>133</v>
      </c>
      <c r="BE686" s="218">
        <f>IF(N686="základní",J686,0)</f>
        <v>0</v>
      </c>
      <c r="BF686" s="218">
        <f>IF(N686="snížená",J686,0)</f>
        <v>0</v>
      </c>
      <c r="BG686" s="218">
        <f>IF(N686="zákl. přenesená",J686,0)</f>
        <v>0</v>
      </c>
      <c r="BH686" s="218">
        <f>IF(N686="sníž. přenesená",J686,0)</f>
        <v>0</v>
      </c>
      <c r="BI686" s="218">
        <f>IF(N686="nulová",J686,0)</f>
        <v>0</v>
      </c>
      <c r="BJ686" s="18" t="s">
        <v>88</v>
      </c>
      <c r="BK686" s="218">
        <f>ROUND(I686*H686,2)</f>
        <v>0</v>
      </c>
      <c r="BL686" s="18" t="s">
        <v>303</v>
      </c>
      <c r="BM686" s="217" t="s">
        <v>792</v>
      </c>
    </row>
    <row r="687" spans="1:47" s="2" customFormat="1" ht="12">
      <c r="A687" s="40"/>
      <c r="B687" s="41"/>
      <c r="C687" s="42"/>
      <c r="D687" s="219" t="s">
        <v>142</v>
      </c>
      <c r="E687" s="42"/>
      <c r="F687" s="220" t="s">
        <v>793</v>
      </c>
      <c r="G687" s="42"/>
      <c r="H687" s="42"/>
      <c r="I687" s="221"/>
      <c r="J687" s="42"/>
      <c r="K687" s="42"/>
      <c r="L687" s="46"/>
      <c r="M687" s="222"/>
      <c r="N687" s="223"/>
      <c r="O687" s="86"/>
      <c r="P687" s="86"/>
      <c r="Q687" s="86"/>
      <c r="R687" s="86"/>
      <c r="S687" s="86"/>
      <c r="T687" s="87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  <c r="AE687" s="40"/>
      <c r="AT687" s="18" t="s">
        <v>142</v>
      </c>
      <c r="AU687" s="18" t="s">
        <v>90</v>
      </c>
    </row>
    <row r="688" spans="1:51" s="13" customFormat="1" ht="12">
      <c r="A688" s="13"/>
      <c r="B688" s="224"/>
      <c r="C688" s="225"/>
      <c r="D688" s="226" t="s">
        <v>144</v>
      </c>
      <c r="E688" s="227" t="s">
        <v>19</v>
      </c>
      <c r="F688" s="228" t="s">
        <v>145</v>
      </c>
      <c r="G688" s="225"/>
      <c r="H688" s="227" t="s">
        <v>19</v>
      </c>
      <c r="I688" s="229"/>
      <c r="J688" s="225"/>
      <c r="K688" s="225"/>
      <c r="L688" s="230"/>
      <c r="M688" s="231"/>
      <c r="N688" s="232"/>
      <c r="O688" s="232"/>
      <c r="P688" s="232"/>
      <c r="Q688" s="232"/>
      <c r="R688" s="232"/>
      <c r="S688" s="232"/>
      <c r="T688" s="23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T688" s="234" t="s">
        <v>144</v>
      </c>
      <c r="AU688" s="234" t="s">
        <v>90</v>
      </c>
      <c r="AV688" s="13" t="s">
        <v>88</v>
      </c>
      <c r="AW688" s="13" t="s">
        <v>42</v>
      </c>
      <c r="AX688" s="13" t="s">
        <v>80</v>
      </c>
      <c r="AY688" s="234" t="s">
        <v>133</v>
      </c>
    </row>
    <row r="689" spans="1:51" s="13" customFormat="1" ht="12">
      <c r="A689" s="13"/>
      <c r="B689" s="224"/>
      <c r="C689" s="225"/>
      <c r="D689" s="226" t="s">
        <v>144</v>
      </c>
      <c r="E689" s="227" t="s">
        <v>19</v>
      </c>
      <c r="F689" s="228" t="s">
        <v>787</v>
      </c>
      <c r="G689" s="225"/>
      <c r="H689" s="227" t="s">
        <v>19</v>
      </c>
      <c r="I689" s="229"/>
      <c r="J689" s="225"/>
      <c r="K689" s="225"/>
      <c r="L689" s="230"/>
      <c r="M689" s="231"/>
      <c r="N689" s="232"/>
      <c r="O689" s="232"/>
      <c r="P689" s="232"/>
      <c r="Q689" s="232"/>
      <c r="R689" s="232"/>
      <c r="S689" s="232"/>
      <c r="T689" s="23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T689" s="234" t="s">
        <v>144</v>
      </c>
      <c r="AU689" s="234" t="s">
        <v>90</v>
      </c>
      <c r="AV689" s="13" t="s">
        <v>88</v>
      </c>
      <c r="AW689" s="13" t="s">
        <v>42</v>
      </c>
      <c r="AX689" s="13" t="s">
        <v>80</v>
      </c>
      <c r="AY689" s="234" t="s">
        <v>133</v>
      </c>
    </row>
    <row r="690" spans="1:51" s="14" customFormat="1" ht="12">
      <c r="A690" s="14"/>
      <c r="B690" s="235"/>
      <c r="C690" s="236"/>
      <c r="D690" s="226" t="s">
        <v>144</v>
      </c>
      <c r="E690" s="237" t="s">
        <v>19</v>
      </c>
      <c r="F690" s="238" t="s">
        <v>794</v>
      </c>
      <c r="G690" s="236"/>
      <c r="H690" s="239">
        <v>0.115</v>
      </c>
      <c r="I690" s="240"/>
      <c r="J690" s="236"/>
      <c r="K690" s="236"/>
      <c r="L690" s="241"/>
      <c r="M690" s="242"/>
      <c r="N690" s="243"/>
      <c r="O690" s="243"/>
      <c r="P690" s="243"/>
      <c r="Q690" s="243"/>
      <c r="R690" s="243"/>
      <c r="S690" s="243"/>
      <c r="T690" s="244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T690" s="245" t="s">
        <v>144</v>
      </c>
      <c r="AU690" s="245" t="s">
        <v>90</v>
      </c>
      <c r="AV690" s="14" t="s">
        <v>90</v>
      </c>
      <c r="AW690" s="14" t="s">
        <v>42</v>
      </c>
      <c r="AX690" s="14" t="s">
        <v>88</v>
      </c>
      <c r="AY690" s="245" t="s">
        <v>133</v>
      </c>
    </row>
    <row r="691" spans="1:65" s="2" customFormat="1" ht="33" customHeight="1">
      <c r="A691" s="40"/>
      <c r="B691" s="41"/>
      <c r="C691" s="206" t="s">
        <v>795</v>
      </c>
      <c r="D691" s="206" t="s">
        <v>135</v>
      </c>
      <c r="E691" s="207" t="s">
        <v>796</v>
      </c>
      <c r="F691" s="208" t="s">
        <v>797</v>
      </c>
      <c r="G691" s="209" t="s">
        <v>160</v>
      </c>
      <c r="H691" s="210">
        <v>8.05</v>
      </c>
      <c r="I691" s="211"/>
      <c r="J691" s="212">
        <f>ROUND(I691*H691,2)</f>
        <v>0</v>
      </c>
      <c r="K691" s="208" t="s">
        <v>139</v>
      </c>
      <c r="L691" s="46"/>
      <c r="M691" s="213" t="s">
        <v>19</v>
      </c>
      <c r="N691" s="214" t="s">
        <v>51</v>
      </c>
      <c r="O691" s="86"/>
      <c r="P691" s="215">
        <f>O691*H691</f>
        <v>0</v>
      </c>
      <c r="Q691" s="215">
        <v>0</v>
      </c>
      <c r="R691" s="215">
        <f>Q691*H691</f>
        <v>0</v>
      </c>
      <c r="S691" s="215">
        <v>0</v>
      </c>
      <c r="T691" s="216">
        <f>S691*H691</f>
        <v>0</v>
      </c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  <c r="AE691" s="40"/>
      <c r="AR691" s="217" t="s">
        <v>303</v>
      </c>
      <c r="AT691" s="217" t="s">
        <v>135</v>
      </c>
      <c r="AU691" s="217" t="s">
        <v>90</v>
      </c>
      <c r="AY691" s="18" t="s">
        <v>133</v>
      </c>
      <c r="BE691" s="218">
        <f>IF(N691="základní",J691,0)</f>
        <v>0</v>
      </c>
      <c r="BF691" s="218">
        <f>IF(N691="snížená",J691,0)</f>
        <v>0</v>
      </c>
      <c r="BG691" s="218">
        <f>IF(N691="zákl. přenesená",J691,0)</f>
        <v>0</v>
      </c>
      <c r="BH691" s="218">
        <f>IF(N691="sníž. přenesená",J691,0)</f>
        <v>0</v>
      </c>
      <c r="BI691" s="218">
        <f>IF(N691="nulová",J691,0)</f>
        <v>0</v>
      </c>
      <c r="BJ691" s="18" t="s">
        <v>88</v>
      </c>
      <c r="BK691" s="218">
        <f>ROUND(I691*H691,2)</f>
        <v>0</v>
      </c>
      <c r="BL691" s="18" t="s">
        <v>303</v>
      </c>
      <c r="BM691" s="217" t="s">
        <v>798</v>
      </c>
    </row>
    <row r="692" spans="1:47" s="2" customFormat="1" ht="12">
      <c r="A692" s="40"/>
      <c r="B692" s="41"/>
      <c r="C692" s="42"/>
      <c r="D692" s="219" t="s">
        <v>142</v>
      </c>
      <c r="E692" s="42"/>
      <c r="F692" s="220" t="s">
        <v>799</v>
      </c>
      <c r="G692" s="42"/>
      <c r="H692" s="42"/>
      <c r="I692" s="221"/>
      <c r="J692" s="42"/>
      <c r="K692" s="42"/>
      <c r="L692" s="46"/>
      <c r="M692" s="222"/>
      <c r="N692" s="223"/>
      <c r="O692" s="86"/>
      <c r="P692" s="86"/>
      <c r="Q692" s="86"/>
      <c r="R692" s="86"/>
      <c r="S692" s="86"/>
      <c r="T692" s="87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  <c r="AE692" s="40"/>
      <c r="AT692" s="18" t="s">
        <v>142</v>
      </c>
      <c r="AU692" s="18" t="s">
        <v>90</v>
      </c>
    </row>
    <row r="693" spans="1:51" s="13" customFormat="1" ht="12">
      <c r="A693" s="13"/>
      <c r="B693" s="224"/>
      <c r="C693" s="225"/>
      <c r="D693" s="226" t="s">
        <v>144</v>
      </c>
      <c r="E693" s="227" t="s">
        <v>19</v>
      </c>
      <c r="F693" s="228" t="s">
        <v>145</v>
      </c>
      <c r="G693" s="225"/>
      <c r="H693" s="227" t="s">
        <v>19</v>
      </c>
      <c r="I693" s="229"/>
      <c r="J693" s="225"/>
      <c r="K693" s="225"/>
      <c r="L693" s="230"/>
      <c r="M693" s="231"/>
      <c r="N693" s="232"/>
      <c r="O693" s="232"/>
      <c r="P693" s="232"/>
      <c r="Q693" s="232"/>
      <c r="R693" s="232"/>
      <c r="S693" s="232"/>
      <c r="T693" s="23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T693" s="234" t="s">
        <v>144</v>
      </c>
      <c r="AU693" s="234" t="s">
        <v>90</v>
      </c>
      <c r="AV693" s="13" t="s">
        <v>88</v>
      </c>
      <c r="AW693" s="13" t="s">
        <v>42</v>
      </c>
      <c r="AX693" s="13" t="s">
        <v>80</v>
      </c>
      <c r="AY693" s="234" t="s">
        <v>133</v>
      </c>
    </row>
    <row r="694" spans="1:51" s="13" customFormat="1" ht="12">
      <c r="A694" s="13"/>
      <c r="B694" s="224"/>
      <c r="C694" s="225"/>
      <c r="D694" s="226" t="s">
        <v>144</v>
      </c>
      <c r="E694" s="227" t="s">
        <v>19</v>
      </c>
      <c r="F694" s="228" t="s">
        <v>800</v>
      </c>
      <c r="G694" s="225"/>
      <c r="H694" s="227" t="s">
        <v>19</v>
      </c>
      <c r="I694" s="229"/>
      <c r="J694" s="225"/>
      <c r="K694" s="225"/>
      <c r="L694" s="230"/>
      <c r="M694" s="231"/>
      <c r="N694" s="232"/>
      <c r="O694" s="232"/>
      <c r="P694" s="232"/>
      <c r="Q694" s="232"/>
      <c r="R694" s="232"/>
      <c r="S694" s="232"/>
      <c r="T694" s="23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T694" s="234" t="s">
        <v>144</v>
      </c>
      <c r="AU694" s="234" t="s">
        <v>90</v>
      </c>
      <c r="AV694" s="13" t="s">
        <v>88</v>
      </c>
      <c r="AW694" s="13" t="s">
        <v>42</v>
      </c>
      <c r="AX694" s="13" t="s">
        <v>80</v>
      </c>
      <c r="AY694" s="234" t="s">
        <v>133</v>
      </c>
    </row>
    <row r="695" spans="1:51" s="14" customFormat="1" ht="12">
      <c r="A695" s="14"/>
      <c r="B695" s="235"/>
      <c r="C695" s="236"/>
      <c r="D695" s="226" t="s">
        <v>144</v>
      </c>
      <c r="E695" s="237" t="s">
        <v>19</v>
      </c>
      <c r="F695" s="238" t="s">
        <v>801</v>
      </c>
      <c r="G695" s="236"/>
      <c r="H695" s="239">
        <v>7.65</v>
      </c>
      <c r="I695" s="240"/>
      <c r="J695" s="236"/>
      <c r="K695" s="236"/>
      <c r="L695" s="241"/>
      <c r="M695" s="242"/>
      <c r="N695" s="243"/>
      <c r="O695" s="243"/>
      <c r="P695" s="243"/>
      <c r="Q695" s="243"/>
      <c r="R695" s="243"/>
      <c r="S695" s="243"/>
      <c r="T695" s="244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T695" s="245" t="s">
        <v>144</v>
      </c>
      <c r="AU695" s="245" t="s">
        <v>90</v>
      </c>
      <c r="AV695" s="14" t="s">
        <v>90</v>
      </c>
      <c r="AW695" s="14" t="s">
        <v>42</v>
      </c>
      <c r="AX695" s="14" t="s">
        <v>80</v>
      </c>
      <c r="AY695" s="245" t="s">
        <v>133</v>
      </c>
    </row>
    <row r="696" spans="1:51" s="13" customFormat="1" ht="12">
      <c r="A696" s="13"/>
      <c r="B696" s="224"/>
      <c r="C696" s="225"/>
      <c r="D696" s="226" t="s">
        <v>144</v>
      </c>
      <c r="E696" s="227" t="s">
        <v>19</v>
      </c>
      <c r="F696" s="228" t="s">
        <v>802</v>
      </c>
      <c r="G696" s="225"/>
      <c r="H696" s="227" t="s">
        <v>19</v>
      </c>
      <c r="I696" s="229"/>
      <c r="J696" s="225"/>
      <c r="K696" s="225"/>
      <c r="L696" s="230"/>
      <c r="M696" s="231"/>
      <c r="N696" s="232"/>
      <c r="O696" s="232"/>
      <c r="P696" s="232"/>
      <c r="Q696" s="232"/>
      <c r="R696" s="232"/>
      <c r="S696" s="232"/>
      <c r="T696" s="23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T696" s="234" t="s">
        <v>144</v>
      </c>
      <c r="AU696" s="234" t="s">
        <v>90</v>
      </c>
      <c r="AV696" s="13" t="s">
        <v>88</v>
      </c>
      <c r="AW696" s="13" t="s">
        <v>42</v>
      </c>
      <c r="AX696" s="13" t="s">
        <v>80</v>
      </c>
      <c r="AY696" s="234" t="s">
        <v>133</v>
      </c>
    </row>
    <row r="697" spans="1:51" s="14" customFormat="1" ht="12">
      <c r="A697" s="14"/>
      <c r="B697" s="235"/>
      <c r="C697" s="236"/>
      <c r="D697" s="226" t="s">
        <v>144</v>
      </c>
      <c r="E697" s="237" t="s">
        <v>19</v>
      </c>
      <c r="F697" s="238" t="s">
        <v>803</v>
      </c>
      <c r="G697" s="236"/>
      <c r="H697" s="239">
        <v>0.4</v>
      </c>
      <c r="I697" s="240"/>
      <c r="J697" s="236"/>
      <c r="K697" s="236"/>
      <c r="L697" s="241"/>
      <c r="M697" s="242"/>
      <c r="N697" s="243"/>
      <c r="O697" s="243"/>
      <c r="P697" s="243"/>
      <c r="Q697" s="243"/>
      <c r="R697" s="243"/>
      <c r="S697" s="243"/>
      <c r="T697" s="244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T697" s="245" t="s">
        <v>144</v>
      </c>
      <c r="AU697" s="245" t="s">
        <v>90</v>
      </c>
      <c r="AV697" s="14" t="s">
        <v>90</v>
      </c>
      <c r="AW697" s="14" t="s">
        <v>42</v>
      </c>
      <c r="AX697" s="14" t="s">
        <v>80</v>
      </c>
      <c r="AY697" s="245" t="s">
        <v>133</v>
      </c>
    </row>
    <row r="698" spans="1:51" s="15" customFormat="1" ht="12">
      <c r="A698" s="15"/>
      <c r="B698" s="246"/>
      <c r="C698" s="247"/>
      <c r="D698" s="226" t="s">
        <v>144</v>
      </c>
      <c r="E698" s="248" t="s">
        <v>19</v>
      </c>
      <c r="F698" s="249" t="s">
        <v>150</v>
      </c>
      <c r="G698" s="247"/>
      <c r="H698" s="250">
        <v>8.05</v>
      </c>
      <c r="I698" s="251"/>
      <c r="J698" s="247"/>
      <c r="K698" s="247"/>
      <c r="L698" s="252"/>
      <c r="M698" s="253"/>
      <c r="N698" s="254"/>
      <c r="O698" s="254"/>
      <c r="P698" s="254"/>
      <c r="Q698" s="254"/>
      <c r="R698" s="254"/>
      <c r="S698" s="254"/>
      <c r="T698" s="25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T698" s="256" t="s">
        <v>144</v>
      </c>
      <c r="AU698" s="256" t="s">
        <v>90</v>
      </c>
      <c r="AV698" s="15" t="s">
        <v>140</v>
      </c>
      <c r="AW698" s="15" t="s">
        <v>42</v>
      </c>
      <c r="AX698" s="15" t="s">
        <v>88</v>
      </c>
      <c r="AY698" s="256" t="s">
        <v>133</v>
      </c>
    </row>
    <row r="699" spans="1:65" s="2" customFormat="1" ht="37.8" customHeight="1">
      <c r="A699" s="40"/>
      <c r="B699" s="41"/>
      <c r="C699" s="206" t="s">
        <v>804</v>
      </c>
      <c r="D699" s="206" t="s">
        <v>135</v>
      </c>
      <c r="E699" s="207" t="s">
        <v>805</v>
      </c>
      <c r="F699" s="208" t="s">
        <v>806</v>
      </c>
      <c r="G699" s="209" t="s">
        <v>218</v>
      </c>
      <c r="H699" s="210">
        <v>23</v>
      </c>
      <c r="I699" s="211"/>
      <c r="J699" s="212">
        <f>ROUND(I699*H699,2)</f>
        <v>0</v>
      </c>
      <c r="K699" s="208" t="s">
        <v>139</v>
      </c>
      <c r="L699" s="46"/>
      <c r="M699" s="213" t="s">
        <v>19</v>
      </c>
      <c r="N699" s="214" t="s">
        <v>51</v>
      </c>
      <c r="O699" s="86"/>
      <c r="P699" s="215">
        <f>O699*H699</f>
        <v>0</v>
      </c>
      <c r="Q699" s="215">
        <v>0</v>
      </c>
      <c r="R699" s="215">
        <f>Q699*H699</f>
        <v>0</v>
      </c>
      <c r="S699" s="215">
        <v>0</v>
      </c>
      <c r="T699" s="216">
        <f>S699*H699</f>
        <v>0</v>
      </c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  <c r="AE699" s="40"/>
      <c r="AR699" s="217" t="s">
        <v>303</v>
      </c>
      <c r="AT699" s="217" t="s">
        <v>135</v>
      </c>
      <c r="AU699" s="217" t="s">
        <v>90</v>
      </c>
      <c r="AY699" s="18" t="s">
        <v>133</v>
      </c>
      <c r="BE699" s="218">
        <f>IF(N699="základní",J699,0)</f>
        <v>0</v>
      </c>
      <c r="BF699" s="218">
        <f>IF(N699="snížená",J699,0)</f>
        <v>0</v>
      </c>
      <c r="BG699" s="218">
        <f>IF(N699="zákl. přenesená",J699,0)</f>
        <v>0</v>
      </c>
      <c r="BH699" s="218">
        <f>IF(N699="sníž. přenesená",J699,0)</f>
        <v>0</v>
      </c>
      <c r="BI699" s="218">
        <f>IF(N699="nulová",J699,0)</f>
        <v>0</v>
      </c>
      <c r="BJ699" s="18" t="s">
        <v>88</v>
      </c>
      <c r="BK699" s="218">
        <f>ROUND(I699*H699,2)</f>
        <v>0</v>
      </c>
      <c r="BL699" s="18" t="s">
        <v>303</v>
      </c>
      <c r="BM699" s="217" t="s">
        <v>807</v>
      </c>
    </row>
    <row r="700" spans="1:47" s="2" customFormat="1" ht="12">
      <c r="A700" s="40"/>
      <c r="B700" s="41"/>
      <c r="C700" s="42"/>
      <c r="D700" s="219" t="s">
        <v>142</v>
      </c>
      <c r="E700" s="42"/>
      <c r="F700" s="220" t="s">
        <v>808</v>
      </c>
      <c r="G700" s="42"/>
      <c r="H700" s="42"/>
      <c r="I700" s="221"/>
      <c r="J700" s="42"/>
      <c r="K700" s="42"/>
      <c r="L700" s="46"/>
      <c r="M700" s="222"/>
      <c r="N700" s="223"/>
      <c r="O700" s="86"/>
      <c r="P700" s="86"/>
      <c r="Q700" s="86"/>
      <c r="R700" s="86"/>
      <c r="S700" s="86"/>
      <c r="T700" s="87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  <c r="AE700" s="40"/>
      <c r="AT700" s="18" t="s">
        <v>142</v>
      </c>
      <c r="AU700" s="18" t="s">
        <v>90</v>
      </c>
    </row>
    <row r="701" spans="1:51" s="13" customFormat="1" ht="12">
      <c r="A701" s="13"/>
      <c r="B701" s="224"/>
      <c r="C701" s="225"/>
      <c r="D701" s="226" t="s">
        <v>144</v>
      </c>
      <c r="E701" s="227" t="s">
        <v>19</v>
      </c>
      <c r="F701" s="228" t="s">
        <v>145</v>
      </c>
      <c r="G701" s="225"/>
      <c r="H701" s="227" t="s">
        <v>19</v>
      </c>
      <c r="I701" s="229"/>
      <c r="J701" s="225"/>
      <c r="K701" s="225"/>
      <c r="L701" s="230"/>
      <c r="M701" s="231"/>
      <c r="N701" s="232"/>
      <c r="O701" s="232"/>
      <c r="P701" s="232"/>
      <c r="Q701" s="232"/>
      <c r="R701" s="232"/>
      <c r="S701" s="232"/>
      <c r="T701" s="23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T701" s="234" t="s">
        <v>144</v>
      </c>
      <c r="AU701" s="234" t="s">
        <v>90</v>
      </c>
      <c r="AV701" s="13" t="s">
        <v>88</v>
      </c>
      <c r="AW701" s="13" t="s">
        <v>42</v>
      </c>
      <c r="AX701" s="13" t="s">
        <v>80</v>
      </c>
      <c r="AY701" s="234" t="s">
        <v>133</v>
      </c>
    </row>
    <row r="702" spans="1:51" s="13" customFormat="1" ht="12">
      <c r="A702" s="13"/>
      <c r="B702" s="224"/>
      <c r="C702" s="225"/>
      <c r="D702" s="226" t="s">
        <v>144</v>
      </c>
      <c r="E702" s="227" t="s">
        <v>19</v>
      </c>
      <c r="F702" s="228" t="s">
        <v>809</v>
      </c>
      <c r="G702" s="225"/>
      <c r="H702" s="227" t="s">
        <v>19</v>
      </c>
      <c r="I702" s="229"/>
      <c r="J702" s="225"/>
      <c r="K702" s="225"/>
      <c r="L702" s="230"/>
      <c r="M702" s="231"/>
      <c r="N702" s="232"/>
      <c r="O702" s="232"/>
      <c r="P702" s="232"/>
      <c r="Q702" s="232"/>
      <c r="R702" s="232"/>
      <c r="S702" s="232"/>
      <c r="T702" s="23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T702" s="234" t="s">
        <v>144</v>
      </c>
      <c r="AU702" s="234" t="s">
        <v>90</v>
      </c>
      <c r="AV702" s="13" t="s">
        <v>88</v>
      </c>
      <c r="AW702" s="13" t="s">
        <v>42</v>
      </c>
      <c r="AX702" s="13" t="s">
        <v>80</v>
      </c>
      <c r="AY702" s="234" t="s">
        <v>133</v>
      </c>
    </row>
    <row r="703" spans="1:51" s="14" customFormat="1" ht="12">
      <c r="A703" s="14"/>
      <c r="B703" s="235"/>
      <c r="C703" s="236"/>
      <c r="D703" s="226" t="s">
        <v>144</v>
      </c>
      <c r="E703" s="237" t="s">
        <v>19</v>
      </c>
      <c r="F703" s="238" t="s">
        <v>283</v>
      </c>
      <c r="G703" s="236"/>
      <c r="H703" s="239">
        <v>23</v>
      </c>
      <c r="I703" s="240"/>
      <c r="J703" s="236"/>
      <c r="K703" s="236"/>
      <c r="L703" s="241"/>
      <c r="M703" s="242"/>
      <c r="N703" s="243"/>
      <c r="O703" s="243"/>
      <c r="P703" s="243"/>
      <c r="Q703" s="243"/>
      <c r="R703" s="243"/>
      <c r="S703" s="243"/>
      <c r="T703" s="244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T703" s="245" t="s">
        <v>144</v>
      </c>
      <c r="AU703" s="245" t="s">
        <v>90</v>
      </c>
      <c r="AV703" s="14" t="s">
        <v>90</v>
      </c>
      <c r="AW703" s="14" t="s">
        <v>42</v>
      </c>
      <c r="AX703" s="14" t="s">
        <v>88</v>
      </c>
      <c r="AY703" s="245" t="s">
        <v>133</v>
      </c>
    </row>
    <row r="704" spans="1:65" s="2" customFormat="1" ht="24.15" customHeight="1">
      <c r="A704" s="40"/>
      <c r="B704" s="41"/>
      <c r="C704" s="206" t="s">
        <v>810</v>
      </c>
      <c r="D704" s="206" t="s">
        <v>135</v>
      </c>
      <c r="E704" s="207" t="s">
        <v>811</v>
      </c>
      <c r="F704" s="208" t="s">
        <v>812</v>
      </c>
      <c r="G704" s="209" t="s">
        <v>160</v>
      </c>
      <c r="H704" s="210">
        <v>1.61</v>
      </c>
      <c r="I704" s="211"/>
      <c r="J704" s="212">
        <f>ROUND(I704*H704,2)</f>
        <v>0</v>
      </c>
      <c r="K704" s="208" t="s">
        <v>139</v>
      </c>
      <c r="L704" s="46"/>
      <c r="M704" s="213" t="s">
        <v>19</v>
      </c>
      <c r="N704" s="214" t="s">
        <v>51</v>
      </c>
      <c r="O704" s="86"/>
      <c r="P704" s="215">
        <f>O704*H704</f>
        <v>0</v>
      </c>
      <c r="Q704" s="215">
        <v>0</v>
      </c>
      <c r="R704" s="215">
        <f>Q704*H704</f>
        <v>0</v>
      </c>
      <c r="S704" s="215">
        <v>0</v>
      </c>
      <c r="T704" s="216">
        <f>S704*H704</f>
        <v>0</v>
      </c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  <c r="AE704" s="40"/>
      <c r="AR704" s="217" t="s">
        <v>303</v>
      </c>
      <c r="AT704" s="217" t="s">
        <v>135</v>
      </c>
      <c r="AU704" s="217" t="s">
        <v>90</v>
      </c>
      <c r="AY704" s="18" t="s">
        <v>133</v>
      </c>
      <c r="BE704" s="218">
        <f>IF(N704="základní",J704,0)</f>
        <v>0</v>
      </c>
      <c r="BF704" s="218">
        <f>IF(N704="snížená",J704,0)</f>
        <v>0</v>
      </c>
      <c r="BG704" s="218">
        <f>IF(N704="zákl. přenesená",J704,0)</f>
        <v>0</v>
      </c>
      <c r="BH704" s="218">
        <f>IF(N704="sníž. přenesená",J704,0)</f>
        <v>0</v>
      </c>
      <c r="BI704" s="218">
        <f>IF(N704="nulová",J704,0)</f>
        <v>0</v>
      </c>
      <c r="BJ704" s="18" t="s">
        <v>88</v>
      </c>
      <c r="BK704" s="218">
        <f>ROUND(I704*H704,2)</f>
        <v>0</v>
      </c>
      <c r="BL704" s="18" t="s">
        <v>303</v>
      </c>
      <c r="BM704" s="217" t="s">
        <v>813</v>
      </c>
    </row>
    <row r="705" spans="1:47" s="2" customFormat="1" ht="12">
      <c r="A705" s="40"/>
      <c r="B705" s="41"/>
      <c r="C705" s="42"/>
      <c r="D705" s="219" t="s">
        <v>142</v>
      </c>
      <c r="E705" s="42"/>
      <c r="F705" s="220" t="s">
        <v>814</v>
      </c>
      <c r="G705" s="42"/>
      <c r="H705" s="42"/>
      <c r="I705" s="221"/>
      <c r="J705" s="42"/>
      <c r="K705" s="42"/>
      <c r="L705" s="46"/>
      <c r="M705" s="222"/>
      <c r="N705" s="223"/>
      <c r="O705" s="86"/>
      <c r="P705" s="86"/>
      <c r="Q705" s="86"/>
      <c r="R705" s="86"/>
      <c r="S705" s="86"/>
      <c r="T705" s="87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  <c r="AE705" s="40"/>
      <c r="AT705" s="18" t="s">
        <v>142</v>
      </c>
      <c r="AU705" s="18" t="s">
        <v>90</v>
      </c>
    </row>
    <row r="706" spans="1:51" s="13" customFormat="1" ht="12">
      <c r="A706" s="13"/>
      <c r="B706" s="224"/>
      <c r="C706" s="225"/>
      <c r="D706" s="226" t="s">
        <v>144</v>
      </c>
      <c r="E706" s="227" t="s">
        <v>19</v>
      </c>
      <c r="F706" s="228" t="s">
        <v>145</v>
      </c>
      <c r="G706" s="225"/>
      <c r="H706" s="227" t="s">
        <v>19</v>
      </c>
      <c r="I706" s="229"/>
      <c r="J706" s="225"/>
      <c r="K706" s="225"/>
      <c r="L706" s="230"/>
      <c r="M706" s="231"/>
      <c r="N706" s="232"/>
      <c r="O706" s="232"/>
      <c r="P706" s="232"/>
      <c r="Q706" s="232"/>
      <c r="R706" s="232"/>
      <c r="S706" s="232"/>
      <c r="T706" s="23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T706" s="234" t="s">
        <v>144</v>
      </c>
      <c r="AU706" s="234" t="s">
        <v>90</v>
      </c>
      <c r="AV706" s="13" t="s">
        <v>88</v>
      </c>
      <c r="AW706" s="13" t="s">
        <v>42</v>
      </c>
      <c r="AX706" s="13" t="s">
        <v>80</v>
      </c>
      <c r="AY706" s="234" t="s">
        <v>133</v>
      </c>
    </row>
    <row r="707" spans="1:51" s="13" customFormat="1" ht="12">
      <c r="A707" s="13"/>
      <c r="B707" s="224"/>
      <c r="C707" s="225"/>
      <c r="D707" s="226" t="s">
        <v>144</v>
      </c>
      <c r="E707" s="227" t="s">
        <v>19</v>
      </c>
      <c r="F707" s="228" t="s">
        <v>809</v>
      </c>
      <c r="G707" s="225"/>
      <c r="H707" s="227" t="s">
        <v>19</v>
      </c>
      <c r="I707" s="229"/>
      <c r="J707" s="225"/>
      <c r="K707" s="225"/>
      <c r="L707" s="230"/>
      <c r="M707" s="231"/>
      <c r="N707" s="232"/>
      <c r="O707" s="232"/>
      <c r="P707" s="232"/>
      <c r="Q707" s="232"/>
      <c r="R707" s="232"/>
      <c r="S707" s="232"/>
      <c r="T707" s="23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T707" s="234" t="s">
        <v>144</v>
      </c>
      <c r="AU707" s="234" t="s">
        <v>90</v>
      </c>
      <c r="AV707" s="13" t="s">
        <v>88</v>
      </c>
      <c r="AW707" s="13" t="s">
        <v>42</v>
      </c>
      <c r="AX707" s="13" t="s">
        <v>80</v>
      </c>
      <c r="AY707" s="234" t="s">
        <v>133</v>
      </c>
    </row>
    <row r="708" spans="1:51" s="14" customFormat="1" ht="12">
      <c r="A708" s="14"/>
      <c r="B708" s="235"/>
      <c r="C708" s="236"/>
      <c r="D708" s="226" t="s">
        <v>144</v>
      </c>
      <c r="E708" s="237" t="s">
        <v>19</v>
      </c>
      <c r="F708" s="238" t="s">
        <v>815</v>
      </c>
      <c r="G708" s="236"/>
      <c r="H708" s="239">
        <v>1.61</v>
      </c>
      <c r="I708" s="240"/>
      <c r="J708" s="236"/>
      <c r="K708" s="236"/>
      <c r="L708" s="241"/>
      <c r="M708" s="242"/>
      <c r="N708" s="243"/>
      <c r="O708" s="243"/>
      <c r="P708" s="243"/>
      <c r="Q708" s="243"/>
      <c r="R708" s="243"/>
      <c r="S708" s="243"/>
      <c r="T708" s="244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T708" s="245" t="s">
        <v>144</v>
      </c>
      <c r="AU708" s="245" t="s">
        <v>90</v>
      </c>
      <c r="AV708" s="14" t="s">
        <v>90</v>
      </c>
      <c r="AW708" s="14" t="s">
        <v>42</v>
      </c>
      <c r="AX708" s="14" t="s">
        <v>88</v>
      </c>
      <c r="AY708" s="245" t="s">
        <v>133</v>
      </c>
    </row>
    <row r="709" spans="1:65" s="2" customFormat="1" ht="33" customHeight="1">
      <c r="A709" s="40"/>
      <c r="B709" s="41"/>
      <c r="C709" s="206" t="s">
        <v>816</v>
      </c>
      <c r="D709" s="206" t="s">
        <v>135</v>
      </c>
      <c r="E709" s="207" t="s">
        <v>817</v>
      </c>
      <c r="F709" s="208" t="s">
        <v>818</v>
      </c>
      <c r="G709" s="209" t="s">
        <v>160</v>
      </c>
      <c r="H709" s="210">
        <v>14.49</v>
      </c>
      <c r="I709" s="211"/>
      <c r="J709" s="212">
        <f>ROUND(I709*H709,2)</f>
        <v>0</v>
      </c>
      <c r="K709" s="208" t="s">
        <v>139</v>
      </c>
      <c r="L709" s="46"/>
      <c r="M709" s="213" t="s">
        <v>19</v>
      </c>
      <c r="N709" s="214" t="s">
        <v>51</v>
      </c>
      <c r="O709" s="86"/>
      <c r="P709" s="215">
        <f>O709*H709</f>
        <v>0</v>
      </c>
      <c r="Q709" s="215">
        <v>0</v>
      </c>
      <c r="R709" s="215">
        <f>Q709*H709</f>
        <v>0</v>
      </c>
      <c r="S709" s="215">
        <v>0</v>
      </c>
      <c r="T709" s="216">
        <f>S709*H709</f>
        <v>0</v>
      </c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  <c r="AE709" s="40"/>
      <c r="AR709" s="217" t="s">
        <v>303</v>
      </c>
      <c r="AT709" s="217" t="s">
        <v>135</v>
      </c>
      <c r="AU709" s="217" t="s">
        <v>90</v>
      </c>
      <c r="AY709" s="18" t="s">
        <v>133</v>
      </c>
      <c r="BE709" s="218">
        <f>IF(N709="základní",J709,0)</f>
        <v>0</v>
      </c>
      <c r="BF709" s="218">
        <f>IF(N709="snížená",J709,0)</f>
        <v>0</v>
      </c>
      <c r="BG709" s="218">
        <f>IF(N709="zákl. přenesená",J709,0)</f>
        <v>0</v>
      </c>
      <c r="BH709" s="218">
        <f>IF(N709="sníž. přenesená",J709,0)</f>
        <v>0</v>
      </c>
      <c r="BI709" s="218">
        <f>IF(N709="nulová",J709,0)</f>
        <v>0</v>
      </c>
      <c r="BJ709" s="18" t="s">
        <v>88</v>
      </c>
      <c r="BK709" s="218">
        <f>ROUND(I709*H709,2)</f>
        <v>0</v>
      </c>
      <c r="BL709" s="18" t="s">
        <v>303</v>
      </c>
      <c r="BM709" s="217" t="s">
        <v>819</v>
      </c>
    </row>
    <row r="710" spans="1:47" s="2" customFormat="1" ht="12">
      <c r="A710" s="40"/>
      <c r="B710" s="41"/>
      <c r="C710" s="42"/>
      <c r="D710" s="219" t="s">
        <v>142</v>
      </c>
      <c r="E710" s="42"/>
      <c r="F710" s="220" t="s">
        <v>820</v>
      </c>
      <c r="G710" s="42"/>
      <c r="H710" s="42"/>
      <c r="I710" s="221"/>
      <c r="J710" s="42"/>
      <c r="K710" s="42"/>
      <c r="L710" s="46"/>
      <c r="M710" s="222"/>
      <c r="N710" s="223"/>
      <c r="O710" s="86"/>
      <c r="P710" s="86"/>
      <c r="Q710" s="86"/>
      <c r="R710" s="86"/>
      <c r="S710" s="86"/>
      <c r="T710" s="87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  <c r="AE710" s="40"/>
      <c r="AT710" s="18" t="s">
        <v>142</v>
      </c>
      <c r="AU710" s="18" t="s">
        <v>90</v>
      </c>
    </row>
    <row r="711" spans="1:51" s="13" customFormat="1" ht="12">
      <c r="A711" s="13"/>
      <c r="B711" s="224"/>
      <c r="C711" s="225"/>
      <c r="D711" s="226" t="s">
        <v>144</v>
      </c>
      <c r="E711" s="227" t="s">
        <v>19</v>
      </c>
      <c r="F711" s="228" t="s">
        <v>145</v>
      </c>
      <c r="G711" s="225"/>
      <c r="H711" s="227" t="s">
        <v>19</v>
      </c>
      <c r="I711" s="229"/>
      <c r="J711" s="225"/>
      <c r="K711" s="225"/>
      <c r="L711" s="230"/>
      <c r="M711" s="231"/>
      <c r="N711" s="232"/>
      <c r="O711" s="232"/>
      <c r="P711" s="232"/>
      <c r="Q711" s="232"/>
      <c r="R711" s="232"/>
      <c r="S711" s="232"/>
      <c r="T711" s="23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T711" s="234" t="s">
        <v>144</v>
      </c>
      <c r="AU711" s="234" t="s">
        <v>90</v>
      </c>
      <c r="AV711" s="13" t="s">
        <v>88</v>
      </c>
      <c r="AW711" s="13" t="s">
        <v>42</v>
      </c>
      <c r="AX711" s="13" t="s">
        <v>80</v>
      </c>
      <c r="AY711" s="234" t="s">
        <v>133</v>
      </c>
    </row>
    <row r="712" spans="1:51" s="13" customFormat="1" ht="12">
      <c r="A712" s="13"/>
      <c r="B712" s="224"/>
      <c r="C712" s="225"/>
      <c r="D712" s="226" t="s">
        <v>144</v>
      </c>
      <c r="E712" s="227" t="s">
        <v>19</v>
      </c>
      <c r="F712" s="228" t="s">
        <v>821</v>
      </c>
      <c r="G712" s="225"/>
      <c r="H712" s="227" t="s">
        <v>19</v>
      </c>
      <c r="I712" s="229"/>
      <c r="J712" s="225"/>
      <c r="K712" s="225"/>
      <c r="L712" s="230"/>
      <c r="M712" s="231"/>
      <c r="N712" s="232"/>
      <c r="O712" s="232"/>
      <c r="P712" s="232"/>
      <c r="Q712" s="232"/>
      <c r="R712" s="232"/>
      <c r="S712" s="232"/>
      <c r="T712" s="23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T712" s="234" t="s">
        <v>144</v>
      </c>
      <c r="AU712" s="234" t="s">
        <v>90</v>
      </c>
      <c r="AV712" s="13" t="s">
        <v>88</v>
      </c>
      <c r="AW712" s="13" t="s">
        <v>42</v>
      </c>
      <c r="AX712" s="13" t="s">
        <v>80</v>
      </c>
      <c r="AY712" s="234" t="s">
        <v>133</v>
      </c>
    </row>
    <row r="713" spans="1:51" s="13" customFormat="1" ht="12">
      <c r="A713" s="13"/>
      <c r="B713" s="224"/>
      <c r="C713" s="225"/>
      <c r="D713" s="226" t="s">
        <v>144</v>
      </c>
      <c r="E713" s="227" t="s">
        <v>19</v>
      </c>
      <c r="F713" s="228" t="s">
        <v>809</v>
      </c>
      <c r="G713" s="225"/>
      <c r="H713" s="227" t="s">
        <v>19</v>
      </c>
      <c r="I713" s="229"/>
      <c r="J713" s="225"/>
      <c r="K713" s="225"/>
      <c r="L713" s="230"/>
      <c r="M713" s="231"/>
      <c r="N713" s="232"/>
      <c r="O713" s="232"/>
      <c r="P713" s="232"/>
      <c r="Q713" s="232"/>
      <c r="R713" s="232"/>
      <c r="S713" s="232"/>
      <c r="T713" s="23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T713" s="234" t="s">
        <v>144</v>
      </c>
      <c r="AU713" s="234" t="s">
        <v>90</v>
      </c>
      <c r="AV713" s="13" t="s">
        <v>88</v>
      </c>
      <c r="AW713" s="13" t="s">
        <v>42</v>
      </c>
      <c r="AX713" s="13" t="s">
        <v>80</v>
      </c>
      <c r="AY713" s="234" t="s">
        <v>133</v>
      </c>
    </row>
    <row r="714" spans="1:51" s="14" customFormat="1" ht="12">
      <c r="A714" s="14"/>
      <c r="B714" s="235"/>
      <c r="C714" s="236"/>
      <c r="D714" s="226" t="s">
        <v>144</v>
      </c>
      <c r="E714" s="237" t="s">
        <v>19</v>
      </c>
      <c r="F714" s="238" t="s">
        <v>822</v>
      </c>
      <c r="G714" s="236"/>
      <c r="H714" s="239">
        <v>14.49</v>
      </c>
      <c r="I714" s="240"/>
      <c r="J714" s="236"/>
      <c r="K714" s="236"/>
      <c r="L714" s="241"/>
      <c r="M714" s="242"/>
      <c r="N714" s="243"/>
      <c r="O714" s="243"/>
      <c r="P714" s="243"/>
      <c r="Q714" s="243"/>
      <c r="R714" s="243"/>
      <c r="S714" s="243"/>
      <c r="T714" s="244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T714" s="245" t="s">
        <v>144</v>
      </c>
      <c r="AU714" s="245" t="s">
        <v>90</v>
      </c>
      <c r="AV714" s="14" t="s">
        <v>90</v>
      </c>
      <c r="AW714" s="14" t="s">
        <v>42</v>
      </c>
      <c r="AX714" s="14" t="s">
        <v>88</v>
      </c>
      <c r="AY714" s="245" t="s">
        <v>133</v>
      </c>
    </row>
    <row r="715" spans="1:65" s="2" customFormat="1" ht="33" customHeight="1">
      <c r="A715" s="40"/>
      <c r="B715" s="41"/>
      <c r="C715" s="206" t="s">
        <v>823</v>
      </c>
      <c r="D715" s="206" t="s">
        <v>135</v>
      </c>
      <c r="E715" s="207" t="s">
        <v>824</v>
      </c>
      <c r="F715" s="208" t="s">
        <v>825</v>
      </c>
      <c r="G715" s="209" t="s">
        <v>218</v>
      </c>
      <c r="H715" s="210">
        <v>23</v>
      </c>
      <c r="I715" s="211"/>
      <c r="J715" s="212">
        <f>ROUND(I715*H715,2)</f>
        <v>0</v>
      </c>
      <c r="K715" s="208" t="s">
        <v>139</v>
      </c>
      <c r="L715" s="46"/>
      <c r="M715" s="213" t="s">
        <v>19</v>
      </c>
      <c r="N715" s="214" t="s">
        <v>51</v>
      </c>
      <c r="O715" s="86"/>
      <c r="P715" s="215">
        <f>O715*H715</f>
        <v>0</v>
      </c>
      <c r="Q715" s="215">
        <v>0</v>
      </c>
      <c r="R715" s="215">
        <f>Q715*H715</f>
        <v>0</v>
      </c>
      <c r="S715" s="215">
        <v>0</v>
      </c>
      <c r="T715" s="216">
        <f>S715*H715</f>
        <v>0</v>
      </c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  <c r="AE715" s="40"/>
      <c r="AR715" s="217" t="s">
        <v>303</v>
      </c>
      <c r="AT715" s="217" t="s">
        <v>135</v>
      </c>
      <c r="AU715" s="217" t="s">
        <v>90</v>
      </c>
      <c r="AY715" s="18" t="s">
        <v>133</v>
      </c>
      <c r="BE715" s="218">
        <f>IF(N715="základní",J715,0)</f>
        <v>0</v>
      </c>
      <c r="BF715" s="218">
        <f>IF(N715="snížená",J715,0)</f>
        <v>0</v>
      </c>
      <c r="BG715" s="218">
        <f>IF(N715="zákl. přenesená",J715,0)</f>
        <v>0</v>
      </c>
      <c r="BH715" s="218">
        <f>IF(N715="sníž. přenesená",J715,0)</f>
        <v>0</v>
      </c>
      <c r="BI715" s="218">
        <f>IF(N715="nulová",J715,0)</f>
        <v>0</v>
      </c>
      <c r="BJ715" s="18" t="s">
        <v>88</v>
      </c>
      <c r="BK715" s="218">
        <f>ROUND(I715*H715,2)</f>
        <v>0</v>
      </c>
      <c r="BL715" s="18" t="s">
        <v>303</v>
      </c>
      <c r="BM715" s="217" t="s">
        <v>826</v>
      </c>
    </row>
    <row r="716" spans="1:47" s="2" customFormat="1" ht="12">
      <c r="A716" s="40"/>
      <c r="B716" s="41"/>
      <c r="C716" s="42"/>
      <c r="D716" s="219" t="s">
        <v>142</v>
      </c>
      <c r="E716" s="42"/>
      <c r="F716" s="220" t="s">
        <v>827</v>
      </c>
      <c r="G716" s="42"/>
      <c r="H716" s="42"/>
      <c r="I716" s="221"/>
      <c r="J716" s="42"/>
      <c r="K716" s="42"/>
      <c r="L716" s="46"/>
      <c r="M716" s="222"/>
      <c r="N716" s="223"/>
      <c r="O716" s="86"/>
      <c r="P716" s="86"/>
      <c r="Q716" s="86"/>
      <c r="R716" s="86"/>
      <c r="S716" s="86"/>
      <c r="T716" s="87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  <c r="AE716" s="40"/>
      <c r="AT716" s="18" t="s">
        <v>142</v>
      </c>
      <c r="AU716" s="18" t="s">
        <v>90</v>
      </c>
    </row>
    <row r="717" spans="1:51" s="13" customFormat="1" ht="12">
      <c r="A717" s="13"/>
      <c r="B717" s="224"/>
      <c r="C717" s="225"/>
      <c r="D717" s="226" t="s">
        <v>144</v>
      </c>
      <c r="E717" s="227" t="s">
        <v>19</v>
      </c>
      <c r="F717" s="228" t="s">
        <v>145</v>
      </c>
      <c r="G717" s="225"/>
      <c r="H717" s="227" t="s">
        <v>19</v>
      </c>
      <c r="I717" s="229"/>
      <c r="J717" s="225"/>
      <c r="K717" s="225"/>
      <c r="L717" s="230"/>
      <c r="M717" s="231"/>
      <c r="N717" s="232"/>
      <c r="O717" s="232"/>
      <c r="P717" s="232"/>
      <c r="Q717" s="232"/>
      <c r="R717" s="232"/>
      <c r="S717" s="232"/>
      <c r="T717" s="23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T717" s="234" t="s">
        <v>144</v>
      </c>
      <c r="AU717" s="234" t="s">
        <v>90</v>
      </c>
      <c r="AV717" s="13" t="s">
        <v>88</v>
      </c>
      <c r="AW717" s="13" t="s">
        <v>42</v>
      </c>
      <c r="AX717" s="13" t="s">
        <v>80</v>
      </c>
      <c r="AY717" s="234" t="s">
        <v>133</v>
      </c>
    </row>
    <row r="718" spans="1:51" s="13" customFormat="1" ht="12">
      <c r="A718" s="13"/>
      <c r="B718" s="224"/>
      <c r="C718" s="225"/>
      <c r="D718" s="226" t="s">
        <v>144</v>
      </c>
      <c r="E718" s="227" t="s">
        <v>19</v>
      </c>
      <c r="F718" s="228" t="s">
        <v>809</v>
      </c>
      <c r="G718" s="225"/>
      <c r="H718" s="227" t="s">
        <v>19</v>
      </c>
      <c r="I718" s="229"/>
      <c r="J718" s="225"/>
      <c r="K718" s="225"/>
      <c r="L718" s="230"/>
      <c r="M718" s="231"/>
      <c r="N718" s="232"/>
      <c r="O718" s="232"/>
      <c r="P718" s="232"/>
      <c r="Q718" s="232"/>
      <c r="R718" s="232"/>
      <c r="S718" s="232"/>
      <c r="T718" s="23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T718" s="234" t="s">
        <v>144</v>
      </c>
      <c r="AU718" s="234" t="s">
        <v>90</v>
      </c>
      <c r="AV718" s="13" t="s">
        <v>88</v>
      </c>
      <c r="AW718" s="13" t="s">
        <v>42</v>
      </c>
      <c r="AX718" s="13" t="s">
        <v>80</v>
      </c>
      <c r="AY718" s="234" t="s">
        <v>133</v>
      </c>
    </row>
    <row r="719" spans="1:51" s="14" customFormat="1" ht="12">
      <c r="A719" s="14"/>
      <c r="B719" s="235"/>
      <c r="C719" s="236"/>
      <c r="D719" s="226" t="s">
        <v>144</v>
      </c>
      <c r="E719" s="237" t="s">
        <v>19</v>
      </c>
      <c r="F719" s="238" t="s">
        <v>283</v>
      </c>
      <c r="G719" s="236"/>
      <c r="H719" s="239">
        <v>23</v>
      </c>
      <c r="I719" s="240"/>
      <c r="J719" s="236"/>
      <c r="K719" s="236"/>
      <c r="L719" s="241"/>
      <c r="M719" s="242"/>
      <c r="N719" s="243"/>
      <c r="O719" s="243"/>
      <c r="P719" s="243"/>
      <c r="Q719" s="243"/>
      <c r="R719" s="243"/>
      <c r="S719" s="243"/>
      <c r="T719" s="244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T719" s="245" t="s">
        <v>144</v>
      </c>
      <c r="AU719" s="245" t="s">
        <v>90</v>
      </c>
      <c r="AV719" s="14" t="s">
        <v>90</v>
      </c>
      <c r="AW719" s="14" t="s">
        <v>42</v>
      </c>
      <c r="AX719" s="14" t="s">
        <v>88</v>
      </c>
      <c r="AY719" s="245" t="s">
        <v>133</v>
      </c>
    </row>
    <row r="720" spans="1:65" s="2" customFormat="1" ht="16.5" customHeight="1">
      <c r="A720" s="40"/>
      <c r="B720" s="41"/>
      <c r="C720" s="206" t="s">
        <v>828</v>
      </c>
      <c r="D720" s="206" t="s">
        <v>135</v>
      </c>
      <c r="E720" s="207" t="s">
        <v>829</v>
      </c>
      <c r="F720" s="208" t="s">
        <v>830</v>
      </c>
      <c r="G720" s="209" t="s">
        <v>160</v>
      </c>
      <c r="H720" s="210">
        <v>0.4</v>
      </c>
      <c r="I720" s="211"/>
      <c r="J720" s="212">
        <f>ROUND(I720*H720,2)</f>
        <v>0</v>
      </c>
      <c r="K720" s="208" t="s">
        <v>139</v>
      </c>
      <c r="L720" s="46"/>
      <c r="M720" s="213" t="s">
        <v>19</v>
      </c>
      <c r="N720" s="214" t="s">
        <v>51</v>
      </c>
      <c r="O720" s="86"/>
      <c r="P720" s="215">
        <f>O720*H720</f>
        <v>0</v>
      </c>
      <c r="Q720" s="215">
        <v>0</v>
      </c>
      <c r="R720" s="215">
        <f>Q720*H720</f>
        <v>0</v>
      </c>
      <c r="S720" s="215">
        <v>0</v>
      </c>
      <c r="T720" s="216">
        <f>S720*H720</f>
        <v>0</v>
      </c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  <c r="AE720" s="40"/>
      <c r="AR720" s="217" t="s">
        <v>303</v>
      </c>
      <c r="AT720" s="217" t="s">
        <v>135</v>
      </c>
      <c r="AU720" s="217" t="s">
        <v>90</v>
      </c>
      <c r="AY720" s="18" t="s">
        <v>133</v>
      </c>
      <c r="BE720" s="218">
        <f>IF(N720="základní",J720,0)</f>
        <v>0</v>
      </c>
      <c r="BF720" s="218">
        <f>IF(N720="snížená",J720,0)</f>
        <v>0</v>
      </c>
      <c r="BG720" s="218">
        <f>IF(N720="zákl. přenesená",J720,0)</f>
        <v>0</v>
      </c>
      <c r="BH720" s="218">
        <f>IF(N720="sníž. přenesená",J720,0)</f>
        <v>0</v>
      </c>
      <c r="BI720" s="218">
        <f>IF(N720="nulová",J720,0)</f>
        <v>0</v>
      </c>
      <c r="BJ720" s="18" t="s">
        <v>88</v>
      </c>
      <c r="BK720" s="218">
        <f>ROUND(I720*H720,2)</f>
        <v>0</v>
      </c>
      <c r="BL720" s="18" t="s">
        <v>303</v>
      </c>
      <c r="BM720" s="217" t="s">
        <v>831</v>
      </c>
    </row>
    <row r="721" spans="1:47" s="2" customFormat="1" ht="12">
      <c r="A721" s="40"/>
      <c r="B721" s="41"/>
      <c r="C721" s="42"/>
      <c r="D721" s="219" t="s">
        <v>142</v>
      </c>
      <c r="E721" s="42"/>
      <c r="F721" s="220" t="s">
        <v>832</v>
      </c>
      <c r="G721" s="42"/>
      <c r="H721" s="42"/>
      <c r="I721" s="221"/>
      <c r="J721" s="42"/>
      <c r="K721" s="42"/>
      <c r="L721" s="46"/>
      <c r="M721" s="222"/>
      <c r="N721" s="223"/>
      <c r="O721" s="86"/>
      <c r="P721" s="86"/>
      <c r="Q721" s="86"/>
      <c r="R721" s="86"/>
      <c r="S721" s="86"/>
      <c r="T721" s="87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  <c r="AE721" s="40"/>
      <c r="AT721" s="18" t="s">
        <v>142</v>
      </c>
      <c r="AU721" s="18" t="s">
        <v>90</v>
      </c>
    </row>
    <row r="722" spans="1:51" s="13" customFormat="1" ht="12">
      <c r="A722" s="13"/>
      <c r="B722" s="224"/>
      <c r="C722" s="225"/>
      <c r="D722" s="226" t="s">
        <v>144</v>
      </c>
      <c r="E722" s="227" t="s">
        <v>19</v>
      </c>
      <c r="F722" s="228" t="s">
        <v>145</v>
      </c>
      <c r="G722" s="225"/>
      <c r="H722" s="227" t="s">
        <v>19</v>
      </c>
      <c r="I722" s="229"/>
      <c r="J722" s="225"/>
      <c r="K722" s="225"/>
      <c r="L722" s="230"/>
      <c r="M722" s="231"/>
      <c r="N722" s="232"/>
      <c r="O722" s="232"/>
      <c r="P722" s="232"/>
      <c r="Q722" s="232"/>
      <c r="R722" s="232"/>
      <c r="S722" s="232"/>
      <c r="T722" s="23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T722" s="234" t="s">
        <v>144</v>
      </c>
      <c r="AU722" s="234" t="s">
        <v>90</v>
      </c>
      <c r="AV722" s="13" t="s">
        <v>88</v>
      </c>
      <c r="AW722" s="13" t="s">
        <v>42</v>
      </c>
      <c r="AX722" s="13" t="s">
        <v>80</v>
      </c>
      <c r="AY722" s="234" t="s">
        <v>133</v>
      </c>
    </row>
    <row r="723" spans="1:51" s="13" customFormat="1" ht="12">
      <c r="A723" s="13"/>
      <c r="B723" s="224"/>
      <c r="C723" s="225"/>
      <c r="D723" s="226" t="s">
        <v>144</v>
      </c>
      <c r="E723" s="227" t="s">
        <v>19</v>
      </c>
      <c r="F723" s="228" t="s">
        <v>833</v>
      </c>
      <c r="G723" s="225"/>
      <c r="H723" s="227" t="s">
        <v>19</v>
      </c>
      <c r="I723" s="229"/>
      <c r="J723" s="225"/>
      <c r="K723" s="225"/>
      <c r="L723" s="230"/>
      <c r="M723" s="231"/>
      <c r="N723" s="232"/>
      <c r="O723" s="232"/>
      <c r="P723" s="232"/>
      <c r="Q723" s="232"/>
      <c r="R723" s="232"/>
      <c r="S723" s="232"/>
      <c r="T723" s="23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T723" s="234" t="s">
        <v>144</v>
      </c>
      <c r="AU723" s="234" t="s">
        <v>90</v>
      </c>
      <c r="AV723" s="13" t="s">
        <v>88</v>
      </c>
      <c r="AW723" s="13" t="s">
        <v>42</v>
      </c>
      <c r="AX723" s="13" t="s">
        <v>80</v>
      </c>
      <c r="AY723" s="234" t="s">
        <v>133</v>
      </c>
    </row>
    <row r="724" spans="1:51" s="14" customFormat="1" ht="12">
      <c r="A724" s="14"/>
      <c r="B724" s="235"/>
      <c r="C724" s="236"/>
      <c r="D724" s="226" t="s">
        <v>144</v>
      </c>
      <c r="E724" s="237" t="s">
        <v>19</v>
      </c>
      <c r="F724" s="238" t="s">
        <v>803</v>
      </c>
      <c r="G724" s="236"/>
      <c r="H724" s="239">
        <v>0.4</v>
      </c>
      <c r="I724" s="240"/>
      <c r="J724" s="236"/>
      <c r="K724" s="236"/>
      <c r="L724" s="241"/>
      <c r="M724" s="242"/>
      <c r="N724" s="243"/>
      <c r="O724" s="243"/>
      <c r="P724" s="243"/>
      <c r="Q724" s="243"/>
      <c r="R724" s="243"/>
      <c r="S724" s="243"/>
      <c r="T724" s="244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T724" s="245" t="s">
        <v>144</v>
      </c>
      <c r="AU724" s="245" t="s">
        <v>90</v>
      </c>
      <c r="AV724" s="14" t="s">
        <v>90</v>
      </c>
      <c r="AW724" s="14" t="s">
        <v>42</v>
      </c>
      <c r="AX724" s="14" t="s">
        <v>88</v>
      </c>
      <c r="AY724" s="245" t="s">
        <v>133</v>
      </c>
    </row>
    <row r="725" spans="1:65" s="2" customFormat="1" ht="24.15" customHeight="1">
      <c r="A725" s="40"/>
      <c r="B725" s="41"/>
      <c r="C725" s="206" t="s">
        <v>834</v>
      </c>
      <c r="D725" s="206" t="s">
        <v>135</v>
      </c>
      <c r="E725" s="207" t="s">
        <v>835</v>
      </c>
      <c r="F725" s="208" t="s">
        <v>836</v>
      </c>
      <c r="G725" s="209" t="s">
        <v>160</v>
      </c>
      <c r="H725" s="210">
        <v>7.65</v>
      </c>
      <c r="I725" s="211"/>
      <c r="J725" s="212">
        <f>ROUND(I725*H725,2)</f>
        <v>0</v>
      </c>
      <c r="K725" s="208" t="s">
        <v>139</v>
      </c>
      <c r="L725" s="46"/>
      <c r="M725" s="213" t="s">
        <v>19</v>
      </c>
      <c r="N725" s="214" t="s">
        <v>51</v>
      </c>
      <c r="O725" s="86"/>
      <c r="P725" s="215">
        <f>O725*H725</f>
        <v>0</v>
      </c>
      <c r="Q725" s="215">
        <v>0</v>
      </c>
      <c r="R725" s="215">
        <f>Q725*H725</f>
        <v>0</v>
      </c>
      <c r="S725" s="215">
        <v>0</v>
      </c>
      <c r="T725" s="216">
        <f>S725*H725</f>
        <v>0</v>
      </c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  <c r="AE725" s="40"/>
      <c r="AR725" s="217" t="s">
        <v>303</v>
      </c>
      <c r="AT725" s="217" t="s">
        <v>135</v>
      </c>
      <c r="AU725" s="217" t="s">
        <v>90</v>
      </c>
      <c r="AY725" s="18" t="s">
        <v>133</v>
      </c>
      <c r="BE725" s="218">
        <f>IF(N725="základní",J725,0)</f>
        <v>0</v>
      </c>
      <c r="BF725" s="218">
        <f>IF(N725="snížená",J725,0)</f>
        <v>0</v>
      </c>
      <c r="BG725" s="218">
        <f>IF(N725="zákl. přenesená",J725,0)</f>
        <v>0</v>
      </c>
      <c r="BH725" s="218">
        <f>IF(N725="sníž. přenesená",J725,0)</f>
        <v>0</v>
      </c>
      <c r="BI725" s="218">
        <f>IF(N725="nulová",J725,0)</f>
        <v>0</v>
      </c>
      <c r="BJ725" s="18" t="s">
        <v>88</v>
      </c>
      <c r="BK725" s="218">
        <f>ROUND(I725*H725,2)</f>
        <v>0</v>
      </c>
      <c r="BL725" s="18" t="s">
        <v>303</v>
      </c>
      <c r="BM725" s="217" t="s">
        <v>837</v>
      </c>
    </row>
    <row r="726" spans="1:47" s="2" customFormat="1" ht="12">
      <c r="A726" s="40"/>
      <c r="B726" s="41"/>
      <c r="C726" s="42"/>
      <c r="D726" s="219" t="s">
        <v>142</v>
      </c>
      <c r="E726" s="42"/>
      <c r="F726" s="220" t="s">
        <v>838</v>
      </c>
      <c r="G726" s="42"/>
      <c r="H726" s="42"/>
      <c r="I726" s="221"/>
      <c r="J726" s="42"/>
      <c r="K726" s="42"/>
      <c r="L726" s="46"/>
      <c r="M726" s="222"/>
      <c r="N726" s="223"/>
      <c r="O726" s="86"/>
      <c r="P726" s="86"/>
      <c r="Q726" s="86"/>
      <c r="R726" s="86"/>
      <c r="S726" s="86"/>
      <c r="T726" s="87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  <c r="AE726" s="40"/>
      <c r="AT726" s="18" t="s">
        <v>142</v>
      </c>
      <c r="AU726" s="18" t="s">
        <v>90</v>
      </c>
    </row>
    <row r="727" spans="1:51" s="13" customFormat="1" ht="12">
      <c r="A727" s="13"/>
      <c r="B727" s="224"/>
      <c r="C727" s="225"/>
      <c r="D727" s="226" t="s">
        <v>144</v>
      </c>
      <c r="E727" s="227" t="s">
        <v>19</v>
      </c>
      <c r="F727" s="228" t="s">
        <v>145</v>
      </c>
      <c r="G727" s="225"/>
      <c r="H727" s="227" t="s">
        <v>19</v>
      </c>
      <c r="I727" s="229"/>
      <c r="J727" s="225"/>
      <c r="K727" s="225"/>
      <c r="L727" s="230"/>
      <c r="M727" s="231"/>
      <c r="N727" s="232"/>
      <c r="O727" s="232"/>
      <c r="P727" s="232"/>
      <c r="Q727" s="232"/>
      <c r="R727" s="232"/>
      <c r="S727" s="232"/>
      <c r="T727" s="23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T727" s="234" t="s">
        <v>144</v>
      </c>
      <c r="AU727" s="234" t="s">
        <v>90</v>
      </c>
      <c r="AV727" s="13" t="s">
        <v>88</v>
      </c>
      <c r="AW727" s="13" t="s">
        <v>42</v>
      </c>
      <c r="AX727" s="13" t="s">
        <v>80</v>
      </c>
      <c r="AY727" s="234" t="s">
        <v>133</v>
      </c>
    </row>
    <row r="728" spans="1:51" s="13" customFormat="1" ht="12">
      <c r="A728" s="13"/>
      <c r="B728" s="224"/>
      <c r="C728" s="225"/>
      <c r="D728" s="226" t="s">
        <v>144</v>
      </c>
      <c r="E728" s="227" t="s">
        <v>19</v>
      </c>
      <c r="F728" s="228" t="s">
        <v>800</v>
      </c>
      <c r="G728" s="225"/>
      <c r="H728" s="227" t="s">
        <v>19</v>
      </c>
      <c r="I728" s="229"/>
      <c r="J728" s="225"/>
      <c r="K728" s="225"/>
      <c r="L728" s="230"/>
      <c r="M728" s="231"/>
      <c r="N728" s="232"/>
      <c r="O728" s="232"/>
      <c r="P728" s="232"/>
      <c r="Q728" s="232"/>
      <c r="R728" s="232"/>
      <c r="S728" s="232"/>
      <c r="T728" s="23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T728" s="234" t="s">
        <v>144</v>
      </c>
      <c r="AU728" s="234" t="s">
        <v>90</v>
      </c>
      <c r="AV728" s="13" t="s">
        <v>88</v>
      </c>
      <c r="AW728" s="13" t="s">
        <v>42</v>
      </c>
      <c r="AX728" s="13" t="s">
        <v>80</v>
      </c>
      <c r="AY728" s="234" t="s">
        <v>133</v>
      </c>
    </row>
    <row r="729" spans="1:51" s="14" customFormat="1" ht="12">
      <c r="A729" s="14"/>
      <c r="B729" s="235"/>
      <c r="C729" s="236"/>
      <c r="D729" s="226" t="s">
        <v>144</v>
      </c>
      <c r="E729" s="237" t="s">
        <v>19</v>
      </c>
      <c r="F729" s="238" t="s">
        <v>801</v>
      </c>
      <c r="G729" s="236"/>
      <c r="H729" s="239">
        <v>7.65</v>
      </c>
      <c r="I729" s="240"/>
      <c r="J729" s="236"/>
      <c r="K729" s="236"/>
      <c r="L729" s="241"/>
      <c r="M729" s="242"/>
      <c r="N729" s="243"/>
      <c r="O729" s="243"/>
      <c r="P729" s="243"/>
      <c r="Q729" s="243"/>
      <c r="R729" s="243"/>
      <c r="S729" s="243"/>
      <c r="T729" s="244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T729" s="245" t="s">
        <v>144</v>
      </c>
      <c r="AU729" s="245" t="s">
        <v>90</v>
      </c>
      <c r="AV729" s="14" t="s">
        <v>90</v>
      </c>
      <c r="AW729" s="14" t="s">
        <v>42</v>
      </c>
      <c r="AX729" s="14" t="s">
        <v>88</v>
      </c>
      <c r="AY729" s="245" t="s">
        <v>133</v>
      </c>
    </row>
    <row r="730" spans="1:65" s="2" customFormat="1" ht="16.5" customHeight="1">
      <c r="A730" s="40"/>
      <c r="B730" s="41"/>
      <c r="C730" s="206" t="s">
        <v>839</v>
      </c>
      <c r="D730" s="206" t="s">
        <v>135</v>
      </c>
      <c r="E730" s="207" t="s">
        <v>840</v>
      </c>
      <c r="F730" s="208" t="s">
        <v>841</v>
      </c>
      <c r="G730" s="209" t="s">
        <v>270</v>
      </c>
      <c r="H730" s="210">
        <v>0.01</v>
      </c>
      <c r="I730" s="211"/>
      <c r="J730" s="212">
        <f>ROUND(I730*H730,2)</f>
        <v>0</v>
      </c>
      <c r="K730" s="208" t="s">
        <v>139</v>
      </c>
      <c r="L730" s="46"/>
      <c r="M730" s="213" t="s">
        <v>19</v>
      </c>
      <c r="N730" s="214" t="s">
        <v>51</v>
      </c>
      <c r="O730" s="86"/>
      <c r="P730" s="215">
        <f>O730*H730</f>
        <v>0</v>
      </c>
      <c r="Q730" s="215">
        <v>1.06065</v>
      </c>
      <c r="R730" s="215">
        <f>Q730*H730</f>
        <v>0.010606500000000001</v>
      </c>
      <c r="S730" s="215">
        <v>0</v>
      </c>
      <c r="T730" s="216">
        <f>S730*H730</f>
        <v>0</v>
      </c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  <c r="AE730" s="40"/>
      <c r="AR730" s="217" t="s">
        <v>303</v>
      </c>
      <c r="AT730" s="217" t="s">
        <v>135</v>
      </c>
      <c r="AU730" s="217" t="s">
        <v>90</v>
      </c>
      <c r="AY730" s="18" t="s">
        <v>133</v>
      </c>
      <c r="BE730" s="218">
        <f>IF(N730="základní",J730,0)</f>
        <v>0</v>
      </c>
      <c r="BF730" s="218">
        <f>IF(N730="snížená",J730,0)</f>
        <v>0</v>
      </c>
      <c r="BG730" s="218">
        <f>IF(N730="zákl. přenesená",J730,0)</f>
        <v>0</v>
      </c>
      <c r="BH730" s="218">
        <f>IF(N730="sníž. přenesená",J730,0)</f>
        <v>0</v>
      </c>
      <c r="BI730" s="218">
        <f>IF(N730="nulová",J730,0)</f>
        <v>0</v>
      </c>
      <c r="BJ730" s="18" t="s">
        <v>88</v>
      </c>
      <c r="BK730" s="218">
        <f>ROUND(I730*H730,2)</f>
        <v>0</v>
      </c>
      <c r="BL730" s="18" t="s">
        <v>303</v>
      </c>
      <c r="BM730" s="217" t="s">
        <v>842</v>
      </c>
    </row>
    <row r="731" spans="1:47" s="2" customFormat="1" ht="12">
      <c r="A731" s="40"/>
      <c r="B731" s="41"/>
      <c r="C731" s="42"/>
      <c r="D731" s="219" t="s">
        <v>142</v>
      </c>
      <c r="E731" s="42"/>
      <c r="F731" s="220" t="s">
        <v>843</v>
      </c>
      <c r="G731" s="42"/>
      <c r="H731" s="42"/>
      <c r="I731" s="221"/>
      <c r="J731" s="42"/>
      <c r="K731" s="42"/>
      <c r="L731" s="46"/>
      <c r="M731" s="222"/>
      <c r="N731" s="223"/>
      <c r="O731" s="86"/>
      <c r="P731" s="86"/>
      <c r="Q731" s="86"/>
      <c r="R731" s="86"/>
      <c r="S731" s="86"/>
      <c r="T731" s="87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  <c r="AE731" s="40"/>
      <c r="AT731" s="18" t="s">
        <v>142</v>
      </c>
      <c r="AU731" s="18" t="s">
        <v>90</v>
      </c>
    </row>
    <row r="732" spans="1:51" s="13" customFormat="1" ht="12">
      <c r="A732" s="13"/>
      <c r="B732" s="224"/>
      <c r="C732" s="225"/>
      <c r="D732" s="226" t="s">
        <v>144</v>
      </c>
      <c r="E732" s="227" t="s">
        <v>19</v>
      </c>
      <c r="F732" s="228" t="s">
        <v>145</v>
      </c>
      <c r="G732" s="225"/>
      <c r="H732" s="227" t="s">
        <v>19</v>
      </c>
      <c r="I732" s="229"/>
      <c r="J732" s="225"/>
      <c r="K732" s="225"/>
      <c r="L732" s="230"/>
      <c r="M732" s="231"/>
      <c r="N732" s="232"/>
      <c r="O732" s="232"/>
      <c r="P732" s="232"/>
      <c r="Q732" s="232"/>
      <c r="R732" s="232"/>
      <c r="S732" s="232"/>
      <c r="T732" s="23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T732" s="234" t="s">
        <v>144</v>
      </c>
      <c r="AU732" s="234" t="s">
        <v>90</v>
      </c>
      <c r="AV732" s="13" t="s">
        <v>88</v>
      </c>
      <c r="AW732" s="13" t="s">
        <v>42</v>
      </c>
      <c r="AX732" s="13" t="s">
        <v>80</v>
      </c>
      <c r="AY732" s="234" t="s">
        <v>133</v>
      </c>
    </row>
    <row r="733" spans="1:51" s="13" customFormat="1" ht="12">
      <c r="A733" s="13"/>
      <c r="B733" s="224"/>
      <c r="C733" s="225"/>
      <c r="D733" s="226" t="s">
        <v>144</v>
      </c>
      <c r="E733" s="227" t="s">
        <v>19</v>
      </c>
      <c r="F733" s="228" t="s">
        <v>844</v>
      </c>
      <c r="G733" s="225"/>
      <c r="H733" s="227" t="s">
        <v>19</v>
      </c>
      <c r="I733" s="229"/>
      <c r="J733" s="225"/>
      <c r="K733" s="225"/>
      <c r="L733" s="230"/>
      <c r="M733" s="231"/>
      <c r="N733" s="232"/>
      <c r="O733" s="232"/>
      <c r="P733" s="232"/>
      <c r="Q733" s="232"/>
      <c r="R733" s="232"/>
      <c r="S733" s="232"/>
      <c r="T733" s="23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T733" s="234" t="s">
        <v>144</v>
      </c>
      <c r="AU733" s="234" t="s">
        <v>90</v>
      </c>
      <c r="AV733" s="13" t="s">
        <v>88</v>
      </c>
      <c r="AW733" s="13" t="s">
        <v>42</v>
      </c>
      <c r="AX733" s="13" t="s">
        <v>80</v>
      </c>
      <c r="AY733" s="234" t="s">
        <v>133</v>
      </c>
    </row>
    <row r="734" spans="1:51" s="14" customFormat="1" ht="12">
      <c r="A734" s="14"/>
      <c r="B734" s="235"/>
      <c r="C734" s="236"/>
      <c r="D734" s="226" t="s">
        <v>144</v>
      </c>
      <c r="E734" s="237" t="s">
        <v>19</v>
      </c>
      <c r="F734" s="238" t="s">
        <v>845</v>
      </c>
      <c r="G734" s="236"/>
      <c r="H734" s="239">
        <v>0.01</v>
      </c>
      <c r="I734" s="240"/>
      <c r="J734" s="236"/>
      <c r="K734" s="236"/>
      <c r="L734" s="241"/>
      <c r="M734" s="242"/>
      <c r="N734" s="243"/>
      <c r="O734" s="243"/>
      <c r="P734" s="243"/>
      <c r="Q734" s="243"/>
      <c r="R734" s="243"/>
      <c r="S734" s="243"/>
      <c r="T734" s="244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T734" s="245" t="s">
        <v>144</v>
      </c>
      <c r="AU734" s="245" t="s">
        <v>90</v>
      </c>
      <c r="AV734" s="14" t="s">
        <v>90</v>
      </c>
      <c r="AW734" s="14" t="s">
        <v>42</v>
      </c>
      <c r="AX734" s="14" t="s">
        <v>88</v>
      </c>
      <c r="AY734" s="245" t="s">
        <v>133</v>
      </c>
    </row>
    <row r="735" spans="1:65" s="2" customFormat="1" ht="16.5" customHeight="1">
      <c r="A735" s="40"/>
      <c r="B735" s="41"/>
      <c r="C735" s="206" t="s">
        <v>846</v>
      </c>
      <c r="D735" s="206" t="s">
        <v>135</v>
      </c>
      <c r="E735" s="207" t="s">
        <v>847</v>
      </c>
      <c r="F735" s="208" t="s">
        <v>848</v>
      </c>
      <c r="G735" s="209" t="s">
        <v>138</v>
      </c>
      <c r="H735" s="210">
        <v>22.8</v>
      </c>
      <c r="I735" s="211"/>
      <c r="J735" s="212">
        <f>ROUND(I735*H735,2)</f>
        <v>0</v>
      </c>
      <c r="K735" s="208" t="s">
        <v>139</v>
      </c>
      <c r="L735" s="46"/>
      <c r="M735" s="213" t="s">
        <v>19</v>
      </c>
      <c r="N735" s="214" t="s">
        <v>51</v>
      </c>
      <c r="O735" s="86"/>
      <c r="P735" s="215">
        <f>O735*H735</f>
        <v>0</v>
      </c>
      <c r="Q735" s="215">
        <v>0.00116</v>
      </c>
      <c r="R735" s="215">
        <f>Q735*H735</f>
        <v>0.026448</v>
      </c>
      <c r="S735" s="215">
        <v>0</v>
      </c>
      <c r="T735" s="216">
        <f>S735*H735</f>
        <v>0</v>
      </c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  <c r="AE735" s="40"/>
      <c r="AR735" s="217" t="s">
        <v>303</v>
      </c>
      <c r="AT735" s="217" t="s">
        <v>135</v>
      </c>
      <c r="AU735" s="217" t="s">
        <v>90</v>
      </c>
      <c r="AY735" s="18" t="s">
        <v>133</v>
      </c>
      <c r="BE735" s="218">
        <f>IF(N735="základní",J735,0)</f>
        <v>0</v>
      </c>
      <c r="BF735" s="218">
        <f>IF(N735="snížená",J735,0)</f>
        <v>0</v>
      </c>
      <c r="BG735" s="218">
        <f>IF(N735="zákl. přenesená",J735,0)</f>
        <v>0</v>
      </c>
      <c r="BH735" s="218">
        <f>IF(N735="sníž. přenesená",J735,0)</f>
        <v>0</v>
      </c>
      <c r="BI735" s="218">
        <f>IF(N735="nulová",J735,0)</f>
        <v>0</v>
      </c>
      <c r="BJ735" s="18" t="s">
        <v>88</v>
      </c>
      <c r="BK735" s="218">
        <f>ROUND(I735*H735,2)</f>
        <v>0</v>
      </c>
      <c r="BL735" s="18" t="s">
        <v>303</v>
      </c>
      <c r="BM735" s="217" t="s">
        <v>849</v>
      </c>
    </row>
    <row r="736" spans="1:47" s="2" customFormat="1" ht="12">
      <c r="A736" s="40"/>
      <c r="B736" s="41"/>
      <c r="C736" s="42"/>
      <c r="D736" s="219" t="s">
        <v>142</v>
      </c>
      <c r="E736" s="42"/>
      <c r="F736" s="220" t="s">
        <v>850</v>
      </c>
      <c r="G736" s="42"/>
      <c r="H736" s="42"/>
      <c r="I736" s="221"/>
      <c r="J736" s="42"/>
      <c r="K736" s="42"/>
      <c r="L736" s="46"/>
      <c r="M736" s="222"/>
      <c r="N736" s="223"/>
      <c r="O736" s="86"/>
      <c r="P736" s="86"/>
      <c r="Q736" s="86"/>
      <c r="R736" s="86"/>
      <c r="S736" s="86"/>
      <c r="T736" s="87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  <c r="AE736" s="40"/>
      <c r="AT736" s="18" t="s">
        <v>142</v>
      </c>
      <c r="AU736" s="18" t="s">
        <v>90</v>
      </c>
    </row>
    <row r="737" spans="1:51" s="13" customFormat="1" ht="12">
      <c r="A737" s="13"/>
      <c r="B737" s="224"/>
      <c r="C737" s="225"/>
      <c r="D737" s="226" t="s">
        <v>144</v>
      </c>
      <c r="E737" s="227" t="s">
        <v>19</v>
      </c>
      <c r="F737" s="228" t="s">
        <v>145</v>
      </c>
      <c r="G737" s="225"/>
      <c r="H737" s="227" t="s">
        <v>19</v>
      </c>
      <c r="I737" s="229"/>
      <c r="J737" s="225"/>
      <c r="K737" s="225"/>
      <c r="L737" s="230"/>
      <c r="M737" s="231"/>
      <c r="N737" s="232"/>
      <c r="O737" s="232"/>
      <c r="P737" s="232"/>
      <c r="Q737" s="232"/>
      <c r="R737" s="232"/>
      <c r="S737" s="232"/>
      <c r="T737" s="23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T737" s="234" t="s">
        <v>144</v>
      </c>
      <c r="AU737" s="234" t="s">
        <v>90</v>
      </c>
      <c r="AV737" s="13" t="s">
        <v>88</v>
      </c>
      <c r="AW737" s="13" t="s">
        <v>42</v>
      </c>
      <c r="AX737" s="13" t="s">
        <v>80</v>
      </c>
      <c r="AY737" s="234" t="s">
        <v>133</v>
      </c>
    </row>
    <row r="738" spans="1:51" s="13" customFormat="1" ht="12">
      <c r="A738" s="13"/>
      <c r="B738" s="224"/>
      <c r="C738" s="225"/>
      <c r="D738" s="226" t="s">
        <v>144</v>
      </c>
      <c r="E738" s="227" t="s">
        <v>19</v>
      </c>
      <c r="F738" s="228" t="s">
        <v>851</v>
      </c>
      <c r="G738" s="225"/>
      <c r="H738" s="227" t="s">
        <v>19</v>
      </c>
      <c r="I738" s="229"/>
      <c r="J738" s="225"/>
      <c r="K738" s="225"/>
      <c r="L738" s="230"/>
      <c r="M738" s="231"/>
      <c r="N738" s="232"/>
      <c r="O738" s="232"/>
      <c r="P738" s="232"/>
      <c r="Q738" s="232"/>
      <c r="R738" s="232"/>
      <c r="S738" s="232"/>
      <c r="T738" s="23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T738" s="234" t="s">
        <v>144</v>
      </c>
      <c r="AU738" s="234" t="s">
        <v>90</v>
      </c>
      <c r="AV738" s="13" t="s">
        <v>88</v>
      </c>
      <c r="AW738" s="13" t="s">
        <v>42</v>
      </c>
      <c r="AX738" s="13" t="s">
        <v>80</v>
      </c>
      <c r="AY738" s="234" t="s">
        <v>133</v>
      </c>
    </row>
    <row r="739" spans="1:51" s="14" customFormat="1" ht="12">
      <c r="A739" s="14"/>
      <c r="B739" s="235"/>
      <c r="C739" s="236"/>
      <c r="D739" s="226" t="s">
        <v>144</v>
      </c>
      <c r="E739" s="237" t="s">
        <v>19</v>
      </c>
      <c r="F739" s="238" t="s">
        <v>852</v>
      </c>
      <c r="G739" s="236"/>
      <c r="H739" s="239">
        <v>2.4</v>
      </c>
      <c r="I739" s="240"/>
      <c r="J739" s="236"/>
      <c r="K739" s="236"/>
      <c r="L739" s="241"/>
      <c r="M739" s="242"/>
      <c r="N739" s="243"/>
      <c r="O739" s="243"/>
      <c r="P739" s="243"/>
      <c r="Q739" s="243"/>
      <c r="R739" s="243"/>
      <c r="S739" s="243"/>
      <c r="T739" s="244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T739" s="245" t="s">
        <v>144</v>
      </c>
      <c r="AU739" s="245" t="s">
        <v>90</v>
      </c>
      <c r="AV739" s="14" t="s">
        <v>90</v>
      </c>
      <c r="AW739" s="14" t="s">
        <v>42</v>
      </c>
      <c r="AX739" s="14" t="s">
        <v>80</v>
      </c>
      <c r="AY739" s="245" t="s">
        <v>133</v>
      </c>
    </row>
    <row r="740" spans="1:51" s="13" customFormat="1" ht="12">
      <c r="A740" s="13"/>
      <c r="B740" s="224"/>
      <c r="C740" s="225"/>
      <c r="D740" s="226" t="s">
        <v>144</v>
      </c>
      <c r="E740" s="227" t="s">
        <v>19</v>
      </c>
      <c r="F740" s="228" t="s">
        <v>853</v>
      </c>
      <c r="G740" s="225"/>
      <c r="H740" s="227" t="s">
        <v>19</v>
      </c>
      <c r="I740" s="229"/>
      <c r="J740" s="225"/>
      <c r="K740" s="225"/>
      <c r="L740" s="230"/>
      <c r="M740" s="231"/>
      <c r="N740" s="232"/>
      <c r="O740" s="232"/>
      <c r="P740" s="232"/>
      <c r="Q740" s="232"/>
      <c r="R740" s="232"/>
      <c r="S740" s="232"/>
      <c r="T740" s="23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T740" s="234" t="s">
        <v>144</v>
      </c>
      <c r="AU740" s="234" t="s">
        <v>90</v>
      </c>
      <c r="AV740" s="13" t="s">
        <v>88</v>
      </c>
      <c r="AW740" s="13" t="s">
        <v>42</v>
      </c>
      <c r="AX740" s="13" t="s">
        <v>80</v>
      </c>
      <c r="AY740" s="234" t="s">
        <v>133</v>
      </c>
    </row>
    <row r="741" spans="1:51" s="14" customFormat="1" ht="12">
      <c r="A741" s="14"/>
      <c r="B741" s="235"/>
      <c r="C741" s="236"/>
      <c r="D741" s="226" t="s">
        <v>144</v>
      </c>
      <c r="E741" s="237" t="s">
        <v>19</v>
      </c>
      <c r="F741" s="238" t="s">
        <v>854</v>
      </c>
      <c r="G741" s="236"/>
      <c r="H741" s="239">
        <v>20.4</v>
      </c>
      <c r="I741" s="240"/>
      <c r="J741" s="236"/>
      <c r="K741" s="236"/>
      <c r="L741" s="241"/>
      <c r="M741" s="242"/>
      <c r="N741" s="243"/>
      <c r="O741" s="243"/>
      <c r="P741" s="243"/>
      <c r="Q741" s="243"/>
      <c r="R741" s="243"/>
      <c r="S741" s="243"/>
      <c r="T741" s="244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T741" s="245" t="s">
        <v>144</v>
      </c>
      <c r="AU741" s="245" t="s">
        <v>90</v>
      </c>
      <c r="AV741" s="14" t="s">
        <v>90</v>
      </c>
      <c r="AW741" s="14" t="s">
        <v>42</v>
      </c>
      <c r="AX741" s="14" t="s">
        <v>80</v>
      </c>
      <c r="AY741" s="245" t="s">
        <v>133</v>
      </c>
    </row>
    <row r="742" spans="1:51" s="15" customFormat="1" ht="12">
      <c r="A742" s="15"/>
      <c r="B742" s="246"/>
      <c r="C742" s="247"/>
      <c r="D742" s="226" t="s">
        <v>144</v>
      </c>
      <c r="E742" s="248" t="s">
        <v>19</v>
      </c>
      <c r="F742" s="249" t="s">
        <v>150</v>
      </c>
      <c r="G742" s="247"/>
      <c r="H742" s="250">
        <v>22.8</v>
      </c>
      <c r="I742" s="251"/>
      <c r="J742" s="247"/>
      <c r="K742" s="247"/>
      <c r="L742" s="252"/>
      <c r="M742" s="253"/>
      <c r="N742" s="254"/>
      <c r="O742" s="254"/>
      <c r="P742" s="254"/>
      <c r="Q742" s="254"/>
      <c r="R742" s="254"/>
      <c r="S742" s="254"/>
      <c r="T742" s="255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  <c r="AE742" s="15"/>
      <c r="AT742" s="256" t="s">
        <v>144</v>
      </c>
      <c r="AU742" s="256" t="s">
        <v>90</v>
      </c>
      <c r="AV742" s="15" t="s">
        <v>140</v>
      </c>
      <c r="AW742" s="15" t="s">
        <v>42</v>
      </c>
      <c r="AX742" s="15" t="s">
        <v>88</v>
      </c>
      <c r="AY742" s="256" t="s">
        <v>133</v>
      </c>
    </row>
    <row r="743" spans="1:65" s="2" customFormat="1" ht="16.5" customHeight="1">
      <c r="A743" s="40"/>
      <c r="B743" s="41"/>
      <c r="C743" s="206" t="s">
        <v>855</v>
      </c>
      <c r="D743" s="206" t="s">
        <v>135</v>
      </c>
      <c r="E743" s="207" t="s">
        <v>856</v>
      </c>
      <c r="F743" s="208" t="s">
        <v>857</v>
      </c>
      <c r="G743" s="209" t="s">
        <v>138</v>
      </c>
      <c r="H743" s="210">
        <v>22.8</v>
      </c>
      <c r="I743" s="211"/>
      <c r="J743" s="212">
        <f>ROUND(I743*H743,2)</f>
        <v>0</v>
      </c>
      <c r="K743" s="208" t="s">
        <v>139</v>
      </c>
      <c r="L743" s="46"/>
      <c r="M743" s="213" t="s">
        <v>19</v>
      </c>
      <c r="N743" s="214" t="s">
        <v>51</v>
      </c>
      <c r="O743" s="86"/>
      <c r="P743" s="215">
        <f>O743*H743</f>
        <v>0</v>
      </c>
      <c r="Q743" s="215">
        <v>0</v>
      </c>
      <c r="R743" s="215">
        <f>Q743*H743</f>
        <v>0</v>
      </c>
      <c r="S743" s="215">
        <v>0</v>
      </c>
      <c r="T743" s="216">
        <f>S743*H743</f>
        <v>0</v>
      </c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  <c r="AE743" s="40"/>
      <c r="AR743" s="217" t="s">
        <v>303</v>
      </c>
      <c r="AT743" s="217" t="s">
        <v>135</v>
      </c>
      <c r="AU743" s="217" t="s">
        <v>90</v>
      </c>
      <c r="AY743" s="18" t="s">
        <v>133</v>
      </c>
      <c r="BE743" s="218">
        <f>IF(N743="základní",J743,0)</f>
        <v>0</v>
      </c>
      <c r="BF743" s="218">
        <f>IF(N743="snížená",J743,0)</f>
        <v>0</v>
      </c>
      <c r="BG743" s="218">
        <f>IF(N743="zákl. přenesená",J743,0)</f>
        <v>0</v>
      </c>
      <c r="BH743" s="218">
        <f>IF(N743="sníž. přenesená",J743,0)</f>
        <v>0</v>
      </c>
      <c r="BI743" s="218">
        <f>IF(N743="nulová",J743,0)</f>
        <v>0</v>
      </c>
      <c r="BJ743" s="18" t="s">
        <v>88</v>
      </c>
      <c r="BK743" s="218">
        <f>ROUND(I743*H743,2)</f>
        <v>0</v>
      </c>
      <c r="BL743" s="18" t="s">
        <v>303</v>
      </c>
      <c r="BM743" s="217" t="s">
        <v>858</v>
      </c>
    </row>
    <row r="744" spans="1:47" s="2" customFormat="1" ht="12">
      <c r="A744" s="40"/>
      <c r="B744" s="41"/>
      <c r="C744" s="42"/>
      <c r="D744" s="219" t="s">
        <v>142</v>
      </c>
      <c r="E744" s="42"/>
      <c r="F744" s="220" t="s">
        <v>859</v>
      </c>
      <c r="G744" s="42"/>
      <c r="H744" s="42"/>
      <c r="I744" s="221"/>
      <c r="J744" s="42"/>
      <c r="K744" s="42"/>
      <c r="L744" s="46"/>
      <c r="M744" s="222"/>
      <c r="N744" s="223"/>
      <c r="O744" s="86"/>
      <c r="P744" s="86"/>
      <c r="Q744" s="86"/>
      <c r="R744" s="86"/>
      <c r="S744" s="86"/>
      <c r="T744" s="87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  <c r="AE744" s="40"/>
      <c r="AT744" s="18" t="s">
        <v>142</v>
      </c>
      <c r="AU744" s="18" t="s">
        <v>90</v>
      </c>
    </row>
    <row r="745" spans="1:51" s="13" customFormat="1" ht="12">
      <c r="A745" s="13"/>
      <c r="B745" s="224"/>
      <c r="C745" s="225"/>
      <c r="D745" s="226" t="s">
        <v>144</v>
      </c>
      <c r="E745" s="227" t="s">
        <v>19</v>
      </c>
      <c r="F745" s="228" t="s">
        <v>145</v>
      </c>
      <c r="G745" s="225"/>
      <c r="H745" s="227" t="s">
        <v>19</v>
      </c>
      <c r="I745" s="229"/>
      <c r="J745" s="225"/>
      <c r="K745" s="225"/>
      <c r="L745" s="230"/>
      <c r="M745" s="231"/>
      <c r="N745" s="232"/>
      <c r="O745" s="232"/>
      <c r="P745" s="232"/>
      <c r="Q745" s="232"/>
      <c r="R745" s="232"/>
      <c r="S745" s="232"/>
      <c r="T745" s="23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T745" s="234" t="s">
        <v>144</v>
      </c>
      <c r="AU745" s="234" t="s">
        <v>90</v>
      </c>
      <c r="AV745" s="13" t="s">
        <v>88</v>
      </c>
      <c r="AW745" s="13" t="s">
        <v>42</v>
      </c>
      <c r="AX745" s="13" t="s">
        <v>80</v>
      </c>
      <c r="AY745" s="234" t="s">
        <v>133</v>
      </c>
    </row>
    <row r="746" spans="1:51" s="13" customFormat="1" ht="12">
      <c r="A746" s="13"/>
      <c r="B746" s="224"/>
      <c r="C746" s="225"/>
      <c r="D746" s="226" t="s">
        <v>144</v>
      </c>
      <c r="E746" s="227" t="s">
        <v>19</v>
      </c>
      <c r="F746" s="228" t="s">
        <v>851</v>
      </c>
      <c r="G746" s="225"/>
      <c r="H746" s="227" t="s">
        <v>19</v>
      </c>
      <c r="I746" s="229"/>
      <c r="J746" s="225"/>
      <c r="K746" s="225"/>
      <c r="L746" s="230"/>
      <c r="M746" s="231"/>
      <c r="N746" s="232"/>
      <c r="O746" s="232"/>
      <c r="P746" s="232"/>
      <c r="Q746" s="232"/>
      <c r="R746" s="232"/>
      <c r="S746" s="232"/>
      <c r="T746" s="23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T746" s="234" t="s">
        <v>144</v>
      </c>
      <c r="AU746" s="234" t="s">
        <v>90</v>
      </c>
      <c r="AV746" s="13" t="s">
        <v>88</v>
      </c>
      <c r="AW746" s="13" t="s">
        <v>42</v>
      </c>
      <c r="AX746" s="13" t="s">
        <v>80</v>
      </c>
      <c r="AY746" s="234" t="s">
        <v>133</v>
      </c>
    </row>
    <row r="747" spans="1:51" s="14" customFormat="1" ht="12">
      <c r="A747" s="14"/>
      <c r="B747" s="235"/>
      <c r="C747" s="236"/>
      <c r="D747" s="226" t="s">
        <v>144</v>
      </c>
      <c r="E747" s="237" t="s">
        <v>19</v>
      </c>
      <c r="F747" s="238" t="s">
        <v>852</v>
      </c>
      <c r="G747" s="236"/>
      <c r="H747" s="239">
        <v>2.4</v>
      </c>
      <c r="I747" s="240"/>
      <c r="J747" s="236"/>
      <c r="K747" s="236"/>
      <c r="L747" s="241"/>
      <c r="M747" s="242"/>
      <c r="N747" s="243"/>
      <c r="O747" s="243"/>
      <c r="P747" s="243"/>
      <c r="Q747" s="243"/>
      <c r="R747" s="243"/>
      <c r="S747" s="243"/>
      <c r="T747" s="244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T747" s="245" t="s">
        <v>144</v>
      </c>
      <c r="AU747" s="245" t="s">
        <v>90</v>
      </c>
      <c r="AV747" s="14" t="s">
        <v>90</v>
      </c>
      <c r="AW747" s="14" t="s">
        <v>42</v>
      </c>
      <c r="AX747" s="14" t="s">
        <v>80</v>
      </c>
      <c r="AY747" s="245" t="s">
        <v>133</v>
      </c>
    </row>
    <row r="748" spans="1:51" s="13" customFormat="1" ht="12">
      <c r="A748" s="13"/>
      <c r="B748" s="224"/>
      <c r="C748" s="225"/>
      <c r="D748" s="226" t="s">
        <v>144</v>
      </c>
      <c r="E748" s="227" t="s">
        <v>19</v>
      </c>
      <c r="F748" s="228" t="s">
        <v>853</v>
      </c>
      <c r="G748" s="225"/>
      <c r="H748" s="227" t="s">
        <v>19</v>
      </c>
      <c r="I748" s="229"/>
      <c r="J748" s="225"/>
      <c r="K748" s="225"/>
      <c r="L748" s="230"/>
      <c r="M748" s="231"/>
      <c r="N748" s="232"/>
      <c r="O748" s="232"/>
      <c r="P748" s="232"/>
      <c r="Q748" s="232"/>
      <c r="R748" s="232"/>
      <c r="S748" s="232"/>
      <c r="T748" s="23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T748" s="234" t="s">
        <v>144</v>
      </c>
      <c r="AU748" s="234" t="s">
        <v>90</v>
      </c>
      <c r="AV748" s="13" t="s">
        <v>88</v>
      </c>
      <c r="AW748" s="13" t="s">
        <v>42</v>
      </c>
      <c r="AX748" s="13" t="s">
        <v>80</v>
      </c>
      <c r="AY748" s="234" t="s">
        <v>133</v>
      </c>
    </row>
    <row r="749" spans="1:51" s="14" customFormat="1" ht="12">
      <c r="A749" s="14"/>
      <c r="B749" s="235"/>
      <c r="C749" s="236"/>
      <c r="D749" s="226" t="s">
        <v>144</v>
      </c>
      <c r="E749" s="237" t="s">
        <v>19</v>
      </c>
      <c r="F749" s="238" t="s">
        <v>854</v>
      </c>
      <c r="G749" s="236"/>
      <c r="H749" s="239">
        <v>20.4</v>
      </c>
      <c r="I749" s="240"/>
      <c r="J749" s="236"/>
      <c r="K749" s="236"/>
      <c r="L749" s="241"/>
      <c r="M749" s="242"/>
      <c r="N749" s="243"/>
      <c r="O749" s="243"/>
      <c r="P749" s="243"/>
      <c r="Q749" s="243"/>
      <c r="R749" s="243"/>
      <c r="S749" s="243"/>
      <c r="T749" s="244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T749" s="245" t="s">
        <v>144</v>
      </c>
      <c r="AU749" s="245" t="s">
        <v>90</v>
      </c>
      <c r="AV749" s="14" t="s">
        <v>90</v>
      </c>
      <c r="AW749" s="14" t="s">
        <v>42</v>
      </c>
      <c r="AX749" s="14" t="s">
        <v>80</v>
      </c>
      <c r="AY749" s="245" t="s">
        <v>133</v>
      </c>
    </row>
    <row r="750" spans="1:51" s="15" customFormat="1" ht="12">
      <c r="A750" s="15"/>
      <c r="B750" s="246"/>
      <c r="C750" s="247"/>
      <c r="D750" s="226" t="s">
        <v>144</v>
      </c>
      <c r="E750" s="248" t="s">
        <v>19</v>
      </c>
      <c r="F750" s="249" t="s">
        <v>150</v>
      </c>
      <c r="G750" s="247"/>
      <c r="H750" s="250">
        <v>22.8</v>
      </c>
      <c r="I750" s="251"/>
      <c r="J750" s="247"/>
      <c r="K750" s="247"/>
      <c r="L750" s="252"/>
      <c r="M750" s="253"/>
      <c r="N750" s="254"/>
      <c r="O750" s="254"/>
      <c r="P750" s="254"/>
      <c r="Q750" s="254"/>
      <c r="R750" s="254"/>
      <c r="S750" s="254"/>
      <c r="T750" s="255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  <c r="AT750" s="256" t="s">
        <v>144</v>
      </c>
      <c r="AU750" s="256" t="s">
        <v>90</v>
      </c>
      <c r="AV750" s="15" t="s">
        <v>140</v>
      </c>
      <c r="AW750" s="15" t="s">
        <v>42</v>
      </c>
      <c r="AX750" s="15" t="s">
        <v>88</v>
      </c>
      <c r="AY750" s="256" t="s">
        <v>133</v>
      </c>
    </row>
    <row r="751" spans="1:65" s="2" customFormat="1" ht="24.15" customHeight="1">
      <c r="A751" s="40"/>
      <c r="B751" s="41"/>
      <c r="C751" s="206" t="s">
        <v>860</v>
      </c>
      <c r="D751" s="206" t="s">
        <v>135</v>
      </c>
      <c r="E751" s="207" t="s">
        <v>861</v>
      </c>
      <c r="F751" s="208" t="s">
        <v>862</v>
      </c>
      <c r="G751" s="209" t="s">
        <v>218</v>
      </c>
      <c r="H751" s="210">
        <v>23</v>
      </c>
      <c r="I751" s="211"/>
      <c r="J751" s="212">
        <f>ROUND(I751*H751,2)</f>
        <v>0</v>
      </c>
      <c r="K751" s="208" t="s">
        <v>139</v>
      </c>
      <c r="L751" s="46"/>
      <c r="M751" s="213" t="s">
        <v>19</v>
      </c>
      <c r="N751" s="214" t="s">
        <v>51</v>
      </c>
      <c r="O751" s="86"/>
      <c r="P751" s="215">
        <f>O751*H751</f>
        <v>0</v>
      </c>
      <c r="Q751" s="215">
        <v>0</v>
      </c>
      <c r="R751" s="215">
        <f>Q751*H751</f>
        <v>0</v>
      </c>
      <c r="S751" s="215">
        <v>0</v>
      </c>
      <c r="T751" s="216">
        <f>S751*H751</f>
        <v>0</v>
      </c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  <c r="AE751" s="40"/>
      <c r="AR751" s="217" t="s">
        <v>303</v>
      </c>
      <c r="AT751" s="217" t="s">
        <v>135</v>
      </c>
      <c r="AU751" s="217" t="s">
        <v>90</v>
      </c>
      <c r="AY751" s="18" t="s">
        <v>133</v>
      </c>
      <c r="BE751" s="218">
        <f>IF(N751="základní",J751,0)</f>
        <v>0</v>
      </c>
      <c r="BF751" s="218">
        <f>IF(N751="snížená",J751,0)</f>
        <v>0</v>
      </c>
      <c r="BG751" s="218">
        <f>IF(N751="zákl. přenesená",J751,0)</f>
        <v>0</v>
      </c>
      <c r="BH751" s="218">
        <f>IF(N751="sníž. přenesená",J751,0)</f>
        <v>0</v>
      </c>
      <c r="BI751" s="218">
        <f>IF(N751="nulová",J751,0)</f>
        <v>0</v>
      </c>
      <c r="BJ751" s="18" t="s">
        <v>88</v>
      </c>
      <c r="BK751" s="218">
        <f>ROUND(I751*H751,2)</f>
        <v>0</v>
      </c>
      <c r="BL751" s="18" t="s">
        <v>303</v>
      </c>
      <c r="BM751" s="217" t="s">
        <v>863</v>
      </c>
    </row>
    <row r="752" spans="1:47" s="2" customFormat="1" ht="12">
      <c r="A752" s="40"/>
      <c r="B752" s="41"/>
      <c r="C752" s="42"/>
      <c r="D752" s="219" t="s">
        <v>142</v>
      </c>
      <c r="E752" s="42"/>
      <c r="F752" s="220" t="s">
        <v>864</v>
      </c>
      <c r="G752" s="42"/>
      <c r="H752" s="42"/>
      <c r="I752" s="221"/>
      <c r="J752" s="42"/>
      <c r="K752" s="42"/>
      <c r="L752" s="46"/>
      <c r="M752" s="222"/>
      <c r="N752" s="223"/>
      <c r="O752" s="86"/>
      <c r="P752" s="86"/>
      <c r="Q752" s="86"/>
      <c r="R752" s="86"/>
      <c r="S752" s="86"/>
      <c r="T752" s="87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  <c r="AE752" s="40"/>
      <c r="AT752" s="18" t="s">
        <v>142</v>
      </c>
      <c r="AU752" s="18" t="s">
        <v>90</v>
      </c>
    </row>
    <row r="753" spans="1:51" s="13" customFormat="1" ht="12">
      <c r="A753" s="13"/>
      <c r="B753" s="224"/>
      <c r="C753" s="225"/>
      <c r="D753" s="226" t="s">
        <v>144</v>
      </c>
      <c r="E753" s="227" t="s">
        <v>19</v>
      </c>
      <c r="F753" s="228" t="s">
        <v>145</v>
      </c>
      <c r="G753" s="225"/>
      <c r="H753" s="227" t="s">
        <v>19</v>
      </c>
      <c r="I753" s="229"/>
      <c r="J753" s="225"/>
      <c r="K753" s="225"/>
      <c r="L753" s="230"/>
      <c r="M753" s="231"/>
      <c r="N753" s="232"/>
      <c r="O753" s="232"/>
      <c r="P753" s="232"/>
      <c r="Q753" s="232"/>
      <c r="R753" s="232"/>
      <c r="S753" s="232"/>
      <c r="T753" s="23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T753" s="234" t="s">
        <v>144</v>
      </c>
      <c r="AU753" s="234" t="s">
        <v>90</v>
      </c>
      <c r="AV753" s="13" t="s">
        <v>88</v>
      </c>
      <c r="AW753" s="13" t="s">
        <v>42</v>
      </c>
      <c r="AX753" s="13" t="s">
        <v>80</v>
      </c>
      <c r="AY753" s="234" t="s">
        <v>133</v>
      </c>
    </row>
    <row r="754" spans="1:51" s="13" customFormat="1" ht="12">
      <c r="A754" s="13"/>
      <c r="B754" s="224"/>
      <c r="C754" s="225"/>
      <c r="D754" s="226" t="s">
        <v>144</v>
      </c>
      <c r="E754" s="227" t="s">
        <v>19</v>
      </c>
      <c r="F754" s="228" t="s">
        <v>809</v>
      </c>
      <c r="G754" s="225"/>
      <c r="H754" s="227" t="s">
        <v>19</v>
      </c>
      <c r="I754" s="229"/>
      <c r="J754" s="225"/>
      <c r="K754" s="225"/>
      <c r="L754" s="230"/>
      <c r="M754" s="231"/>
      <c r="N754" s="232"/>
      <c r="O754" s="232"/>
      <c r="P754" s="232"/>
      <c r="Q754" s="232"/>
      <c r="R754" s="232"/>
      <c r="S754" s="232"/>
      <c r="T754" s="23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T754" s="234" t="s">
        <v>144</v>
      </c>
      <c r="AU754" s="234" t="s">
        <v>90</v>
      </c>
      <c r="AV754" s="13" t="s">
        <v>88</v>
      </c>
      <c r="AW754" s="13" t="s">
        <v>42</v>
      </c>
      <c r="AX754" s="13" t="s">
        <v>80</v>
      </c>
      <c r="AY754" s="234" t="s">
        <v>133</v>
      </c>
    </row>
    <row r="755" spans="1:51" s="14" customFormat="1" ht="12">
      <c r="A755" s="14"/>
      <c r="B755" s="235"/>
      <c r="C755" s="236"/>
      <c r="D755" s="226" t="s">
        <v>144</v>
      </c>
      <c r="E755" s="237" t="s">
        <v>19</v>
      </c>
      <c r="F755" s="238" t="s">
        <v>283</v>
      </c>
      <c r="G755" s="236"/>
      <c r="H755" s="239">
        <v>23</v>
      </c>
      <c r="I755" s="240"/>
      <c r="J755" s="236"/>
      <c r="K755" s="236"/>
      <c r="L755" s="241"/>
      <c r="M755" s="242"/>
      <c r="N755" s="243"/>
      <c r="O755" s="243"/>
      <c r="P755" s="243"/>
      <c r="Q755" s="243"/>
      <c r="R755" s="243"/>
      <c r="S755" s="243"/>
      <c r="T755" s="244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T755" s="245" t="s">
        <v>144</v>
      </c>
      <c r="AU755" s="245" t="s">
        <v>90</v>
      </c>
      <c r="AV755" s="14" t="s">
        <v>90</v>
      </c>
      <c r="AW755" s="14" t="s">
        <v>42</v>
      </c>
      <c r="AX755" s="14" t="s">
        <v>88</v>
      </c>
      <c r="AY755" s="245" t="s">
        <v>133</v>
      </c>
    </row>
    <row r="756" spans="1:65" s="2" customFormat="1" ht="16.5" customHeight="1">
      <c r="A756" s="40"/>
      <c r="B756" s="41"/>
      <c r="C756" s="257" t="s">
        <v>865</v>
      </c>
      <c r="D756" s="257" t="s">
        <v>231</v>
      </c>
      <c r="E756" s="258" t="s">
        <v>866</v>
      </c>
      <c r="F756" s="259" t="s">
        <v>867</v>
      </c>
      <c r="G756" s="260" t="s">
        <v>218</v>
      </c>
      <c r="H756" s="261">
        <v>23</v>
      </c>
      <c r="I756" s="262"/>
      <c r="J756" s="263">
        <f>ROUND(I756*H756,2)</f>
        <v>0</v>
      </c>
      <c r="K756" s="259" t="s">
        <v>139</v>
      </c>
      <c r="L756" s="264"/>
      <c r="M756" s="265" t="s">
        <v>19</v>
      </c>
      <c r="N756" s="266" t="s">
        <v>51</v>
      </c>
      <c r="O756" s="86"/>
      <c r="P756" s="215">
        <f>O756*H756</f>
        <v>0</v>
      </c>
      <c r="Q756" s="215">
        <v>2E-05</v>
      </c>
      <c r="R756" s="215">
        <f>Q756*H756</f>
        <v>0.00046</v>
      </c>
      <c r="S756" s="215">
        <v>0</v>
      </c>
      <c r="T756" s="216">
        <f>S756*H756</f>
        <v>0</v>
      </c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  <c r="AE756" s="40"/>
      <c r="AR756" s="217" t="s">
        <v>317</v>
      </c>
      <c r="AT756" s="217" t="s">
        <v>231</v>
      </c>
      <c r="AU756" s="217" t="s">
        <v>90</v>
      </c>
      <c r="AY756" s="18" t="s">
        <v>133</v>
      </c>
      <c r="BE756" s="218">
        <f>IF(N756="základní",J756,0)</f>
        <v>0</v>
      </c>
      <c r="BF756" s="218">
        <f>IF(N756="snížená",J756,0)</f>
        <v>0</v>
      </c>
      <c r="BG756" s="218">
        <f>IF(N756="zákl. přenesená",J756,0)</f>
        <v>0</v>
      </c>
      <c r="BH756" s="218">
        <f>IF(N756="sníž. přenesená",J756,0)</f>
        <v>0</v>
      </c>
      <c r="BI756" s="218">
        <f>IF(N756="nulová",J756,0)</f>
        <v>0</v>
      </c>
      <c r="BJ756" s="18" t="s">
        <v>88</v>
      </c>
      <c r="BK756" s="218">
        <f>ROUND(I756*H756,2)</f>
        <v>0</v>
      </c>
      <c r="BL756" s="18" t="s">
        <v>303</v>
      </c>
      <c r="BM756" s="217" t="s">
        <v>868</v>
      </c>
    </row>
    <row r="757" spans="1:51" s="13" customFormat="1" ht="12">
      <c r="A757" s="13"/>
      <c r="B757" s="224"/>
      <c r="C757" s="225"/>
      <c r="D757" s="226" t="s">
        <v>144</v>
      </c>
      <c r="E757" s="227" t="s">
        <v>19</v>
      </c>
      <c r="F757" s="228" t="s">
        <v>145</v>
      </c>
      <c r="G757" s="225"/>
      <c r="H757" s="227" t="s">
        <v>19</v>
      </c>
      <c r="I757" s="229"/>
      <c r="J757" s="225"/>
      <c r="K757" s="225"/>
      <c r="L757" s="230"/>
      <c r="M757" s="231"/>
      <c r="N757" s="232"/>
      <c r="O757" s="232"/>
      <c r="P757" s="232"/>
      <c r="Q757" s="232"/>
      <c r="R757" s="232"/>
      <c r="S757" s="232"/>
      <c r="T757" s="23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T757" s="234" t="s">
        <v>144</v>
      </c>
      <c r="AU757" s="234" t="s">
        <v>90</v>
      </c>
      <c r="AV757" s="13" t="s">
        <v>88</v>
      </c>
      <c r="AW757" s="13" t="s">
        <v>42</v>
      </c>
      <c r="AX757" s="13" t="s">
        <v>80</v>
      </c>
      <c r="AY757" s="234" t="s">
        <v>133</v>
      </c>
    </row>
    <row r="758" spans="1:51" s="13" customFormat="1" ht="12">
      <c r="A758" s="13"/>
      <c r="B758" s="224"/>
      <c r="C758" s="225"/>
      <c r="D758" s="226" t="s">
        <v>144</v>
      </c>
      <c r="E758" s="227" t="s">
        <v>19</v>
      </c>
      <c r="F758" s="228" t="s">
        <v>809</v>
      </c>
      <c r="G758" s="225"/>
      <c r="H758" s="227" t="s">
        <v>19</v>
      </c>
      <c r="I758" s="229"/>
      <c r="J758" s="225"/>
      <c r="K758" s="225"/>
      <c r="L758" s="230"/>
      <c r="M758" s="231"/>
      <c r="N758" s="232"/>
      <c r="O758" s="232"/>
      <c r="P758" s="232"/>
      <c r="Q758" s="232"/>
      <c r="R758" s="232"/>
      <c r="S758" s="232"/>
      <c r="T758" s="23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T758" s="234" t="s">
        <v>144</v>
      </c>
      <c r="AU758" s="234" t="s">
        <v>90</v>
      </c>
      <c r="AV758" s="13" t="s">
        <v>88</v>
      </c>
      <c r="AW758" s="13" t="s">
        <v>42</v>
      </c>
      <c r="AX758" s="13" t="s">
        <v>80</v>
      </c>
      <c r="AY758" s="234" t="s">
        <v>133</v>
      </c>
    </row>
    <row r="759" spans="1:51" s="14" customFormat="1" ht="12">
      <c r="A759" s="14"/>
      <c r="B759" s="235"/>
      <c r="C759" s="236"/>
      <c r="D759" s="226" t="s">
        <v>144</v>
      </c>
      <c r="E759" s="237" t="s">
        <v>19</v>
      </c>
      <c r="F759" s="238" t="s">
        <v>283</v>
      </c>
      <c r="G759" s="236"/>
      <c r="H759" s="239">
        <v>23</v>
      </c>
      <c r="I759" s="240"/>
      <c r="J759" s="236"/>
      <c r="K759" s="236"/>
      <c r="L759" s="241"/>
      <c r="M759" s="242"/>
      <c r="N759" s="243"/>
      <c r="O759" s="243"/>
      <c r="P759" s="243"/>
      <c r="Q759" s="243"/>
      <c r="R759" s="243"/>
      <c r="S759" s="243"/>
      <c r="T759" s="244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T759" s="245" t="s">
        <v>144</v>
      </c>
      <c r="AU759" s="245" t="s">
        <v>90</v>
      </c>
      <c r="AV759" s="14" t="s">
        <v>90</v>
      </c>
      <c r="AW759" s="14" t="s">
        <v>42</v>
      </c>
      <c r="AX759" s="14" t="s">
        <v>88</v>
      </c>
      <c r="AY759" s="245" t="s">
        <v>133</v>
      </c>
    </row>
    <row r="760" spans="1:65" s="2" customFormat="1" ht="16.5" customHeight="1">
      <c r="A760" s="40"/>
      <c r="B760" s="41"/>
      <c r="C760" s="257" t="s">
        <v>869</v>
      </c>
      <c r="D760" s="257" t="s">
        <v>231</v>
      </c>
      <c r="E760" s="258" t="s">
        <v>870</v>
      </c>
      <c r="F760" s="259" t="s">
        <v>871</v>
      </c>
      <c r="G760" s="260" t="s">
        <v>218</v>
      </c>
      <c r="H760" s="261">
        <v>28.75</v>
      </c>
      <c r="I760" s="262"/>
      <c r="J760" s="263">
        <f>ROUND(I760*H760,2)</f>
        <v>0</v>
      </c>
      <c r="K760" s="259" t="s">
        <v>139</v>
      </c>
      <c r="L760" s="264"/>
      <c r="M760" s="265" t="s">
        <v>19</v>
      </c>
      <c r="N760" s="266" t="s">
        <v>51</v>
      </c>
      <c r="O760" s="86"/>
      <c r="P760" s="215">
        <f>O760*H760</f>
        <v>0</v>
      </c>
      <c r="Q760" s="215">
        <v>0.00069</v>
      </c>
      <c r="R760" s="215">
        <f>Q760*H760</f>
        <v>0.019837499999999997</v>
      </c>
      <c r="S760" s="215">
        <v>0</v>
      </c>
      <c r="T760" s="216">
        <f>S760*H760</f>
        <v>0</v>
      </c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  <c r="AE760" s="40"/>
      <c r="AR760" s="217" t="s">
        <v>317</v>
      </c>
      <c r="AT760" s="217" t="s">
        <v>231</v>
      </c>
      <c r="AU760" s="217" t="s">
        <v>90</v>
      </c>
      <c r="AY760" s="18" t="s">
        <v>133</v>
      </c>
      <c r="BE760" s="218">
        <f>IF(N760="základní",J760,0)</f>
        <v>0</v>
      </c>
      <c r="BF760" s="218">
        <f>IF(N760="snížená",J760,0)</f>
        <v>0</v>
      </c>
      <c r="BG760" s="218">
        <f>IF(N760="zákl. přenesená",J760,0)</f>
        <v>0</v>
      </c>
      <c r="BH760" s="218">
        <f>IF(N760="sníž. přenesená",J760,0)</f>
        <v>0</v>
      </c>
      <c r="BI760" s="218">
        <f>IF(N760="nulová",J760,0)</f>
        <v>0</v>
      </c>
      <c r="BJ760" s="18" t="s">
        <v>88</v>
      </c>
      <c r="BK760" s="218">
        <f>ROUND(I760*H760,2)</f>
        <v>0</v>
      </c>
      <c r="BL760" s="18" t="s">
        <v>303</v>
      </c>
      <c r="BM760" s="217" t="s">
        <v>872</v>
      </c>
    </row>
    <row r="761" spans="1:51" s="13" customFormat="1" ht="12">
      <c r="A761" s="13"/>
      <c r="B761" s="224"/>
      <c r="C761" s="225"/>
      <c r="D761" s="226" t="s">
        <v>144</v>
      </c>
      <c r="E761" s="227" t="s">
        <v>19</v>
      </c>
      <c r="F761" s="228" t="s">
        <v>145</v>
      </c>
      <c r="G761" s="225"/>
      <c r="H761" s="227" t="s">
        <v>19</v>
      </c>
      <c r="I761" s="229"/>
      <c r="J761" s="225"/>
      <c r="K761" s="225"/>
      <c r="L761" s="230"/>
      <c r="M761" s="231"/>
      <c r="N761" s="232"/>
      <c r="O761" s="232"/>
      <c r="P761" s="232"/>
      <c r="Q761" s="232"/>
      <c r="R761" s="232"/>
      <c r="S761" s="232"/>
      <c r="T761" s="23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T761" s="234" t="s">
        <v>144</v>
      </c>
      <c r="AU761" s="234" t="s">
        <v>90</v>
      </c>
      <c r="AV761" s="13" t="s">
        <v>88</v>
      </c>
      <c r="AW761" s="13" t="s">
        <v>42</v>
      </c>
      <c r="AX761" s="13" t="s">
        <v>80</v>
      </c>
      <c r="AY761" s="234" t="s">
        <v>133</v>
      </c>
    </row>
    <row r="762" spans="1:51" s="13" customFormat="1" ht="12">
      <c r="A762" s="13"/>
      <c r="B762" s="224"/>
      <c r="C762" s="225"/>
      <c r="D762" s="226" t="s">
        <v>144</v>
      </c>
      <c r="E762" s="227" t="s">
        <v>19</v>
      </c>
      <c r="F762" s="228" t="s">
        <v>809</v>
      </c>
      <c r="G762" s="225"/>
      <c r="H762" s="227" t="s">
        <v>19</v>
      </c>
      <c r="I762" s="229"/>
      <c r="J762" s="225"/>
      <c r="K762" s="225"/>
      <c r="L762" s="230"/>
      <c r="M762" s="231"/>
      <c r="N762" s="232"/>
      <c r="O762" s="232"/>
      <c r="P762" s="232"/>
      <c r="Q762" s="232"/>
      <c r="R762" s="232"/>
      <c r="S762" s="232"/>
      <c r="T762" s="23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T762" s="234" t="s">
        <v>144</v>
      </c>
      <c r="AU762" s="234" t="s">
        <v>90</v>
      </c>
      <c r="AV762" s="13" t="s">
        <v>88</v>
      </c>
      <c r="AW762" s="13" t="s">
        <v>42</v>
      </c>
      <c r="AX762" s="13" t="s">
        <v>80</v>
      </c>
      <c r="AY762" s="234" t="s">
        <v>133</v>
      </c>
    </row>
    <row r="763" spans="1:51" s="14" customFormat="1" ht="12">
      <c r="A763" s="14"/>
      <c r="B763" s="235"/>
      <c r="C763" s="236"/>
      <c r="D763" s="226" t="s">
        <v>144</v>
      </c>
      <c r="E763" s="237" t="s">
        <v>19</v>
      </c>
      <c r="F763" s="238" t="s">
        <v>873</v>
      </c>
      <c r="G763" s="236"/>
      <c r="H763" s="239">
        <v>28.75</v>
      </c>
      <c r="I763" s="240"/>
      <c r="J763" s="236"/>
      <c r="K763" s="236"/>
      <c r="L763" s="241"/>
      <c r="M763" s="242"/>
      <c r="N763" s="243"/>
      <c r="O763" s="243"/>
      <c r="P763" s="243"/>
      <c r="Q763" s="243"/>
      <c r="R763" s="243"/>
      <c r="S763" s="243"/>
      <c r="T763" s="244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  <c r="AT763" s="245" t="s">
        <v>144</v>
      </c>
      <c r="AU763" s="245" t="s">
        <v>90</v>
      </c>
      <c r="AV763" s="14" t="s">
        <v>90</v>
      </c>
      <c r="AW763" s="14" t="s">
        <v>42</v>
      </c>
      <c r="AX763" s="14" t="s">
        <v>88</v>
      </c>
      <c r="AY763" s="245" t="s">
        <v>133</v>
      </c>
    </row>
    <row r="764" spans="1:65" s="2" customFormat="1" ht="16.5" customHeight="1">
      <c r="A764" s="40"/>
      <c r="B764" s="41"/>
      <c r="C764" s="206" t="s">
        <v>874</v>
      </c>
      <c r="D764" s="206" t="s">
        <v>135</v>
      </c>
      <c r="E764" s="207" t="s">
        <v>875</v>
      </c>
      <c r="F764" s="208" t="s">
        <v>876</v>
      </c>
      <c r="G764" s="209" t="s">
        <v>160</v>
      </c>
      <c r="H764" s="210">
        <v>7.65</v>
      </c>
      <c r="I764" s="211"/>
      <c r="J764" s="212">
        <f>ROUND(I764*H764,2)</f>
        <v>0</v>
      </c>
      <c r="K764" s="208" t="s">
        <v>139</v>
      </c>
      <c r="L764" s="46"/>
      <c r="M764" s="213" t="s">
        <v>19</v>
      </c>
      <c r="N764" s="214" t="s">
        <v>51</v>
      </c>
      <c r="O764" s="86"/>
      <c r="P764" s="215">
        <f>O764*H764</f>
        <v>0</v>
      </c>
      <c r="Q764" s="215">
        <v>0</v>
      </c>
      <c r="R764" s="215">
        <f>Q764*H764</f>
        <v>0</v>
      </c>
      <c r="S764" s="215">
        <v>2.45</v>
      </c>
      <c r="T764" s="216">
        <f>S764*H764</f>
        <v>18.742500000000003</v>
      </c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  <c r="AE764" s="40"/>
      <c r="AR764" s="217" t="s">
        <v>303</v>
      </c>
      <c r="AT764" s="217" t="s">
        <v>135</v>
      </c>
      <c r="AU764" s="217" t="s">
        <v>90</v>
      </c>
      <c r="AY764" s="18" t="s">
        <v>133</v>
      </c>
      <c r="BE764" s="218">
        <f>IF(N764="základní",J764,0)</f>
        <v>0</v>
      </c>
      <c r="BF764" s="218">
        <f>IF(N764="snížená",J764,0)</f>
        <v>0</v>
      </c>
      <c r="BG764" s="218">
        <f>IF(N764="zákl. přenesená",J764,0)</f>
        <v>0</v>
      </c>
      <c r="BH764" s="218">
        <f>IF(N764="sníž. přenesená",J764,0)</f>
        <v>0</v>
      </c>
      <c r="BI764" s="218">
        <f>IF(N764="nulová",J764,0)</f>
        <v>0</v>
      </c>
      <c r="BJ764" s="18" t="s">
        <v>88</v>
      </c>
      <c r="BK764" s="218">
        <f>ROUND(I764*H764,2)</f>
        <v>0</v>
      </c>
      <c r="BL764" s="18" t="s">
        <v>303</v>
      </c>
      <c r="BM764" s="217" t="s">
        <v>877</v>
      </c>
    </row>
    <row r="765" spans="1:47" s="2" customFormat="1" ht="12">
      <c r="A765" s="40"/>
      <c r="B765" s="41"/>
      <c r="C765" s="42"/>
      <c r="D765" s="219" t="s">
        <v>142</v>
      </c>
      <c r="E765" s="42"/>
      <c r="F765" s="220" t="s">
        <v>878</v>
      </c>
      <c r="G765" s="42"/>
      <c r="H765" s="42"/>
      <c r="I765" s="221"/>
      <c r="J765" s="42"/>
      <c r="K765" s="42"/>
      <c r="L765" s="46"/>
      <c r="M765" s="222"/>
      <c r="N765" s="223"/>
      <c r="O765" s="86"/>
      <c r="P765" s="86"/>
      <c r="Q765" s="86"/>
      <c r="R765" s="86"/>
      <c r="S765" s="86"/>
      <c r="T765" s="87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  <c r="AE765" s="40"/>
      <c r="AT765" s="18" t="s">
        <v>142</v>
      </c>
      <c r="AU765" s="18" t="s">
        <v>90</v>
      </c>
    </row>
    <row r="766" spans="1:51" s="13" customFormat="1" ht="12">
      <c r="A766" s="13"/>
      <c r="B766" s="224"/>
      <c r="C766" s="225"/>
      <c r="D766" s="226" t="s">
        <v>144</v>
      </c>
      <c r="E766" s="227" t="s">
        <v>19</v>
      </c>
      <c r="F766" s="228" t="s">
        <v>145</v>
      </c>
      <c r="G766" s="225"/>
      <c r="H766" s="227" t="s">
        <v>19</v>
      </c>
      <c r="I766" s="229"/>
      <c r="J766" s="225"/>
      <c r="K766" s="225"/>
      <c r="L766" s="230"/>
      <c r="M766" s="231"/>
      <c r="N766" s="232"/>
      <c r="O766" s="232"/>
      <c r="P766" s="232"/>
      <c r="Q766" s="232"/>
      <c r="R766" s="232"/>
      <c r="S766" s="232"/>
      <c r="T766" s="23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T766" s="234" t="s">
        <v>144</v>
      </c>
      <c r="AU766" s="234" t="s">
        <v>90</v>
      </c>
      <c r="AV766" s="13" t="s">
        <v>88</v>
      </c>
      <c r="AW766" s="13" t="s">
        <v>42</v>
      </c>
      <c r="AX766" s="13" t="s">
        <v>80</v>
      </c>
      <c r="AY766" s="234" t="s">
        <v>133</v>
      </c>
    </row>
    <row r="767" spans="1:51" s="13" customFormat="1" ht="12">
      <c r="A767" s="13"/>
      <c r="B767" s="224"/>
      <c r="C767" s="225"/>
      <c r="D767" s="226" t="s">
        <v>144</v>
      </c>
      <c r="E767" s="227" t="s">
        <v>19</v>
      </c>
      <c r="F767" s="228" t="s">
        <v>879</v>
      </c>
      <c r="G767" s="225"/>
      <c r="H767" s="227" t="s">
        <v>19</v>
      </c>
      <c r="I767" s="229"/>
      <c r="J767" s="225"/>
      <c r="K767" s="225"/>
      <c r="L767" s="230"/>
      <c r="M767" s="231"/>
      <c r="N767" s="232"/>
      <c r="O767" s="232"/>
      <c r="P767" s="232"/>
      <c r="Q767" s="232"/>
      <c r="R767" s="232"/>
      <c r="S767" s="232"/>
      <c r="T767" s="23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T767" s="234" t="s">
        <v>144</v>
      </c>
      <c r="AU767" s="234" t="s">
        <v>90</v>
      </c>
      <c r="AV767" s="13" t="s">
        <v>88</v>
      </c>
      <c r="AW767" s="13" t="s">
        <v>42</v>
      </c>
      <c r="AX767" s="13" t="s">
        <v>80</v>
      </c>
      <c r="AY767" s="234" t="s">
        <v>133</v>
      </c>
    </row>
    <row r="768" spans="1:51" s="14" customFormat="1" ht="12">
      <c r="A768" s="14"/>
      <c r="B768" s="235"/>
      <c r="C768" s="236"/>
      <c r="D768" s="226" t="s">
        <v>144</v>
      </c>
      <c r="E768" s="237" t="s">
        <v>19</v>
      </c>
      <c r="F768" s="238" t="s">
        <v>880</v>
      </c>
      <c r="G768" s="236"/>
      <c r="H768" s="239">
        <v>7.65</v>
      </c>
      <c r="I768" s="240"/>
      <c r="J768" s="236"/>
      <c r="K768" s="236"/>
      <c r="L768" s="241"/>
      <c r="M768" s="242"/>
      <c r="N768" s="243"/>
      <c r="O768" s="243"/>
      <c r="P768" s="243"/>
      <c r="Q768" s="243"/>
      <c r="R768" s="243"/>
      <c r="S768" s="243"/>
      <c r="T768" s="244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T768" s="245" t="s">
        <v>144</v>
      </c>
      <c r="AU768" s="245" t="s">
        <v>90</v>
      </c>
      <c r="AV768" s="14" t="s">
        <v>90</v>
      </c>
      <c r="AW768" s="14" t="s">
        <v>42</v>
      </c>
      <c r="AX768" s="14" t="s">
        <v>88</v>
      </c>
      <c r="AY768" s="245" t="s">
        <v>133</v>
      </c>
    </row>
    <row r="769" spans="1:65" s="2" customFormat="1" ht="16.5" customHeight="1">
      <c r="A769" s="40"/>
      <c r="B769" s="41"/>
      <c r="C769" s="206" t="s">
        <v>881</v>
      </c>
      <c r="D769" s="206" t="s">
        <v>135</v>
      </c>
      <c r="E769" s="207" t="s">
        <v>882</v>
      </c>
      <c r="F769" s="208" t="s">
        <v>883</v>
      </c>
      <c r="G769" s="209" t="s">
        <v>270</v>
      </c>
      <c r="H769" s="210">
        <v>19.125</v>
      </c>
      <c r="I769" s="211"/>
      <c r="J769" s="212">
        <f>ROUND(I769*H769,2)</f>
        <v>0</v>
      </c>
      <c r="K769" s="208" t="s">
        <v>139</v>
      </c>
      <c r="L769" s="46"/>
      <c r="M769" s="213" t="s">
        <v>19</v>
      </c>
      <c r="N769" s="214" t="s">
        <v>51</v>
      </c>
      <c r="O769" s="86"/>
      <c r="P769" s="215">
        <f>O769*H769</f>
        <v>0</v>
      </c>
      <c r="Q769" s="215">
        <v>0</v>
      </c>
      <c r="R769" s="215">
        <f>Q769*H769</f>
        <v>0</v>
      </c>
      <c r="S769" s="215">
        <v>0</v>
      </c>
      <c r="T769" s="216">
        <f>S769*H769</f>
        <v>0</v>
      </c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  <c r="AE769" s="40"/>
      <c r="AR769" s="217" t="s">
        <v>303</v>
      </c>
      <c r="AT769" s="217" t="s">
        <v>135</v>
      </c>
      <c r="AU769" s="217" t="s">
        <v>90</v>
      </c>
      <c r="AY769" s="18" t="s">
        <v>133</v>
      </c>
      <c r="BE769" s="218">
        <f>IF(N769="základní",J769,0)</f>
        <v>0</v>
      </c>
      <c r="BF769" s="218">
        <f>IF(N769="snížená",J769,0)</f>
        <v>0</v>
      </c>
      <c r="BG769" s="218">
        <f>IF(N769="zákl. přenesená",J769,0)</f>
        <v>0</v>
      </c>
      <c r="BH769" s="218">
        <f>IF(N769="sníž. přenesená",J769,0)</f>
        <v>0</v>
      </c>
      <c r="BI769" s="218">
        <f>IF(N769="nulová",J769,0)</f>
        <v>0</v>
      </c>
      <c r="BJ769" s="18" t="s">
        <v>88</v>
      </c>
      <c r="BK769" s="218">
        <f>ROUND(I769*H769,2)</f>
        <v>0</v>
      </c>
      <c r="BL769" s="18" t="s">
        <v>303</v>
      </c>
      <c r="BM769" s="217" t="s">
        <v>884</v>
      </c>
    </row>
    <row r="770" spans="1:47" s="2" customFormat="1" ht="12">
      <c r="A770" s="40"/>
      <c r="B770" s="41"/>
      <c r="C770" s="42"/>
      <c r="D770" s="219" t="s">
        <v>142</v>
      </c>
      <c r="E770" s="42"/>
      <c r="F770" s="220" t="s">
        <v>885</v>
      </c>
      <c r="G770" s="42"/>
      <c r="H770" s="42"/>
      <c r="I770" s="221"/>
      <c r="J770" s="42"/>
      <c r="K770" s="42"/>
      <c r="L770" s="46"/>
      <c r="M770" s="222"/>
      <c r="N770" s="223"/>
      <c r="O770" s="86"/>
      <c r="P770" s="86"/>
      <c r="Q770" s="86"/>
      <c r="R770" s="86"/>
      <c r="S770" s="86"/>
      <c r="T770" s="87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  <c r="AE770" s="40"/>
      <c r="AT770" s="18" t="s">
        <v>142</v>
      </c>
      <c r="AU770" s="18" t="s">
        <v>90</v>
      </c>
    </row>
    <row r="771" spans="1:51" s="13" customFormat="1" ht="12">
      <c r="A771" s="13"/>
      <c r="B771" s="224"/>
      <c r="C771" s="225"/>
      <c r="D771" s="226" t="s">
        <v>144</v>
      </c>
      <c r="E771" s="227" t="s">
        <v>19</v>
      </c>
      <c r="F771" s="228" t="s">
        <v>145</v>
      </c>
      <c r="G771" s="225"/>
      <c r="H771" s="227" t="s">
        <v>19</v>
      </c>
      <c r="I771" s="229"/>
      <c r="J771" s="225"/>
      <c r="K771" s="225"/>
      <c r="L771" s="230"/>
      <c r="M771" s="231"/>
      <c r="N771" s="232"/>
      <c r="O771" s="232"/>
      <c r="P771" s="232"/>
      <c r="Q771" s="232"/>
      <c r="R771" s="232"/>
      <c r="S771" s="232"/>
      <c r="T771" s="23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T771" s="234" t="s">
        <v>144</v>
      </c>
      <c r="AU771" s="234" t="s">
        <v>90</v>
      </c>
      <c r="AV771" s="13" t="s">
        <v>88</v>
      </c>
      <c r="AW771" s="13" t="s">
        <v>42</v>
      </c>
      <c r="AX771" s="13" t="s">
        <v>80</v>
      </c>
      <c r="AY771" s="234" t="s">
        <v>133</v>
      </c>
    </row>
    <row r="772" spans="1:51" s="13" customFormat="1" ht="12">
      <c r="A772" s="13"/>
      <c r="B772" s="224"/>
      <c r="C772" s="225"/>
      <c r="D772" s="226" t="s">
        <v>144</v>
      </c>
      <c r="E772" s="227" t="s">
        <v>19</v>
      </c>
      <c r="F772" s="228" t="s">
        <v>879</v>
      </c>
      <c r="G772" s="225"/>
      <c r="H772" s="227" t="s">
        <v>19</v>
      </c>
      <c r="I772" s="229"/>
      <c r="J772" s="225"/>
      <c r="K772" s="225"/>
      <c r="L772" s="230"/>
      <c r="M772" s="231"/>
      <c r="N772" s="232"/>
      <c r="O772" s="232"/>
      <c r="P772" s="232"/>
      <c r="Q772" s="232"/>
      <c r="R772" s="232"/>
      <c r="S772" s="232"/>
      <c r="T772" s="23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T772" s="234" t="s">
        <v>144</v>
      </c>
      <c r="AU772" s="234" t="s">
        <v>90</v>
      </c>
      <c r="AV772" s="13" t="s">
        <v>88</v>
      </c>
      <c r="AW772" s="13" t="s">
        <v>42</v>
      </c>
      <c r="AX772" s="13" t="s">
        <v>80</v>
      </c>
      <c r="AY772" s="234" t="s">
        <v>133</v>
      </c>
    </row>
    <row r="773" spans="1:51" s="14" customFormat="1" ht="12">
      <c r="A773" s="14"/>
      <c r="B773" s="235"/>
      <c r="C773" s="236"/>
      <c r="D773" s="226" t="s">
        <v>144</v>
      </c>
      <c r="E773" s="237" t="s">
        <v>19</v>
      </c>
      <c r="F773" s="238" t="s">
        <v>886</v>
      </c>
      <c r="G773" s="236"/>
      <c r="H773" s="239">
        <v>19.125</v>
      </c>
      <c r="I773" s="240"/>
      <c r="J773" s="236"/>
      <c r="K773" s="236"/>
      <c r="L773" s="241"/>
      <c r="M773" s="242"/>
      <c r="N773" s="243"/>
      <c r="O773" s="243"/>
      <c r="P773" s="243"/>
      <c r="Q773" s="243"/>
      <c r="R773" s="243"/>
      <c r="S773" s="243"/>
      <c r="T773" s="244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T773" s="245" t="s">
        <v>144</v>
      </c>
      <c r="AU773" s="245" t="s">
        <v>90</v>
      </c>
      <c r="AV773" s="14" t="s">
        <v>90</v>
      </c>
      <c r="AW773" s="14" t="s">
        <v>42</v>
      </c>
      <c r="AX773" s="14" t="s">
        <v>88</v>
      </c>
      <c r="AY773" s="245" t="s">
        <v>133</v>
      </c>
    </row>
    <row r="774" spans="1:65" s="2" customFormat="1" ht="24.15" customHeight="1">
      <c r="A774" s="40"/>
      <c r="B774" s="41"/>
      <c r="C774" s="206" t="s">
        <v>887</v>
      </c>
      <c r="D774" s="206" t="s">
        <v>135</v>
      </c>
      <c r="E774" s="207" t="s">
        <v>888</v>
      </c>
      <c r="F774" s="208" t="s">
        <v>889</v>
      </c>
      <c r="G774" s="209" t="s">
        <v>270</v>
      </c>
      <c r="H774" s="210">
        <v>19.125</v>
      </c>
      <c r="I774" s="211"/>
      <c r="J774" s="212">
        <f>ROUND(I774*H774,2)</f>
        <v>0</v>
      </c>
      <c r="K774" s="208" t="s">
        <v>139</v>
      </c>
      <c r="L774" s="46"/>
      <c r="M774" s="213" t="s">
        <v>19</v>
      </c>
      <c r="N774" s="214" t="s">
        <v>51</v>
      </c>
      <c r="O774" s="86"/>
      <c r="P774" s="215">
        <f>O774*H774</f>
        <v>0</v>
      </c>
      <c r="Q774" s="215">
        <v>0</v>
      </c>
      <c r="R774" s="215">
        <f>Q774*H774</f>
        <v>0</v>
      </c>
      <c r="S774" s="215">
        <v>0</v>
      </c>
      <c r="T774" s="216">
        <f>S774*H774</f>
        <v>0</v>
      </c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  <c r="AE774" s="40"/>
      <c r="AR774" s="217" t="s">
        <v>303</v>
      </c>
      <c r="AT774" s="217" t="s">
        <v>135</v>
      </c>
      <c r="AU774" s="217" t="s">
        <v>90</v>
      </c>
      <c r="AY774" s="18" t="s">
        <v>133</v>
      </c>
      <c r="BE774" s="218">
        <f>IF(N774="základní",J774,0)</f>
        <v>0</v>
      </c>
      <c r="BF774" s="218">
        <f>IF(N774="snížená",J774,0)</f>
        <v>0</v>
      </c>
      <c r="BG774" s="218">
        <f>IF(N774="zákl. přenesená",J774,0)</f>
        <v>0</v>
      </c>
      <c r="BH774" s="218">
        <f>IF(N774="sníž. přenesená",J774,0)</f>
        <v>0</v>
      </c>
      <c r="BI774" s="218">
        <f>IF(N774="nulová",J774,0)</f>
        <v>0</v>
      </c>
      <c r="BJ774" s="18" t="s">
        <v>88</v>
      </c>
      <c r="BK774" s="218">
        <f>ROUND(I774*H774,2)</f>
        <v>0</v>
      </c>
      <c r="BL774" s="18" t="s">
        <v>303</v>
      </c>
      <c r="BM774" s="217" t="s">
        <v>890</v>
      </c>
    </row>
    <row r="775" spans="1:47" s="2" customFormat="1" ht="12">
      <c r="A775" s="40"/>
      <c r="B775" s="41"/>
      <c r="C775" s="42"/>
      <c r="D775" s="219" t="s">
        <v>142</v>
      </c>
      <c r="E775" s="42"/>
      <c r="F775" s="220" t="s">
        <v>891</v>
      </c>
      <c r="G775" s="42"/>
      <c r="H775" s="42"/>
      <c r="I775" s="221"/>
      <c r="J775" s="42"/>
      <c r="K775" s="42"/>
      <c r="L775" s="46"/>
      <c r="M775" s="222"/>
      <c r="N775" s="223"/>
      <c r="O775" s="86"/>
      <c r="P775" s="86"/>
      <c r="Q775" s="86"/>
      <c r="R775" s="86"/>
      <c r="S775" s="86"/>
      <c r="T775" s="87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  <c r="AE775" s="40"/>
      <c r="AT775" s="18" t="s">
        <v>142</v>
      </c>
      <c r="AU775" s="18" t="s">
        <v>90</v>
      </c>
    </row>
    <row r="776" spans="1:51" s="13" customFormat="1" ht="12">
      <c r="A776" s="13"/>
      <c r="B776" s="224"/>
      <c r="C776" s="225"/>
      <c r="D776" s="226" t="s">
        <v>144</v>
      </c>
      <c r="E776" s="227" t="s">
        <v>19</v>
      </c>
      <c r="F776" s="228" t="s">
        <v>145</v>
      </c>
      <c r="G776" s="225"/>
      <c r="H776" s="227" t="s">
        <v>19</v>
      </c>
      <c r="I776" s="229"/>
      <c r="J776" s="225"/>
      <c r="K776" s="225"/>
      <c r="L776" s="230"/>
      <c r="M776" s="231"/>
      <c r="N776" s="232"/>
      <c r="O776" s="232"/>
      <c r="P776" s="232"/>
      <c r="Q776" s="232"/>
      <c r="R776" s="232"/>
      <c r="S776" s="232"/>
      <c r="T776" s="23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T776" s="234" t="s">
        <v>144</v>
      </c>
      <c r="AU776" s="234" t="s">
        <v>90</v>
      </c>
      <c r="AV776" s="13" t="s">
        <v>88</v>
      </c>
      <c r="AW776" s="13" t="s">
        <v>42</v>
      </c>
      <c r="AX776" s="13" t="s">
        <v>80</v>
      </c>
      <c r="AY776" s="234" t="s">
        <v>133</v>
      </c>
    </row>
    <row r="777" spans="1:51" s="13" customFormat="1" ht="12">
      <c r="A777" s="13"/>
      <c r="B777" s="224"/>
      <c r="C777" s="225"/>
      <c r="D777" s="226" t="s">
        <v>144</v>
      </c>
      <c r="E777" s="227" t="s">
        <v>19</v>
      </c>
      <c r="F777" s="228" t="s">
        <v>879</v>
      </c>
      <c r="G777" s="225"/>
      <c r="H777" s="227" t="s">
        <v>19</v>
      </c>
      <c r="I777" s="229"/>
      <c r="J777" s="225"/>
      <c r="K777" s="225"/>
      <c r="L777" s="230"/>
      <c r="M777" s="231"/>
      <c r="N777" s="232"/>
      <c r="O777" s="232"/>
      <c r="P777" s="232"/>
      <c r="Q777" s="232"/>
      <c r="R777" s="232"/>
      <c r="S777" s="232"/>
      <c r="T777" s="23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T777" s="234" t="s">
        <v>144</v>
      </c>
      <c r="AU777" s="234" t="s">
        <v>90</v>
      </c>
      <c r="AV777" s="13" t="s">
        <v>88</v>
      </c>
      <c r="AW777" s="13" t="s">
        <v>42</v>
      </c>
      <c r="AX777" s="13" t="s">
        <v>80</v>
      </c>
      <c r="AY777" s="234" t="s">
        <v>133</v>
      </c>
    </row>
    <row r="778" spans="1:51" s="14" customFormat="1" ht="12">
      <c r="A778" s="14"/>
      <c r="B778" s="235"/>
      <c r="C778" s="236"/>
      <c r="D778" s="226" t="s">
        <v>144</v>
      </c>
      <c r="E778" s="237" t="s">
        <v>19</v>
      </c>
      <c r="F778" s="238" t="s">
        <v>886</v>
      </c>
      <c r="G778" s="236"/>
      <c r="H778" s="239">
        <v>19.125</v>
      </c>
      <c r="I778" s="240"/>
      <c r="J778" s="236"/>
      <c r="K778" s="236"/>
      <c r="L778" s="241"/>
      <c r="M778" s="242"/>
      <c r="N778" s="243"/>
      <c r="O778" s="243"/>
      <c r="P778" s="243"/>
      <c r="Q778" s="243"/>
      <c r="R778" s="243"/>
      <c r="S778" s="243"/>
      <c r="T778" s="244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T778" s="245" t="s">
        <v>144</v>
      </c>
      <c r="AU778" s="245" t="s">
        <v>90</v>
      </c>
      <c r="AV778" s="14" t="s">
        <v>90</v>
      </c>
      <c r="AW778" s="14" t="s">
        <v>42</v>
      </c>
      <c r="AX778" s="14" t="s">
        <v>88</v>
      </c>
      <c r="AY778" s="245" t="s">
        <v>133</v>
      </c>
    </row>
    <row r="779" spans="1:63" s="12" customFormat="1" ht="25.9" customHeight="1">
      <c r="A779" s="12"/>
      <c r="B779" s="190"/>
      <c r="C779" s="191"/>
      <c r="D779" s="192" t="s">
        <v>79</v>
      </c>
      <c r="E779" s="193" t="s">
        <v>892</v>
      </c>
      <c r="F779" s="193" t="s">
        <v>893</v>
      </c>
      <c r="G779" s="191"/>
      <c r="H779" s="191"/>
      <c r="I779" s="194"/>
      <c r="J779" s="195">
        <f>BK779</f>
        <v>0</v>
      </c>
      <c r="K779" s="191"/>
      <c r="L779" s="196"/>
      <c r="M779" s="197"/>
      <c r="N779" s="198"/>
      <c r="O779" s="198"/>
      <c r="P779" s="199">
        <f>SUM(P780:P784)</f>
        <v>0</v>
      </c>
      <c r="Q779" s="198"/>
      <c r="R779" s="199">
        <f>SUM(R780:R784)</f>
        <v>0</v>
      </c>
      <c r="S779" s="198"/>
      <c r="T779" s="200">
        <f>SUM(T780:T784)</f>
        <v>0</v>
      </c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  <c r="AE779" s="12"/>
      <c r="AR779" s="201" t="s">
        <v>140</v>
      </c>
      <c r="AT779" s="202" t="s">
        <v>79</v>
      </c>
      <c r="AU779" s="202" t="s">
        <v>80</v>
      </c>
      <c r="AY779" s="201" t="s">
        <v>133</v>
      </c>
      <c r="BK779" s="203">
        <f>SUM(BK780:BK784)</f>
        <v>0</v>
      </c>
    </row>
    <row r="780" spans="1:65" s="2" customFormat="1" ht="24.15" customHeight="1">
      <c r="A780" s="40"/>
      <c r="B780" s="41"/>
      <c r="C780" s="206" t="s">
        <v>894</v>
      </c>
      <c r="D780" s="206" t="s">
        <v>135</v>
      </c>
      <c r="E780" s="207" t="s">
        <v>895</v>
      </c>
      <c r="F780" s="208" t="s">
        <v>896</v>
      </c>
      <c r="G780" s="209" t="s">
        <v>897</v>
      </c>
      <c r="H780" s="210">
        <v>25</v>
      </c>
      <c r="I780" s="211"/>
      <c r="J780" s="212">
        <f>ROUND(I780*H780,2)</f>
        <v>0</v>
      </c>
      <c r="K780" s="208" t="s">
        <v>139</v>
      </c>
      <c r="L780" s="46"/>
      <c r="M780" s="213" t="s">
        <v>19</v>
      </c>
      <c r="N780" s="214" t="s">
        <v>51</v>
      </c>
      <c r="O780" s="86"/>
      <c r="P780" s="215">
        <f>O780*H780</f>
        <v>0</v>
      </c>
      <c r="Q780" s="215">
        <v>0</v>
      </c>
      <c r="R780" s="215">
        <f>Q780*H780</f>
        <v>0</v>
      </c>
      <c r="S780" s="215">
        <v>0</v>
      </c>
      <c r="T780" s="216">
        <f>S780*H780</f>
        <v>0</v>
      </c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  <c r="AE780" s="40"/>
      <c r="AR780" s="217" t="s">
        <v>898</v>
      </c>
      <c r="AT780" s="217" t="s">
        <v>135</v>
      </c>
      <c r="AU780" s="217" t="s">
        <v>88</v>
      </c>
      <c r="AY780" s="18" t="s">
        <v>133</v>
      </c>
      <c r="BE780" s="218">
        <f>IF(N780="základní",J780,0)</f>
        <v>0</v>
      </c>
      <c r="BF780" s="218">
        <f>IF(N780="snížená",J780,0)</f>
        <v>0</v>
      </c>
      <c r="BG780" s="218">
        <f>IF(N780="zákl. přenesená",J780,0)</f>
        <v>0</v>
      </c>
      <c r="BH780" s="218">
        <f>IF(N780="sníž. přenesená",J780,0)</f>
        <v>0</v>
      </c>
      <c r="BI780" s="218">
        <f>IF(N780="nulová",J780,0)</f>
        <v>0</v>
      </c>
      <c r="BJ780" s="18" t="s">
        <v>88</v>
      </c>
      <c r="BK780" s="218">
        <f>ROUND(I780*H780,2)</f>
        <v>0</v>
      </c>
      <c r="BL780" s="18" t="s">
        <v>898</v>
      </c>
      <c r="BM780" s="217" t="s">
        <v>899</v>
      </c>
    </row>
    <row r="781" spans="1:47" s="2" customFormat="1" ht="12">
      <c r="A781" s="40"/>
      <c r="B781" s="41"/>
      <c r="C781" s="42"/>
      <c r="D781" s="219" t="s">
        <v>142</v>
      </c>
      <c r="E781" s="42"/>
      <c r="F781" s="220" t="s">
        <v>900</v>
      </c>
      <c r="G781" s="42"/>
      <c r="H781" s="42"/>
      <c r="I781" s="221"/>
      <c r="J781" s="42"/>
      <c r="K781" s="42"/>
      <c r="L781" s="46"/>
      <c r="M781" s="222"/>
      <c r="N781" s="223"/>
      <c r="O781" s="86"/>
      <c r="P781" s="86"/>
      <c r="Q781" s="86"/>
      <c r="R781" s="86"/>
      <c r="S781" s="86"/>
      <c r="T781" s="87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  <c r="AE781" s="40"/>
      <c r="AT781" s="18" t="s">
        <v>142</v>
      </c>
      <c r="AU781" s="18" t="s">
        <v>88</v>
      </c>
    </row>
    <row r="782" spans="1:51" s="13" customFormat="1" ht="12">
      <c r="A782" s="13"/>
      <c r="B782" s="224"/>
      <c r="C782" s="225"/>
      <c r="D782" s="226" t="s">
        <v>144</v>
      </c>
      <c r="E782" s="227" t="s">
        <v>19</v>
      </c>
      <c r="F782" s="228" t="s">
        <v>901</v>
      </c>
      <c r="G782" s="225"/>
      <c r="H782" s="227" t="s">
        <v>19</v>
      </c>
      <c r="I782" s="229"/>
      <c r="J782" s="225"/>
      <c r="K782" s="225"/>
      <c r="L782" s="230"/>
      <c r="M782" s="231"/>
      <c r="N782" s="232"/>
      <c r="O782" s="232"/>
      <c r="P782" s="232"/>
      <c r="Q782" s="232"/>
      <c r="R782" s="232"/>
      <c r="S782" s="232"/>
      <c r="T782" s="23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T782" s="234" t="s">
        <v>144</v>
      </c>
      <c r="AU782" s="234" t="s">
        <v>88</v>
      </c>
      <c r="AV782" s="13" t="s">
        <v>88</v>
      </c>
      <c r="AW782" s="13" t="s">
        <v>42</v>
      </c>
      <c r="AX782" s="13" t="s">
        <v>80</v>
      </c>
      <c r="AY782" s="234" t="s">
        <v>133</v>
      </c>
    </row>
    <row r="783" spans="1:51" s="13" customFormat="1" ht="12">
      <c r="A783" s="13"/>
      <c r="B783" s="224"/>
      <c r="C783" s="225"/>
      <c r="D783" s="226" t="s">
        <v>144</v>
      </c>
      <c r="E783" s="227" t="s">
        <v>19</v>
      </c>
      <c r="F783" s="228" t="s">
        <v>902</v>
      </c>
      <c r="G783" s="225"/>
      <c r="H783" s="227" t="s">
        <v>19</v>
      </c>
      <c r="I783" s="229"/>
      <c r="J783" s="225"/>
      <c r="K783" s="225"/>
      <c r="L783" s="230"/>
      <c r="M783" s="231"/>
      <c r="N783" s="232"/>
      <c r="O783" s="232"/>
      <c r="P783" s="232"/>
      <c r="Q783" s="232"/>
      <c r="R783" s="232"/>
      <c r="S783" s="232"/>
      <c r="T783" s="23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T783" s="234" t="s">
        <v>144</v>
      </c>
      <c r="AU783" s="234" t="s">
        <v>88</v>
      </c>
      <c r="AV783" s="13" t="s">
        <v>88</v>
      </c>
      <c r="AW783" s="13" t="s">
        <v>42</v>
      </c>
      <c r="AX783" s="13" t="s">
        <v>80</v>
      </c>
      <c r="AY783" s="234" t="s">
        <v>133</v>
      </c>
    </row>
    <row r="784" spans="1:51" s="14" customFormat="1" ht="12">
      <c r="A784" s="14"/>
      <c r="B784" s="235"/>
      <c r="C784" s="236"/>
      <c r="D784" s="226" t="s">
        <v>144</v>
      </c>
      <c r="E784" s="237" t="s">
        <v>19</v>
      </c>
      <c r="F784" s="238" t="s">
        <v>300</v>
      </c>
      <c r="G784" s="236"/>
      <c r="H784" s="239">
        <v>25</v>
      </c>
      <c r="I784" s="240"/>
      <c r="J784" s="236"/>
      <c r="K784" s="236"/>
      <c r="L784" s="241"/>
      <c r="M784" s="267"/>
      <c r="N784" s="268"/>
      <c r="O784" s="268"/>
      <c r="P784" s="268"/>
      <c r="Q784" s="268"/>
      <c r="R784" s="268"/>
      <c r="S784" s="268"/>
      <c r="T784" s="269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T784" s="245" t="s">
        <v>144</v>
      </c>
      <c r="AU784" s="245" t="s">
        <v>88</v>
      </c>
      <c r="AV784" s="14" t="s">
        <v>90</v>
      </c>
      <c r="AW784" s="14" t="s">
        <v>42</v>
      </c>
      <c r="AX784" s="14" t="s">
        <v>88</v>
      </c>
      <c r="AY784" s="245" t="s">
        <v>133</v>
      </c>
    </row>
    <row r="785" spans="1:31" s="2" customFormat="1" ht="6.95" customHeight="1">
      <c r="A785" s="40"/>
      <c r="B785" s="61"/>
      <c r="C785" s="62"/>
      <c r="D785" s="62"/>
      <c r="E785" s="62"/>
      <c r="F785" s="62"/>
      <c r="G785" s="62"/>
      <c r="H785" s="62"/>
      <c r="I785" s="62"/>
      <c r="J785" s="62"/>
      <c r="K785" s="62"/>
      <c r="L785" s="46"/>
      <c r="M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  <c r="AE785" s="40"/>
    </row>
  </sheetData>
  <sheetProtection password="CC35" sheet="1" objects="1" scenarios="1" formatColumns="0" formatRows="0" autoFilter="0"/>
  <autoFilter ref="C89:K784"/>
  <mergeCells count="9">
    <mergeCell ref="E7:H7"/>
    <mergeCell ref="E9:H9"/>
    <mergeCell ref="E18:H18"/>
    <mergeCell ref="E27:H27"/>
    <mergeCell ref="E48:H48"/>
    <mergeCell ref="E50:H50"/>
    <mergeCell ref="E80:H80"/>
    <mergeCell ref="E82:H82"/>
    <mergeCell ref="L2:V2"/>
  </mergeCells>
  <hyperlinks>
    <hyperlink ref="F94" r:id="rId1" display="https://podminky.urs.cz/item/CS_URS_2023_01/113106123"/>
    <hyperlink ref="F102" r:id="rId2" display="https://podminky.urs.cz/item/CS_URS_2023_01/113107141"/>
    <hyperlink ref="F107" r:id="rId3" display="https://podminky.urs.cz/item/CS_URS_2023_01/122211101"/>
    <hyperlink ref="F112" r:id="rId4" display="https://podminky.urs.cz/item/CS_URS_2023_01/122702119"/>
    <hyperlink ref="F118" r:id="rId5" display="https://podminky.urs.cz/item/CS_URS_2023_01/162651112"/>
    <hyperlink ref="F124" r:id="rId6" display="https://podminky.urs.cz/item/CS_URS_2023_01/564801012"/>
    <hyperlink ref="F134" r:id="rId7" display="https://podminky.urs.cz/item/CS_URS_2023_01/564851011"/>
    <hyperlink ref="F144" r:id="rId8" display="https://podminky.urs.cz/item/CS_URS_2023_01/565175101"/>
    <hyperlink ref="F149" r:id="rId9" display="https://podminky.urs.cz/item/CS_URS_2023_01/572404111"/>
    <hyperlink ref="F154" r:id="rId10" display="https://podminky.urs.cz/item/CS_URS_2023_01/573191111"/>
    <hyperlink ref="F159" r:id="rId11" display="https://podminky.urs.cz/item/CS_URS_2023_01/578132113"/>
    <hyperlink ref="F164" r:id="rId12" display="https://podminky.urs.cz/item/CS_URS_2023_01/596211110"/>
    <hyperlink ref="F172" r:id="rId13" display="https://podminky.urs.cz/item/CS_URS_2023_01/599141111"/>
    <hyperlink ref="F178" r:id="rId14" display="https://podminky.urs.cz/item/CS_URS_2023_01/914111112"/>
    <hyperlink ref="F200" r:id="rId15" display="https://podminky.urs.cz/item/CS_URS_2023_01/915321115"/>
    <hyperlink ref="F205" r:id="rId16" display="https://podminky.urs.cz/item/CS_URS_2023_01/919735111"/>
    <hyperlink ref="F210" r:id="rId17" display="https://podminky.urs.cz/item/CS_URS_2023_01/966006211"/>
    <hyperlink ref="F218" r:id="rId18" display="https://podminky.urs.cz/item/CS_URS_2023_01/979054451"/>
    <hyperlink ref="F227" r:id="rId19" display="https://podminky.urs.cz/item/CS_URS_2023_01/997221561"/>
    <hyperlink ref="F235" r:id="rId20" display="https://podminky.urs.cz/item/CS_URS_2023_01/997221611"/>
    <hyperlink ref="F243" r:id="rId21" display="https://podminky.urs.cz/item/CS_URS_2023_01/997221645"/>
    <hyperlink ref="F249" r:id="rId22" display="https://podminky.urs.cz/item/CS_URS_2023_01/998223011"/>
    <hyperlink ref="F259" r:id="rId23" display="https://podminky.urs.cz/item/CS_URS_2023_01/210100013"/>
    <hyperlink ref="F264" r:id="rId24" display="https://podminky.urs.cz/item/CS_URS_2023_01/210101154"/>
    <hyperlink ref="F273" r:id="rId25" display="https://podminky.urs.cz/item/CS_URS_2023_01/210220301"/>
    <hyperlink ref="F280" r:id="rId26" display="https://podminky.urs.cz/item/CS_URS_2023_01/210220452"/>
    <hyperlink ref="F289" r:id="rId27" display="https://podminky.urs.cz/item/CS_URS_2023_01/210800411"/>
    <hyperlink ref="F298" r:id="rId28" display="https://podminky.urs.cz/item/CS_URS_2023_01/210812011"/>
    <hyperlink ref="F307" r:id="rId29" display="https://podminky.urs.cz/item/CS_URS_2023_01/210812111"/>
    <hyperlink ref="F316" r:id="rId30" display="https://podminky.urs.cz/item/CS_URS_2023_01/210813061"/>
    <hyperlink ref="F331" r:id="rId31" display="https://podminky.urs.cz/item/CS_URS_2023_01/218220452"/>
    <hyperlink ref="F335" r:id="rId32" display="https://podminky.urs.cz/item/CS_URS_2023_01/218812011"/>
    <hyperlink ref="F339" r:id="rId33" display="https://podminky.urs.cz/item/CS_URS_2023_01/218812111"/>
    <hyperlink ref="F344" r:id="rId34" display="https://podminky.urs.cz/item/CS_URS_2023_01/220061161"/>
    <hyperlink ref="F354" r:id="rId35" display="https://podminky.urs.cz/item/CS_URS_2023_01/220110152"/>
    <hyperlink ref="F359" r:id="rId36" display="https://podminky.urs.cz/item/CS_URS_2023_01/220110346"/>
    <hyperlink ref="F368" r:id="rId37" display="https://podminky.urs.cz/item/CS_URS_2023_01/220111431"/>
    <hyperlink ref="F373" r:id="rId38" display="https://podminky.urs.cz/item/CS_URS_2023_01/220111436"/>
    <hyperlink ref="F381" r:id="rId39" display="https://podminky.urs.cz/item/CS_URS_2023_01/220111741"/>
    <hyperlink ref="F411" r:id="rId40" display="https://podminky.urs.cz/item/CS_URS_2023_01/220300605"/>
    <hyperlink ref="F420" r:id="rId41" display="https://podminky.urs.cz/item/CS_URS_2023_01/220960003"/>
    <hyperlink ref="F433" r:id="rId42" display="https://podminky.urs.cz/item/CS_URS_2023_01/220960021"/>
    <hyperlink ref="F442" r:id="rId43" display="https://podminky.urs.cz/item/CS_URS_2023_01/220960036"/>
    <hyperlink ref="F459" r:id="rId44" display="https://podminky.urs.cz/item/CS_URS_2023_01/220960041"/>
    <hyperlink ref="F468" r:id="rId45" display="https://podminky.urs.cz/item/CS_URS_2023_01/220960042"/>
    <hyperlink ref="F485" r:id="rId46" display="https://podminky.urs.cz/item/CS_URS_2023_01/220960096"/>
    <hyperlink ref="F490" r:id="rId47" display="https://podminky.urs.cz/item/CS_URS_2023_01/220960101"/>
    <hyperlink ref="F495" r:id="rId48" display="https://podminky.urs.cz/item/CS_URS_2023_01/220960102"/>
    <hyperlink ref="F514" r:id="rId49" display="https://podminky.urs.cz/item/CS_URS_2023_01/220960113"/>
    <hyperlink ref="F526" r:id="rId50" display="https://podminky.urs.cz/item/CS_URS_2023_01/220960116-R"/>
    <hyperlink ref="F535" r:id="rId51" display="https://podminky.urs.cz/item/CS_URS_2023_01/220960120"/>
    <hyperlink ref="F544" r:id="rId52" display="https://podminky.urs.cz/item/CS_URS_2023_01/220960126"/>
    <hyperlink ref="F553" r:id="rId53" display="https://podminky.urs.cz/item/CS_URS_2023_01/220960143"/>
    <hyperlink ref="F562" r:id="rId54" display="https://podminky.urs.cz/item/CS_URS_2023_01/220960181"/>
    <hyperlink ref="F575" r:id="rId55" display="https://podminky.urs.cz/item/CS_URS_2023_01/220960192"/>
    <hyperlink ref="F580" r:id="rId56" display="https://podminky.urs.cz/item/CS_URS_2023_01/220960196"/>
    <hyperlink ref="F585" r:id="rId57" display="https://podminky.urs.cz/item/CS_URS_2023_01/220960197"/>
    <hyperlink ref="F590" r:id="rId58" display="https://podminky.urs.cz/item/CS_URS_2023_01/220960200"/>
    <hyperlink ref="F594" r:id="rId59" display="https://podminky.urs.cz/item/CS_URS_2023_01/220960220"/>
    <hyperlink ref="F598" r:id="rId60" display="https://podminky.urs.cz/item/CS_URS_2023_01/220960301"/>
    <hyperlink ref="F603" r:id="rId61" display="https://podminky.urs.cz/item/CS_URS_2023_01/220960302"/>
    <hyperlink ref="F608" r:id="rId62" display="https://podminky.urs.cz/item/CS_URS_2023_01/220960311"/>
    <hyperlink ref="F613" r:id="rId63" display="https://podminky.urs.cz/item/CS_URS_2023_01/220960422"/>
    <hyperlink ref="F617" r:id="rId64" display="https://podminky.urs.cz/item/CS_URS_2023_01/220960441"/>
    <hyperlink ref="F621" r:id="rId65" display="https://podminky.urs.cz/item/CS_URS_2023_01/220960443"/>
    <hyperlink ref="F625" r:id="rId66" display="https://podminky.urs.cz/item/CS_URS_2023_01/220960444"/>
    <hyperlink ref="F629" r:id="rId67" display="https://podminky.urs.cz/item/CS_URS_2023_01/228960003"/>
    <hyperlink ref="F634" r:id="rId68" display="https://podminky.urs.cz/item/CS_URS_2023_01/228960021"/>
    <hyperlink ref="F639" r:id="rId69" display="https://podminky.urs.cz/item/CS_URS_2023_01/228960036"/>
    <hyperlink ref="F644" r:id="rId70" display="https://podminky.urs.cz/item/CS_URS_2023_01/228960041"/>
    <hyperlink ref="F649" r:id="rId71" display="https://podminky.urs.cz/item/CS_URS_2023_01/228960042"/>
    <hyperlink ref="F654" r:id="rId72" display="https://podminky.urs.cz/item/CS_URS_2023_01/228960113"/>
    <hyperlink ref="F658" r:id="rId73" display="https://podminky.urs.cz/item/CS_URS_2023_01/228960116-R"/>
    <hyperlink ref="F662" r:id="rId74" display="https://podminky.urs.cz/item/CS_URS_2023_01/228960119"/>
    <hyperlink ref="F667" r:id="rId75" display="https://podminky.urs.cz/item/CS_URS_2023_01/228960126"/>
    <hyperlink ref="F672" r:id="rId76" display="https://podminky.urs.cz/item/CS_URS_2023_01/228960143"/>
    <hyperlink ref="F677" r:id="rId77" display="https://podminky.urs.cz/item/CS_URS_2023_01/228960181"/>
    <hyperlink ref="F682" r:id="rId78" display="https://podminky.urs.cz/item/CS_URS_2023_01/460010024"/>
    <hyperlink ref="F687" r:id="rId79" display="https://podminky.urs.cz/item/CS_URS_2023_01/460010025"/>
    <hyperlink ref="F692" r:id="rId80" display="https://podminky.urs.cz/item/CS_URS_2023_01/460131113"/>
    <hyperlink ref="F700" r:id="rId81" display="https://podminky.urs.cz/item/CS_URS_2023_01/460161152"/>
    <hyperlink ref="F705" r:id="rId82" display="https://podminky.urs.cz/item/CS_URS_2023_01/460341113"/>
    <hyperlink ref="F710" r:id="rId83" display="https://podminky.urs.cz/item/CS_URS_2023_01/460341121"/>
    <hyperlink ref="F716" r:id="rId84" display="https://podminky.urs.cz/item/CS_URS_2023_01/460431162"/>
    <hyperlink ref="F721" r:id="rId85" display="https://podminky.urs.cz/item/CS_URS_2023_01/460641113"/>
    <hyperlink ref="F726" r:id="rId86" display="https://podminky.urs.cz/item/CS_URS_2023_01/460641123"/>
    <hyperlink ref="F731" r:id="rId87" display="https://podminky.urs.cz/item/CS_URS_2023_01/460641212"/>
    <hyperlink ref="F736" r:id="rId88" display="https://podminky.urs.cz/item/CS_URS_2023_01/460641411"/>
    <hyperlink ref="F744" r:id="rId89" display="https://podminky.urs.cz/item/CS_URS_2023_01/460641412"/>
    <hyperlink ref="F752" r:id="rId90" display="https://podminky.urs.cz/item/CS_URS_2023_01/460661512"/>
    <hyperlink ref="F765" r:id="rId91" display="https://podminky.urs.cz/item/CS_URS_2023_01/468051131"/>
    <hyperlink ref="F770" r:id="rId92" display="https://podminky.urs.cz/item/CS_URS_2023_01/469972111"/>
    <hyperlink ref="F775" r:id="rId93" display="https://podminky.urs.cz/item/CS_URS_2023_01/469973112"/>
    <hyperlink ref="F781" r:id="rId94" display="https://podminky.urs.cz/item/CS_URS_2023_01/HZS322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9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93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1"/>
      <c r="AT3" s="18" t="s">
        <v>90</v>
      </c>
    </row>
    <row r="4" spans="2:46" s="1" customFormat="1" ht="24.95" customHeight="1">
      <c r="B4" s="21"/>
      <c r="D4" s="132" t="s">
        <v>100</v>
      </c>
      <c r="L4" s="21"/>
      <c r="M4" s="133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4" t="s">
        <v>16</v>
      </c>
      <c r="L6" s="21"/>
    </row>
    <row r="7" spans="2:12" s="1" customFormat="1" ht="16.5" customHeight="1">
      <c r="B7" s="21"/>
      <c r="E7" s="135" t="str">
        <f>'Rekapitulace stavby'!K6</f>
        <v>Rekonstrukce SSZ a instalace MUR na PPCH ulice Královéhradecká, silnice I/14, Ústí nad Orlicí</v>
      </c>
      <c r="F7" s="134"/>
      <c r="G7" s="134"/>
      <c r="H7" s="134"/>
      <c r="L7" s="21"/>
    </row>
    <row r="8" spans="1:31" s="2" customFormat="1" ht="12" customHeight="1">
      <c r="A8" s="40"/>
      <c r="B8" s="46"/>
      <c r="C8" s="40"/>
      <c r="D8" s="134" t="s">
        <v>101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903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22</v>
      </c>
      <c r="E12" s="40"/>
      <c r="F12" s="138" t="s">
        <v>23</v>
      </c>
      <c r="G12" s="40"/>
      <c r="H12" s="40"/>
      <c r="I12" s="134" t="s">
        <v>24</v>
      </c>
      <c r="J12" s="139" t="str">
        <f>'Rekapitulace stavby'!AN8</f>
        <v>6. 2. 2023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30</v>
      </c>
      <c r="E14" s="40"/>
      <c r="F14" s="40"/>
      <c r="G14" s="40"/>
      <c r="H14" s="40"/>
      <c r="I14" s="134" t="s">
        <v>31</v>
      </c>
      <c r="J14" s="138" t="s">
        <v>32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33</v>
      </c>
      <c r="F15" s="40"/>
      <c r="G15" s="40"/>
      <c r="H15" s="40"/>
      <c r="I15" s="134" t="s">
        <v>34</v>
      </c>
      <c r="J15" s="138" t="s">
        <v>35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36</v>
      </c>
      <c r="E17" s="40"/>
      <c r="F17" s="40"/>
      <c r="G17" s="40"/>
      <c r="H17" s="40"/>
      <c r="I17" s="134" t="s">
        <v>31</v>
      </c>
      <c r="J17" s="34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4" t="str">
        <f>'Rekapitulace stavby'!E14</f>
        <v>Vyplň údaj</v>
      </c>
      <c r="F18" s="138"/>
      <c r="G18" s="138"/>
      <c r="H18" s="138"/>
      <c r="I18" s="134" t="s">
        <v>34</v>
      </c>
      <c r="J18" s="34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38</v>
      </c>
      <c r="E20" s="40"/>
      <c r="F20" s="40"/>
      <c r="G20" s="40"/>
      <c r="H20" s="40"/>
      <c r="I20" s="134" t="s">
        <v>31</v>
      </c>
      <c r="J20" s="138" t="s">
        <v>39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40</v>
      </c>
      <c r="F21" s="40"/>
      <c r="G21" s="40"/>
      <c r="H21" s="40"/>
      <c r="I21" s="134" t="s">
        <v>34</v>
      </c>
      <c r="J21" s="138" t="s">
        <v>41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43</v>
      </c>
      <c r="E23" s="40"/>
      <c r="F23" s="40"/>
      <c r="G23" s="40"/>
      <c r="H23" s="40"/>
      <c r="I23" s="134" t="s">
        <v>31</v>
      </c>
      <c r="J23" s="138" t="s">
        <v>39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40</v>
      </c>
      <c r="F24" s="40"/>
      <c r="G24" s="40"/>
      <c r="H24" s="40"/>
      <c r="I24" s="134" t="s">
        <v>34</v>
      </c>
      <c r="J24" s="138" t="s">
        <v>41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44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46</v>
      </c>
      <c r="E30" s="40"/>
      <c r="F30" s="40"/>
      <c r="G30" s="40"/>
      <c r="H30" s="40"/>
      <c r="I30" s="40"/>
      <c r="J30" s="146">
        <f>ROUND(J85,2)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48</v>
      </c>
      <c r="G32" s="40"/>
      <c r="H32" s="40"/>
      <c r="I32" s="147" t="s">
        <v>47</v>
      </c>
      <c r="J32" s="147" t="s">
        <v>49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50</v>
      </c>
      <c r="E33" s="134" t="s">
        <v>51</v>
      </c>
      <c r="F33" s="149">
        <f>ROUND((SUM(BE85:BE197)),2)</f>
        <v>0</v>
      </c>
      <c r="G33" s="40"/>
      <c r="H33" s="40"/>
      <c r="I33" s="150">
        <v>0.21</v>
      </c>
      <c r="J33" s="149">
        <f>ROUND(((SUM(BE85:BE197))*I33),2)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52</v>
      </c>
      <c r="F34" s="149">
        <f>ROUND((SUM(BF85:BF197)),2)</f>
        <v>0</v>
      </c>
      <c r="G34" s="40"/>
      <c r="H34" s="40"/>
      <c r="I34" s="150">
        <v>0.15</v>
      </c>
      <c r="J34" s="149">
        <f>ROUND(((SUM(BF85:BF197))*I34),2)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53</v>
      </c>
      <c r="F35" s="149">
        <f>ROUND((SUM(BG85:BG197)),2)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54</v>
      </c>
      <c r="F36" s="149">
        <f>ROUND((SUM(BH85:BH197)),2)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55</v>
      </c>
      <c r="F37" s="149">
        <f>ROUND((SUM(BI85:BI197)),2)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56</v>
      </c>
      <c r="E39" s="153"/>
      <c r="F39" s="153"/>
      <c r="G39" s="154" t="s">
        <v>57</v>
      </c>
      <c r="H39" s="155" t="s">
        <v>58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4" t="s">
        <v>103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3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Rekonstrukce SSZ a instalace MUR na PPCH ulice Královéhradecká, silnice I/14, Ústí nad Orlicí</v>
      </c>
      <c r="F48" s="33"/>
      <c r="G48" s="33"/>
      <c r="H48" s="33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3" t="s">
        <v>101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 402 - Měření úsekové rychlosti (MUR)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3" t="s">
        <v>22</v>
      </c>
      <c r="D52" s="42"/>
      <c r="E52" s="42"/>
      <c r="F52" s="28" t="str">
        <f>F12</f>
        <v xml:space="preserve">Ústí nad Orlicí </v>
      </c>
      <c r="G52" s="42"/>
      <c r="H52" s="42"/>
      <c r="I52" s="33" t="s">
        <v>24</v>
      </c>
      <c r="J52" s="74" t="str">
        <f>IF(J12="","",J12)</f>
        <v>6. 2. 2023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3" t="s">
        <v>30</v>
      </c>
      <c r="D54" s="42"/>
      <c r="E54" s="42"/>
      <c r="F54" s="28" t="str">
        <f>E15</f>
        <v>TEPVOS, spol. s r.o.</v>
      </c>
      <c r="G54" s="42"/>
      <c r="H54" s="42"/>
      <c r="I54" s="33" t="s">
        <v>38</v>
      </c>
      <c r="J54" s="38" t="str">
        <f>E21</f>
        <v>AŽD Praha, s.r.o.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3" t="s">
        <v>36</v>
      </c>
      <c r="D55" s="42"/>
      <c r="E55" s="42"/>
      <c r="F55" s="28" t="str">
        <f>IF(E18="","",E18)</f>
        <v>Vyplň údaj</v>
      </c>
      <c r="G55" s="42"/>
      <c r="H55" s="42"/>
      <c r="I55" s="33" t="s">
        <v>43</v>
      </c>
      <c r="J55" s="38" t="str">
        <f>E24</f>
        <v>AŽD Praha, s.r.o.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104</v>
      </c>
      <c r="D57" s="164"/>
      <c r="E57" s="164"/>
      <c r="F57" s="164"/>
      <c r="G57" s="164"/>
      <c r="H57" s="164"/>
      <c r="I57" s="164"/>
      <c r="J57" s="165" t="s">
        <v>105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78</v>
      </c>
      <c r="D59" s="42"/>
      <c r="E59" s="42"/>
      <c r="F59" s="42"/>
      <c r="G59" s="42"/>
      <c r="H59" s="42"/>
      <c r="I59" s="42"/>
      <c r="J59" s="104">
        <f>J85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8" t="s">
        <v>106</v>
      </c>
    </row>
    <row r="60" spans="1:31" s="9" customFormat="1" ht="24.95" customHeight="1">
      <c r="A60" s="9"/>
      <c r="B60" s="167"/>
      <c r="C60" s="168"/>
      <c r="D60" s="169" t="s">
        <v>107</v>
      </c>
      <c r="E60" s="170"/>
      <c r="F60" s="170"/>
      <c r="G60" s="170"/>
      <c r="H60" s="170"/>
      <c r="I60" s="170"/>
      <c r="J60" s="171">
        <f>J86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110</v>
      </c>
      <c r="E61" s="176"/>
      <c r="F61" s="176"/>
      <c r="G61" s="176"/>
      <c r="H61" s="176"/>
      <c r="I61" s="176"/>
      <c r="J61" s="177">
        <f>J87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7"/>
      <c r="C62" s="168"/>
      <c r="D62" s="169" t="s">
        <v>113</v>
      </c>
      <c r="E62" s="170"/>
      <c r="F62" s="170"/>
      <c r="G62" s="170"/>
      <c r="H62" s="170"/>
      <c r="I62" s="170"/>
      <c r="J62" s="171">
        <f>J117</f>
        <v>0</v>
      </c>
      <c r="K62" s="168"/>
      <c r="L62" s="172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3"/>
      <c r="C63" s="174"/>
      <c r="D63" s="175" t="s">
        <v>114</v>
      </c>
      <c r="E63" s="176"/>
      <c r="F63" s="176"/>
      <c r="G63" s="176"/>
      <c r="H63" s="176"/>
      <c r="I63" s="176"/>
      <c r="J63" s="177">
        <f>J118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115</v>
      </c>
      <c r="E64" s="176"/>
      <c r="F64" s="176"/>
      <c r="G64" s="176"/>
      <c r="H64" s="176"/>
      <c r="I64" s="176"/>
      <c r="J64" s="177">
        <f>J128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9" customFormat="1" ht="24.95" customHeight="1">
      <c r="A65" s="9"/>
      <c r="B65" s="167"/>
      <c r="C65" s="168"/>
      <c r="D65" s="169" t="s">
        <v>117</v>
      </c>
      <c r="E65" s="170"/>
      <c r="F65" s="170"/>
      <c r="G65" s="170"/>
      <c r="H65" s="170"/>
      <c r="I65" s="170"/>
      <c r="J65" s="171">
        <f>J192</f>
        <v>0</v>
      </c>
      <c r="K65" s="168"/>
      <c r="L65" s="172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2" customFormat="1" ht="21.8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3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3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71" spans="1:31" s="2" customFormat="1" ht="6.95" customHeight="1">
      <c r="A71" s="40"/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24.95" customHeight="1">
      <c r="A72" s="40"/>
      <c r="B72" s="41"/>
      <c r="C72" s="24" t="s">
        <v>118</v>
      </c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3" t="s">
        <v>16</v>
      </c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162" t="str">
        <f>E7</f>
        <v>Rekonstrukce SSZ a instalace MUR na PPCH ulice Královéhradecká, silnice I/14, Ústí nad Orlicí</v>
      </c>
      <c r="F75" s="33"/>
      <c r="G75" s="33"/>
      <c r="H75" s="33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3" t="s">
        <v>101</v>
      </c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6.5" customHeight="1">
      <c r="A77" s="40"/>
      <c r="B77" s="41"/>
      <c r="C77" s="42"/>
      <c r="D77" s="42"/>
      <c r="E77" s="71" t="str">
        <f>E9</f>
        <v>SO 402 - Měření úsekové rychlosti (MUR)</v>
      </c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3" t="s">
        <v>22</v>
      </c>
      <c r="D79" s="42"/>
      <c r="E79" s="42"/>
      <c r="F79" s="28" t="str">
        <f>F12</f>
        <v xml:space="preserve">Ústí nad Orlicí </v>
      </c>
      <c r="G79" s="42"/>
      <c r="H79" s="42"/>
      <c r="I79" s="33" t="s">
        <v>24</v>
      </c>
      <c r="J79" s="74" t="str">
        <f>IF(J12="","",J12)</f>
        <v>6. 2. 2023</v>
      </c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5.15" customHeight="1">
      <c r="A81" s="40"/>
      <c r="B81" s="41"/>
      <c r="C81" s="33" t="s">
        <v>30</v>
      </c>
      <c r="D81" s="42"/>
      <c r="E81" s="42"/>
      <c r="F81" s="28" t="str">
        <f>E15</f>
        <v>TEPVOS, spol. s r.o.</v>
      </c>
      <c r="G81" s="42"/>
      <c r="H81" s="42"/>
      <c r="I81" s="33" t="s">
        <v>38</v>
      </c>
      <c r="J81" s="38" t="str">
        <f>E21</f>
        <v>AŽD Praha, s.r.o.</v>
      </c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5.15" customHeight="1">
      <c r="A82" s="40"/>
      <c r="B82" s="41"/>
      <c r="C82" s="33" t="s">
        <v>36</v>
      </c>
      <c r="D82" s="42"/>
      <c r="E82" s="42"/>
      <c r="F82" s="28" t="str">
        <f>IF(E18="","",E18)</f>
        <v>Vyplň údaj</v>
      </c>
      <c r="G82" s="42"/>
      <c r="H82" s="42"/>
      <c r="I82" s="33" t="s">
        <v>43</v>
      </c>
      <c r="J82" s="38" t="str">
        <f>E24</f>
        <v>AŽD Praha, s.r.o.</v>
      </c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0.3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11" customFormat="1" ht="29.25" customHeight="1">
      <c r="A84" s="179"/>
      <c r="B84" s="180"/>
      <c r="C84" s="181" t="s">
        <v>119</v>
      </c>
      <c r="D84" s="182" t="s">
        <v>65</v>
      </c>
      <c r="E84" s="182" t="s">
        <v>61</v>
      </c>
      <c r="F84" s="182" t="s">
        <v>62</v>
      </c>
      <c r="G84" s="182" t="s">
        <v>120</v>
      </c>
      <c r="H84" s="182" t="s">
        <v>121</v>
      </c>
      <c r="I84" s="182" t="s">
        <v>122</v>
      </c>
      <c r="J84" s="182" t="s">
        <v>105</v>
      </c>
      <c r="K84" s="183" t="s">
        <v>123</v>
      </c>
      <c r="L84" s="184"/>
      <c r="M84" s="94" t="s">
        <v>19</v>
      </c>
      <c r="N84" s="95" t="s">
        <v>50</v>
      </c>
      <c r="O84" s="95" t="s">
        <v>124</v>
      </c>
      <c r="P84" s="95" t="s">
        <v>125</v>
      </c>
      <c r="Q84" s="95" t="s">
        <v>126</v>
      </c>
      <c r="R84" s="95" t="s">
        <v>127</v>
      </c>
      <c r="S84" s="95" t="s">
        <v>128</v>
      </c>
      <c r="T84" s="96" t="s">
        <v>129</v>
      </c>
      <c r="U84" s="179"/>
      <c r="V84" s="179"/>
      <c r="W84" s="179"/>
      <c r="X84" s="179"/>
      <c r="Y84" s="179"/>
      <c r="Z84" s="179"/>
      <c r="AA84" s="179"/>
      <c r="AB84" s="179"/>
      <c r="AC84" s="179"/>
      <c r="AD84" s="179"/>
      <c r="AE84" s="179"/>
    </row>
    <row r="85" spans="1:63" s="2" customFormat="1" ht="22.8" customHeight="1">
      <c r="A85" s="40"/>
      <c r="B85" s="41"/>
      <c r="C85" s="101" t="s">
        <v>130</v>
      </c>
      <c r="D85" s="42"/>
      <c r="E85" s="42"/>
      <c r="F85" s="42"/>
      <c r="G85" s="42"/>
      <c r="H85" s="42"/>
      <c r="I85" s="42"/>
      <c r="J85" s="185">
        <f>BK85</f>
        <v>0</v>
      </c>
      <c r="K85" s="42"/>
      <c r="L85" s="46"/>
      <c r="M85" s="97"/>
      <c r="N85" s="186"/>
      <c r="O85" s="98"/>
      <c r="P85" s="187">
        <f>P86+P117+P192</f>
        <v>0</v>
      </c>
      <c r="Q85" s="98"/>
      <c r="R85" s="187">
        <f>R86+R117+R192</f>
        <v>0.03655496</v>
      </c>
      <c r="S85" s="98"/>
      <c r="T85" s="188">
        <f>T86+T117+T192</f>
        <v>0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T85" s="18" t="s">
        <v>79</v>
      </c>
      <c r="AU85" s="18" t="s">
        <v>106</v>
      </c>
      <c r="BK85" s="189">
        <f>BK86+BK117+BK192</f>
        <v>0</v>
      </c>
    </row>
    <row r="86" spans="1:63" s="12" customFormat="1" ht="25.9" customHeight="1">
      <c r="A86" s="12"/>
      <c r="B86" s="190"/>
      <c r="C86" s="191"/>
      <c r="D86" s="192" t="s">
        <v>79</v>
      </c>
      <c r="E86" s="193" t="s">
        <v>131</v>
      </c>
      <c r="F86" s="193" t="s">
        <v>132</v>
      </c>
      <c r="G86" s="191"/>
      <c r="H86" s="191"/>
      <c r="I86" s="194"/>
      <c r="J86" s="195">
        <f>BK86</f>
        <v>0</v>
      </c>
      <c r="K86" s="191"/>
      <c r="L86" s="196"/>
      <c r="M86" s="197"/>
      <c r="N86" s="198"/>
      <c r="O86" s="198"/>
      <c r="P86" s="199">
        <f>P87</f>
        <v>0</v>
      </c>
      <c r="Q86" s="198"/>
      <c r="R86" s="199">
        <f>R87</f>
        <v>0.031080959999999998</v>
      </c>
      <c r="S86" s="198"/>
      <c r="T86" s="200">
        <f>T87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1" t="s">
        <v>88</v>
      </c>
      <c r="AT86" s="202" t="s">
        <v>79</v>
      </c>
      <c r="AU86" s="202" t="s">
        <v>80</v>
      </c>
      <c r="AY86" s="201" t="s">
        <v>133</v>
      </c>
      <c r="BK86" s="203">
        <f>BK87</f>
        <v>0</v>
      </c>
    </row>
    <row r="87" spans="1:63" s="12" customFormat="1" ht="22.8" customHeight="1">
      <c r="A87" s="12"/>
      <c r="B87" s="190"/>
      <c r="C87" s="191"/>
      <c r="D87" s="192" t="s">
        <v>79</v>
      </c>
      <c r="E87" s="204" t="s">
        <v>195</v>
      </c>
      <c r="F87" s="204" t="s">
        <v>222</v>
      </c>
      <c r="G87" s="191"/>
      <c r="H87" s="191"/>
      <c r="I87" s="194"/>
      <c r="J87" s="205">
        <f>BK87</f>
        <v>0</v>
      </c>
      <c r="K87" s="191"/>
      <c r="L87" s="196"/>
      <c r="M87" s="197"/>
      <c r="N87" s="198"/>
      <c r="O87" s="198"/>
      <c r="P87" s="199">
        <f>SUM(P88:P116)</f>
        <v>0</v>
      </c>
      <c r="Q87" s="198"/>
      <c r="R87" s="199">
        <f>SUM(R88:R116)</f>
        <v>0.031080959999999998</v>
      </c>
      <c r="S87" s="198"/>
      <c r="T87" s="200">
        <f>SUM(T88:T116)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1" t="s">
        <v>88</v>
      </c>
      <c r="AT87" s="202" t="s">
        <v>79</v>
      </c>
      <c r="AU87" s="202" t="s">
        <v>88</v>
      </c>
      <c r="AY87" s="201" t="s">
        <v>133</v>
      </c>
      <c r="BK87" s="203">
        <f>SUM(BK88:BK116)</f>
        <v>0</v>
      </c>
    </row>
    <row r="88" spans="1:65" s="2" customFormat="1" ht="16.5" customHeight="1">
      <c r="A88" s="40"/>
      <c r="B88" s="41"/>
      <c r="C88" s="206" t="s">
        <v>88</v>
      </c>
      <c r="D88" s="206" t="s">
        <v>135</v>
      </c>
      <c r="E88" s="207" t="s">
        <v>224</v>
      </c>
      <c r="F88" s="208" t="s">
        <v>225</v>
      </c>
      <c r="G88" s="209" t="s">
        <v>226</v>
      </c>
      <c r="H88" s="210">
        <v>4</v>
      </c>
      <c r="I88" s="211"/>
      <c r="J88" s="212">
        <f>ROUND(I88*H88,2)</f>
        <v>0</v>
      </c>
      <c r="K88" s="208" t="s">
        <v>139</v>
      </c>
      <c r="L88" s="46"/>
      <c r="M88" s="213" t="s">
        <v>19</v>
      </c>
      <c r="N88" s="214" t="s">
        <v>51</v>
      </c>
      <c r="O88" s="86"/>
      <c r="P88" s="215">
        <f>O88*H88</f>
        <v>0</v>
      </c>
      <c r="Q88" s="215">
        <v>1E-05</v>
      </c>
      <c r="R88" s="215">
        <f>Q88*H88</f>
        <v>4E-05</v>
      </c>
      <c r="S88" s="215">
        <v>0</v>
      </c>
      <c r="T88" s="216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17" t="s">
        <v>140</v>
      </c>
      <c r="AT88" s="217" t="s">
        <v>135</v>
      </c>
      <c r="AU88" s="217" t="s">
        <v>90</v>
      </c>
      <c r="AY88" s="18" t="s">
        <v>133</v>
      </c>
      <c r="BE88" s="218">
        <f>IF(N88="základní",J88,0)</f>
        <v>0</v>
      </c>
      <c r="BF88" s="218">
        <f>IF(N88="snížená",J88,0)</f>
        <v>0</v>
      </c>
      <c r="BG88" s="218">
        <f>IF(N88="zákl. přenesená",J88,0)</f>
        <v>0</v>
      </c>
      <c r="BH88" s="218">
        <f>IF(N88="sníž. přenesená",J88,0)</f>
        <v>0</v>
      </c>
      <c r="BI88" s="218">
        <f>IF(N88="nulová",J88,0)</f>
        <v>0</v>
      </c>
      <c r="BJ88" s="18" t="s">
        <v>88</v>
      </c>
      <c r="BK88" s="218">
        <f>ROUND(I88*H88,2)</f>
        <v>0</v>
      </c>
      <c r="BL88" s="18" t="s">
        <v>140</v>
      </c>
      <c r="BM88" s="217" t="s">
        <v>904</v>
      </c>
    </row>
    <row r="89" spans="1:47" s="2" customFormat="1" ht="12">
      <c r="A89" s="40"/>
      <c r="B89" s="41"/>
      <c r="C89" s="42"/>
      <c r="D89" s="219" t="s">
        <v>142</v>
      </c>
      <c r="E89" s="42"/>
      <c r="F89" s="220" t="s">
        <v>228</v>
      </c>
      <c r="G89" s="42"/>
      <c r="H89" s="42"/>
      <c r="I89" s="221"/>
      <c r="J89" s="42"/>
      <c r="K89" s="42"/>
      <c r="L89" s="46"/>
      <c r="M89" s="222"/>
      <c r="N89" s="223"/>
      <c r="O89" s="86"/>
      <c r="P89" s="86"/>
      <c r="Q89" s="86"/>
      <c r="R89" s="86"/>
      <c r="S89" s="86"/>
      <c r="T89" s="87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8" t="s">
        <v>142</v>
      </c>
      <c r="AU89" s="18" t="s">
        <v>90</v>
      </c>
    </row>
    <row r="90" spans="1:51" s="13" customFormat="1" ht="12">
      <c r="A90" s="13"/>
      <c r="B90" s="224"/>
      <c r="C90" s="225"/>
      <c r="D90" s="226" t="s">
        <v>144</v>
      </c>
      <c r="E90" s="227" t="s">
        <v>19</v>
      </c>
      <c r="F90" s="228" t="s">
        <v>145</v>
      </c>
      <c r="G90" s="225"/>
      <c r="H90" s="227" t="s">
        <v>19</v>
      </c>
      <c r="I90" s="229"/>
      <c r="J90" s="225"/>
      <c r="K90" s="225"/>
      <c r="L90" s="230"/>
      <c r="M90" s="231"/>
      <c r="N90" s="232"/>
      <c r="O90" s="232"/>
      <c r="P90" s="232"/>
      <c r="Q90" s="232"/>
      <c r="R90" s="232"/>
      <c r="S90" s="232"/>
      <c r="T90" s="23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34" t="s">
        <v>144</v>
      </c>
      <c r="AU90" s="234" t="s">
        <v>90</v>
      </c>
      <c r="AV90" s="13" t="s">
        <v>88</v>
      </c>
      <c r="AW90" s="13" t="s">
        <v>42</v>
      </c>
      <c r="AX90" s="13" t="s">
        <v>80</v>
      </c>
      <c r="AY90" s="234" t="s">
        <v>133</v>
      </c>
    </row>
    <row r="91" spans="1:51" s="13" customFormat="1" ht="12">
      <c r="A91" s="13"/>
      <c r="B91" s="224"/>
      <c r="C91" s="225"/>
      <c r="D91" s="226" t="s">
        <v>144</v>
      </c>
      <c r="E91" s="227" t="s">
        <v>19</v>
      </c>
      <c r="F91" s="228" t="s">
        <v>905</v>
      </c>
      <c r="G91" s="225"/>
      <c r="H91" s="227" t="s">
        <v>19</v>
      </c>
      <c r="I91" s="229"/>
      <c r="J91" s="225"/>
      <c r="K91" s="225"/>
      <c r="L91" s="230"/>
      <c r="M91" s="231"/>
      <c r="N91" s="232"/>
      <c r="O91" s="232"/>
      <c r="P91" s="232"/>
      <c r="Q91" s="232"/>
      <c r="R91" s="232"/>
      <c r="S91" s="232"/>
      <c r="T91" s="23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4" t="s">
        <v>144</v>
      </c>
      <c r="AU91" s="234" t="s">
        <v>90</v>
      </c>
      <c r="AV91" s="13" t="s">
        <v>88</v>
      </c>
      <c r="AW91" s="13" t="s">
        <v>42</v>
      </c>
      <c r="AX91" s="13" t="s">
        <v>80</v>
      </c>
      <c r="AY91" s="234" t="s">
        <v>133</v>
      </c>
    </row>
    <row r="92" spans="1:51" s="14" customFormat="1" ht="12">
      <c r="A92" s="14"/>
      <c r="B92" s="235"/>
      <c r="C92" s="236"/>
      <c r="D92" s="226" t="s">
        <v>144</v>
      </c>
      <c r="E92" s="237" t="s">
        <v>19</v>
      </c>
      <c r="F92" s="238" t="s">
        <v>90</v>
      </c>
      <c r="G92" s="236"/>
      <c r="H92" s="239">
        <v>2</v>
      </c>
      <c r="I92" s="240"/>
      <c r="J92" s="236"/>
      <c r="K92" s="236"/>
      <c r="L92" s="241"/>
      <c r="M92" s="242"/>
      <c r="N92" s="243"/>
      <c r="O92" s="243"/>
      <c r="P92" s="243"/>
      <c r="Q92" s="243"/>
      <c r="R92" s="243"/>
      <c r="S92" s="243"/>
      <c r="T92" s="24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245" t="s">
        <v>144</v>
      </c>
      <c r="AU92" s="245" t="s">
        <v>90</v>
      </c>
      <c r="AV92" s="14" t="s">
        <v>90</v>
      </c>
      <c r="AW92" s="14" t="s">
        <v>42</v>
      </c>
      <c r="AX92" s="14" t="s">
        <v>80</v>
      </c>
      <c r="AY92" s="245" t="s">
        <v>133</v>
      </c>
    </row>
    <row r="93" spans="1:51" s="13" customFormat="1" ht="12">
      <c r="A93" s="13"/>
      <c r="B93" s="224"/>
      <c r="C93" s="225"/>
      <c r="D93" s="226" t="s">
        <v>144</v>
      </c>
      <c r="E93" s="227" t="s">
        <v>19</v>
      </c>
      <c r="F93" s="228" t="s">
        <v>906</v>
      </c>
      <c r="G93" s="225"/>
      <c r="H93" s="227" t="s">
        <v>19</v>
      </c>
      <c r="I93" s="229"/>
      <c r="J93" s="225"/>
      <c r="K93" s="225"/>
      <c r="L93" s="230"/>
      <c r="M93" s="231"/>
      <c r="N93" s="232"/>
      <c r="O93" s="232"/>
      <c r="P93" s="232"/>
      <c r="Q93" s="232"/>
      <c r="R93" s="232"/>
      <c r="S93" s="232"/>
      <c r="T93" s="23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4" t="s">
        <v>144</v>
      </c>
      <c r="AU93" s="234" t="s">
        <v>90</v>
      </c>
      <c r="AV93" s="13" t="s">
        <v>88</v>
      </c>
      <c r="AW93" s="13" t="s">
        <v>42</v>
      </c>
      <c r="AX93" s="13" t="s">
        <v>80</v>
      </c>
      <c r="AY93" s="234" t="s">
        <v>133</v>
      </c>
    </row>
    <row r="94" spans="1:51" s="14" customFormat="1" ht="12">
      <c r="A94" s="14"/>
      <c r="B94" s="235"/>
      <c r="C94" s="236"/>
      <c r="D94" s="226" t="s">
        <v>144</v>
      </c>
      <c r="E94" s="237" t="s">
        <v>19</v>
      </c>
      <c r="F94" s="238" t="s">
        <v>90</v>
      </c>
      <c r="G94" s="236"/>
      <c r="H94" s="239">
        <v>2</v>
      </c>
      <c r="I94" s="240"/>
      <c r="J94" s="236"/>
      <c r="K94" s="236"/>
      <c r="L94" s="241"/>
      <c r="M94" s="242"/>
      <c r="N94" s="243"/>
      <c r="O94" s="243"/>
      <c r="P94" s="243"/>
      <c r="Q94" s="243"/>
      <c r="R94" s="243"/>
      <c r="S94" s="243"/>
      <c r="T94" s="24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45" t="s">
        <v>144</v>
      </c>
      <c r="AU94" s="245" t="s">
        <v>90</v>
      </c>
      <c r="AV94" s="14" t="s">
        <v>90</v>
      </c>
      <c r="AW94" s="14" t="s">
        <v>42</v>
      </c>
      <c r="AX94" s="14" t="s">
        <v>80</v>
      </c>
      <c r="AY94" s="245" t="s">
        <v>133</v>
      </c>
    </row>
    <row r="95" spans="1:51" s="15" customFormat="1" ht="12">
      <c r="A95" s="15"/>
      <c r="B95" s="246"/>
      <c r="C95" s="247"/>
      <c r="D95" s="226" t="s">
        <v>144</v>
      </c>
      <c r="E95" s="248" t="s">
        <v>19</v>
      </c>
      <c r="F95" s="249" t="s">
        <v>150</v>
      </c>
      <c r="G95" s="247"/>
      <c r="H95" s="250">
        <v>4</v>
      </c>
      <c r="I95" s="251"/>
      <c r="J95" s="247"/>
      <c r="K95" s="247"/>
      <c r="L95" s="252"/>
      <c r="M95" s="253"/>
      <c r="N95" s="254"/>
      <c r="O95" s="254"/>
      <c r="P95" s="254"/>
      <c r="Q95" s="254"/>
      <c r="R95" s="254"/>
      <c r="S95" s="254"/>
      <c r="T95" s="25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T95" s="256" t="s">
        <v>144</v>
      </c>
      <c r="AU95" s="256" t="s">
        <v>90</v>
      </c>
      <c r="AV95" s="15" t="s">
        <v>140</v>
      </c>
      <c r="AW95" s="15" t="s">
        <v>42</v>
      </c>
      <c r="AX95" s="15" t="s">
        <v>88</v>
      </c>
      <c r="AY95" s="256" t="s">
        <v>133</v>
      </c>
    </row>
    <row r="96" spans="1:65" s="2" customFormat="1" ht="16.5" customHeight="1">
      <c r="A96" s="40"/>
      <c r="B96" s="41"/>
      <c r="C96" s="257" t="s">
        <v>90</v>
      </c>
      <c r="D96" s="257" t="s">
        <v>231</v>
      </c>
      <c r="E96" s="258" t="s">
        <v>907</v>
      </c>
      <c r="F96" s="259" t="s">
        <v>908</v>
      </c>
      <c r="G96" s="260" t="s">
        <v>226</v>
      </c>
      <c r="H96" s="261">
        <v>4</v>
      </c>
      <c r="I96" s="262"/>
      <c r="J96" s="263">
        <f>ROUND(I96*H96,2)</f>
        <v>0</v>
      </c>
      <c r="K96" s="259" t="s">
        <v>139</v>
      </c>
      <c r="L96" s="264"/>
      <c r="M96" s="265" t="s">
        <v>19</v>
      </c>
      <c r="N96" s="266" t="s">
        <v>51</v>
      </c>
      <c r="O96" s="86"/>
      <c r="P96" s="215">
        <f>O96*H96</f>
        <v>0</v>
      </c>
      <c r="Q96" s="215">
        <v>0.0077</v>
      </c>
      <c r="R96" s="215">
        <f>Q96*H96</f>
        <v>0.0308</v>
      </c>
      <c r="S96" s="215">
        <v>0</v>
      </c>
      <c r="T96" s="216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17" t="s">
        <v>189</v>
      </c>
      <c r="AT96" s="217" t="s">
        <v>231</v>
      </c>
      <c r="AU96" s="217" t="s">
        <v>90</v>
      </c>
      <c r="AY96" s="18" t="s">
        <v>133</v>
      </c>
      <c r="BE96" s="218">
        <f>IF(N96="základní",J96,0)</f>
        <v>0</v>
      </c>
      <c r="BF96" s="218">
        <f>IF(N96="snížená",J96,0)</f>
        <v>0</v>
      </c>
      <c r="BG96" s="218">
        <f>IF(N96="zákl. přenesená",J96,0)</f>
        <v>0</v>
      </c>
      <c r="BH96" s="218">
        <f>IF(N96="sníž. přenesená",J96,0)</f>
        <v>0</v>
      </c>
      <c r="BI96" s="218">
        <f>IF(N96="nulová",J96,0)</f>
        <v>0</v>
      </c>
      <c r="BJ96" s="18" t="s">
        <v>88</v>
      </c>
      <c r="BK96" s="218">
        <f>ROUND(I96*H96,2)</f>
        <v>0</v>
      </c>
      <c r="BL96" s="18" t="s">
        <v>140</v>
      </c>
      <c r="BM96" s="217" t="s">
        <v>909</v>
      </c>
    </row>
    <row r="97" spans="1:51" s="13" customFormat="1" ht="12">
      <c r="A97" s="13"/>
      <c r="B97" s="224"/>
      <c r="C97" s="225"/>
      <c r="D97" s="226" t="s">
        <v>144</v>
      </c>
      <c r="E97" s="227" t="s">
        <v>19</v>
      </c>
      <c r="F97" s="228" t="s">
        <v>145</v>
      </c>
      <c r="G97" s="225"/>
      <c r="H97" s="227" t="s">
        <v>19</v>
      </c>
      <c r="I97" s="229"/>
      <c r="J97" s="225"/>
      <c r="K97" s="225"/>
      <c r="L97" s="230"/>
      <c r="M97" s="231"/>
      <c r="N97" s="232"/>
      <c r="O97" s="232"/>
      <c r="P97" s="232"/>
      <c r="Q97" s="232"/>
      <c r="R97" s="232"/>
      <c r="S97" s="232"/>
      <c r="T97" s="23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4" t="s">
        <v>144</v>
      </c>
      <c r="AU97" s="234" t="s">
        <v>90</v>
      </c>
      <c r="AV97" s="13" t="s">
        <v>88</v>
      </c>
      <c r="AW97" s="13" t="s">
        <v>42</v>
      </c>
      <c r="AX97" s="13" t="s">
        <v>80</v>
      </c>
      <c r="AY97" s="234" t="s">
        <v>133</v>
      </c>
    </row>
    <row r="98" spans="1:51" s="13" customFormat="1" ht="12">
      <c r="A98" s="13"/>
      <c r="B98" s="224"/>
      <c r="C98" s="225"/>
      <c r="D98" s="226" t="s">
        <v>144</v>
      </c>
      <c r="E98" s="227" t="s">
        <v>19</v>
      </c>
      <c r="F98" s="228" t="s">
        <v>905</v>
      </c>
      <c r="G98" s="225"/>
      <c r="H98" s="227" t="s">
        <v>19</v>
      </c>
      <c r="I98" s="229"/>
      <c r="J98" s="225"/>
      <c r="K98" s="225"/>
      <c r="L98" s="230"/>
      <c r="M98" s="231"/>
      <c r="N98" s="232"/>
      <c r="O98" s="232"/>
      <c r="P98" s="232"/>
      <c r="Q98" s="232"/>
      <c r="R98" s="232"/>
      <c r="S98" s="232"/>
      <c r="T98" s="23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4" t="s">
        <v>144</v>
      </c>
      <c r="AU98" s="234" t="s">
        <v>90</v>
      </c>
      <c r="AV98" s="13" t="s">
        <v>88</v>
      </c>
      <c r="AW98" s="13" t="s">
        <v>42</v>
      </c>
      <c r="AX98" s="13" t="s">
        <v>80</v>
      </c>
      <c r="AY98" s="234" t="s">
        <v>133</v>
      </c>
    </row>
    <row r="99" spans="1:51" s="14" customFormat="1" ht="12">
      <c r="A99" s="14"/>
      <c r="B99" s="235"/>
      <c r="C99" s="236"/>
      <c r="D99" s="226" t="s">
        <v>144</v>
      </c>
      <c r="E99" s="237" t="s">
        <v>19</v>
      </c>
      <c r="F99" s="238" t="s">
        <v>90</v>
      </c>
      <c r="G99" s="236"/>
      <c r="H99" s="239">
        <v>2</v>
      </c>
      <c r="I99" s="240"/>
      <c r="J99" s="236"/>
      <c r="K99" s="236"/>
      <c r="L99" s="241"/>
      <c r="M99" s="242"/>
      <c r="N99" s="243"/>
      <c r="O99" s="243"/>
      <c r="P99" s="243"/>
      <c r="Q99" s="243"/>
      <c r="R99" s="243"/>
      <c r="S99" s="243"/>
      <c r="T99" s="24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5" t="s">
        <v>144</v>
      </c>
      <c r="AU99" s="245" t="s">
        <v>90</v>
      </c>
      <c r="AV99" s="14" t="s">
        <v>90</v>
      </c>
      <c r="AW99" s="14" t="s">
        <v>42</v>
      </c>
      <c r="AX99" s="14" t="s">
        <v>80</v>
      </c>
      <c r="AY99" s="245" t="s">
        <v>133</v>
      </c>
    </row>
    <row r="100" spans="1:51" s="13" customFormat="1" ht="12">
      <c r="A100" s="13"/>
      <c r="B100" s="224"/>
      <c r="C100" s="225"/>
      <c r="D100" s="226" t="s">
        <v>144</v>
      </c>
      <c r="E100" s="227" t="s">
        <v>19</v>
      </c>
      <c r="F100" s="228" t="s">
        <v>906</v>
      </c>
      <c r="G100" s="225"/>
      <c r="H100" s="227" t="s">
        <v>19</v>
      </c>
      <c r="I100" s="229"/>
      <c r="J100" s="225"/>
      <c r="K100" s="225"/>
      <c r="L100" s="230"/>
      <c r="M100" s="231"/>
      <c r="N100" s="232"/>
      <c r="O100" s="232"/>
      <c r="P100" s="232"/>
      <c r="Q100" s="232"/>
      <c r="R100" s="232"/>
      <c r="S100" s="232"/>
      <c r="T100" s="23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4" t="s">
        <v>144</v>
      </c>
      <c r="AU100" s="234" t="s">
        <v>90</v>
      </c>
      <c r="AV100" s="13" t="s">
        <v>88</v>
      </c>
      <c r="AW100" s="13" t="s">
        <v>42</v>
      </c>
      <c r="AX100" s="13" t="s">
        <v>80</v>
      </c>
      <c r="AY100" s="234" t="s">
        <v>133</v>
      </c>
    </row>
    <row r="101" spans="1:51" s="14" customFormat="1" ht="12">
      <c r="A101" s="14"/>
      <c r="B101" s="235"/>
      <c r="C101" s="236"/>
      <c r="D101" s="226" t="s">
        <v>144</v>
      </c>
      <c r="E101" s="237" t="s">
        <v>19</v>
      </c>
      <c r="F101" s="238" t="s">
        <v>90</v>
      </c>
      <c r="G101" s="236"/>
      <c r="H101" s="239">
        <v>2</v>
      </c>
      <c r="I101" s="240"/>
      <c r="J101" s="236"/>
      <c r="K101" s="236"/>
      <c r="L101" s="241"/>
      <c r="M101" s="242"/>
      <c r="N101" s="243"/>
      <c r="O101" s="243"/>
      <c r="P101" s="243"/>
      <c r="Q101" s="243"/>
      <c r="R101" s="243"/>
      <c r="S101" s="243"/>
      <c r="T101" s="24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5" t="s">
        <v>144</v>
      </c>
      <c r="AU101" s="245" t="s">
        <v>90</v>
      </c>
      <c r="AV101" s="14" t="s">
        <v>90</v>
      </c>
      <c r="AW101" s="14" t="s">
        <v>42</v>
      </c>
      <c r="AX101" s="14" t="s">
        <v>80</v>
      </c>
      <c r="AY101" s="245" t="s">
        <v>133</v>
      </c>
    </row>
    <row r="102" spans="1:51" s="15" customFormat="1" ht="12">
      <c r="A102" s="15"/>
      <c r="B102" s="246"/>
      <c r="C102" s="247"/>
      <c r="D102" s="226" t="s">
        <v>144</v>
      </c>
      <c r="E102" s="248" t="s">
        <v>19</v>
      </c>
      <c r="F102" s="249" t="s">
        <v>150</v>
      </c>
      <c r="G102" s="247"/>
      <c r="H102" s="250">
        <v>4</v>
      </c>
      <c r="I102" s="251"/>
      <c r="J102" s="247"/>
      <c r="K102" s="247"/>
      <c r="L102" s="252"/>
      <c r="M102" s="253"/>
      <c r="N102" s="254"/>
      <c r="O102" s="254"/>
      <c r="P102" s="254"/>
      <c r="Q102" s="254"/>
      <c r="R102" s="254"/>
      <c r="S102" s="254"/>
      <c r="T102" s="25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T102" s="256" t="s">
        <v>144</v>
      </c>
      <c r="AU102" s="256" t="s">
        <v>90</v>
      </c>
      <c r="AV102" s="15" t="s">
        <v>140</v>
      </c>
      <c r="AW102" s="15" t="s">
        <v>42</v>
      </c>
      <c r="AX102" s="15" t="s">
        <v>88</v>
      </c>
      <c r="AY102" s="256" t="s">
        <v>133</v>
      </c>
    </row>
    <row r="103" spans="1:65" s="2" customFormat="1" ht="24.15" customHeight="1">
      <c r="A103" s="40"/>
      <c r="B103" s="41"/>
      <c r="C103" s="257" t="s">
        <v>157</v>
      </c>
      <c r="D103" s="257" t="s">
        <v>231</v>
      </c>
      <c r="E103" s="258" t="s">
        <v>232</v>
      </c>
      <c r="F103" s="259" t="s">
        <v>233</v>
      </c>
      <c r="G103" s="260" t="s">
        <v>234</v>
      </c>
      <c r="H103" s="261">
        <v>0.08</v>
      </c>
      <c r="I103" s="262"/>
      <c r="J103" s="263">
        <f>ROUND(I103*H103,2)</f>
        <v>0</v>
      </c>
      <c r="K103" s="259" t="s">
        <v>139</v>
      </c>
      <c r="L103" s="264"/>
      <c r="M103" s="265" t="s">
        <v>19</v>
      </c>
      <c r="N103" s="266" t="s">
        <v>51</v>
      </c>
      <c r="O103" s="86"/>
      <c r="P103" s="215">
        <f>O103*H103</f>
        <v>0</v>
      </c>
      <c r="Q103" s="215">
        <v>0.0005</v>
      </c>
      <c r="R103" s="215">
        <f>Q103*H103</f>
        <v>4E-05</v>
      </c>
      <c r="S103" s="215">
        <v>0</v>
      </c>
      <c r="T103" s="216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17" t="s">
        <v>189</v>
      </c>
      <c r="AT103" s="217" t="s">
        <v>231</v>
      </c>
      <c r="AU103" s="217" t="s">
        <v>90</v>
      </c>
      <c r="AY103" s="18" t="s">
        <v>133</v>
      </c>
      <c r="BE103" s="218">
        <f>IF(N103="základní",J103,0)</f>
        <v>0</v>
      </c>
      <c r="BF103" s="218">
        <f>IF(N103="snížená",J103,0)</f>
        <v>0</v>
      </c>
      <c r="BG103" s="218">
        <f>IF(N103="zákl. přenesená",J103,0)</f>
        <v>0</v>
      </c>
      <c r="BH103" s="218">
        <f>IF(N103="sníž. přenesená",J103,0)</f>
        <v>0</v>
      </c>
      <c r="BI103" s="218">
        <f>IF(N103="nulová",J103,0)</f>
        <v>0</v>
      </c>
      <c r="BJ103" s="18" t="s">
        <v>88</v>
      </c>
      <c r="BK103" s="218">
        <f>ROUND(I103*H103,2)</f>
        <v>0</v>
      </c>
      <c r="BL103" s="18" t="s">
        <v>140</v>
      </c>
      <c r="BM103" s="217" t="s">
        <v>910</v>
      </c>
    </row>
    <row r="104" spans="1:51" s="13" customFormat="1" ht="12">
      <c r="A104" s="13"/>
      <c r="B104" s="224"/>
      <c r="C104" s="225"/>
      <c r="D104" s="226" t="s">
        <v>144</v>
      </c>
      <c r="E104" s="227" t="s">
        <v>19</v>
      </c>
      <c r="F104" s="228" t="s">
        <v>145</v>
      </c>
      <c r="G104" s="225"/>
      <c r="H104" s="227" t="s">
        <v>19</v>
      </c>
      <c r="I104" s="229"/>
      <c r="J104" s="225"/>
      <c r="K104" s="225"/>
      <c r="L104" s="230"/>
      <c r="M104" s="231"/>
      <c r="N104" s="232"/>
      <c r="O104" s="232"/>
      <c r="P104" s="232"/>
      <c r="Q104" s="232"/>
      <c r="R104" s="232"/>
      <c r="S104" s="232"/>
      <c r="T104" s="23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4" t="s">
        <v>144</v>
      </c>
      <c r="AU104" s="234" t="s">
        <v>90</v>
      </c>
      <c r="AV104" s="13" t="s">
        <v>88</v>
      </c>
      <c r="AW104" s="13" t="s">
        <v>42</v>
      </c>
      <c r="AX104" s="13" t="s">
        <v>80</v>
      </c>
      <c r="AY104" s="234" t="s">
        <v>133</v>
      </c>
    </row>
    <row r="105" spans="1:51" s="13" customFormat="1" ht="12">
      <c r="A105" s="13"/>
      <c r="B105" s="224"/>
      <c r="C105" s="225"/>
      <c r="D105" s="226" t="s">
        <v>144</v>
      </c>
      <c r="E105" s="227" t="s">
        <v>19</v>
      </c>
      <c r="F105" s="228" t="s">
        <v>911</v>
      </c>
      <c r="G105" s="225"/>
      <c r="H105" s="227" t="s">
        <v>19</v>
      </c>
      <c r="I105" s="229"/>
      <c r="J105" s="225"/>
      <c r="K105" s="225"/>
      <c r="L105" s="230"/>
      <c r="M105" s="231"/>
      <c r="N105" s="232"/>
      <c r="O105" s="232"/>
      <c r="P105" s="232"/>
      <c r="Q105" s="232"/>
      <c r="R105" s="232"/>
      <c r="S105" s="232"/>
      <c r="T105" s="23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4" t="s">
        <v>144</v>
      </c>
      <c r="AU105" s="234" t="s">
        <v>90</v>
      </c>
      <c r="AV105" s="13" t="s">
        <v>88</v>
      </c>
      <c r="AW105" s="13" t="s">
        <v>42</v>
      </c>
      <c r="AX105" s="13" t="s">
        <v>80</v>
      </c>
      <c r="AY105" s="234" t="s">
        <v>133</v>
      </c>
    </row>
    <row r="106" spans="1:51" s="14" customFormat="1" ht="12">
      <c r="A106" s="14"/>
      <c r="B106" s="235"/>
      <c r="C106" s="236"/>
      <c r="D106" s="226" t="s">
        <v>144</v>
      </c>
      <c r="E106" s="237" t="s">
        <v>19</v>
      </c>
      <c r="F106" s="238" t="s">
        <v>912</v>
      </c>
      <c r="G106" s="236"/>
      <c r="H106" s="239">
        <v>0.04</v>
      </c>
      <c r="I106" s="240"/>
      <c r="J106" s="236"/>
      <c r="K106" s="236"/>
      <c r="L106" s="241"/>
      <c r="M106" s="242"/>
      <c r="N106" s="243"/>
      <c r="O106" s="243"/>
      <c r="P106" s="243"/>
      <c r="Q106" s="243"/>
      <c r="R106" s="243"/>
      <c r="S106" s="243"/>
      <c r="T106" s="24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5" t="s">
        <v>144</v>
      </c>
      <c r="AU106" s="245" t="s">
        <v>90</v>
      </c>
      <c r="AV106" s="14" t="s">
        <v>90</v>
      </c>
      <c r="AW106" s="14" t="s">
        <v>42</v>
      </c>
      <c r="AX106" s="14" t="s">
        <v>80</v>
      </c>
      <c r="AY106" s="245" t="s">
        <v>133</v>
      </c>
    </row>
    <row r="107" spans="1:51" s="13" customFormat="1" ht="12">
      <c r="A107" s="13"/>
      <c r="B107" s="224"/>
      <c r="C107" s="225"/>
      <c r="D107" s="226" t="s">
        <v>144</v>
      </c>
      <c r="E107" s="227" t="s">
        <v>19</v>
      </c>
      <c r="F107" s="228" t="s">
        <v>913</v>
      </c>
      <c r="G107" s="225"/>
      <c r="H107" s="227" t="s">
        <v>19</v>
      </c>
      <c r="I107" s="229"/>
      <c r="J107" s="225"/>
      <c r="K107" s="225"/>
      <c r="L107" s="230"/>
      <c r="M107" s="231"/>
      <c r="N107" s="232"/>
      <c r="O107" s="232"/>
      <c r="P107" s="232"/>
      <c r="Q107" s="232"/>
      <c r="R107" s="232"/>
      <c r="S107" s="232"/>
      <c r="T107" s="23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4" t="s">
        <v>144</v>
      </c>
      <c r="AU107" s="234" t="s">
        <v>90</v>
      </c>
      <c r="AV107" s="13" t="s">
        <v>88</v>
      </c>
      <c r="AW107" s="13" t="s">
        <v>42</v>
      </c>
      <c r="AX107" s="13" t="s">
        <v>80</v>
      </c>
      <c r="AY107" s="234" t="s">
        <v>133</v>
      </c>
    </row>
    <row r="108" spans="1:51" s="14" customFormat="1" ht="12">
      <c r="A108" s="14"/>
      <c r="B108" s="235"/>
      <c r="C108" s="236"/>
      <c r="D108" s="226" t="s">
        <v>144</v>
      </c>
      <c r="E108" s="237" t="s">
        <v>19</v>
      </c>
      <c r="F108" s="238" t="s">
        <v>912</v>
      </c>
      <c r="G108" s="236"/>
      <c r="H108" s="239">
        <v>0.04</v>
      </c>
      <c r="I108" s="240"/>
      <c r="J108" s="236"/>
      <c r="K108" s="236"/>
      <c r="L108" s="241"/>
      <c r="M108" s="242"/>
      <c r="N108" s="243"/>
      <c r="O108" s="243"/>
      <c r="P108" s="243"/>
      <c r="Q108" s="243"/>
      <c r="R108" s="243"/>
      <c r="S108" s="243"/>
      <c r="T108" s="24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5" t="s">
        <v>144</v>
      </c>
      <c r="AU108" s="245" t="s">
        <v>90</v>
      </c>
      <c r="AV108" s="14" t="s">
        <v>90</v>
      </c>
      <c r="AW108" s="14" t="s">
        <v>42</v>
      </c>
      <c r="AX108" s="14" t="s">
        <v>80</v>
      </c>
      <c r="AY108" s="245" t="s">
        <v>133</v>
      </c>
    </row>
    <row r="109" spans="1:51" s="15" customFormat="1" ht="12">
      <c r="A109" s="15"/>
      <c r="B109" s="246"/>
      <c r="C109" s="247"/>
      <c r="D109" s="226" t="s">
        <v>144</v>
      </c>
      <c r="E109" s="248" t="s">
        <v>19</v>
      </c>
      <c r="F109" s="249" t="s">
        <v>150</v>
      </c>
      <c r="G109" s="247"/>
      <c r="H109" s="250">
        <v>0.08</v>
      </c>
      <c r="I109" s="251"/>
      <c r="J109" s="247"/>
      <c r="K109" s="247"/>
      <c r="L109" s="252"/>
      <c r="M109" s="253"/>
      <c r="N109" s="254"/>
      <c r="O109" s="254"/>
      <c r="P109" s="254"/>
      <c r="Q109" s="254"/>
      <c r="R109" s="254"/>
      <c r="S109" s="254"/>
      <c r="T109" s="25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T109" s="256" t="s">
        <v>144</v>
      </c>
      <c r="AU109" s="256" t="s">
        <v>90</v>
      </c>
      <c r="AV109" s="15" t="s">
        <v>140</v>
      </c>
      <c r="AW109" s="15" t="s">
        <v>42</v>
      </c>
      <c r="AX109" s="15" t="s">
        <v>88</v>
      </c>
      <c r="AY109" s="256" t="s">
        <v>133</v>
      </c>
    </row>
    <row r="110" spans="1:65" s="2" customFormat="1" ht="16.5" customHeight="1">
      <c r="A110" s="40"/>
      <c r="B110" s="41"/>
      <c r="C110" s="257" t="s">
        <v>140</v>
      </c>
      <c r="D110" s="257" t="s">
        <v>231</v>
      </c>
      <c r="E110" s="258" t="s">
        <v>238</v>
      </c>
      <c r="F110" s="259" t="s">
        <v>239</v>
      </c>
      <c r="G110" s="260" t="s">
        <v>218</v>
      </c>
      <c r="H110" s="261">
        <v>2.512</v>
      </c>
      <c r="I110" s="262"/>
      <c r="J110" s="263">
        <f>ROUND(I110*H110,2)</f>
        <v>0</v>
      </c>
      <c r="K110" s="259" t="s">
        <v>139</v>
      </c>
      <c r="L110" s="264"/>
      <c r="M110" s="265" t="s">
        <v>19</v>
      </c>
      <c r="N110" s="266" t="s">
        <v>51</v>
      </c>
      <c r="O110" s="86"/>
      <c r="P110" s="215">
        <f>O110*H110</f>
        <v>0</v>
      </c>
      <c r="Q110" s="215">
        <v>8E-05</v>
      </c>
      <c r="R110" s="215">
        <f>Q110*H110</f>
        <v>0.00020096000000000003</v>
      </c>
      <c r="S110" s="215">
        <v>0</v>
      </c>
      <c r="T110" s="216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17" t="s">
        <v>189</v>
      </c>
      <c r="AT110" s="217" t="s">
        <v>231</v>
      </c>
      <c r="AU110" s="217" t="s">
        <v>90</v>
      </c>
      <c r="AY110" s="18" t="s">
        <v>133</v>
      </c>
      <c r="BE110" s="218">
        <f>IF(N110="základní",J110,0)</f>
        <v>0</v>
      </c>
      <c r="BF110" s="218">
        <f>IF(N110="snížená",J110,0)</f>
        <v>0</v>
      </c>
      <c r="BG110" s="218">
        <f>IF(N110="zákl. přenesená",J110,0)</f>
        <v>0</v>
      </c>
      <c r="BH110" s="218">
        <f>IF(N110="sníž. přenesená",J110,0)</f>
        <v>0</v>
      </c>
      <c r="BI110" s="218">
        <f>IF(N110="nulová",J110,0)</f>
        <v>0</v>
      </c>
      <c r="BJ110" s="18" t="s">
        <v>88</v>
      </c>
      <c r="BK110" s="218">
        <f>ROUND(I110*H110,2)</f>
        <v>0</v>
      </c>
      <c r="BL110" s="18" t="s">
        <v>140</v>
      </c>
      <c r="BM110" s="217" t="s">
        <v>914</v>
      </c>
    </row>
    <row r="111" spans="1:51" s="13" customFormat="1" ht="12">
      <c r="A111" s="13"/>
      <c r="B111" s="224"/>
      <c r="C111" s="225"/>
      <c r="D111" s="226" t="s">
        <v>144</v>
      </c>
      <c r="E111" s="227" t="s">
        <v>19</v>
      </c>
      <c r="F111" s="228" t="s">
        <v>145</v>
      </c>
      <c r="G111" s="225"/>
      <c r="H111" s="227" t="s">
        <v>19</v>
      </c>
      <c r="I111" s="229"/>
      <c r="J111" s="225"/>
      <c r="K111" s="225"/>
      <c r="L111" s="230"/>
      <c r="M111" s="231"/>
      <c r="N111" s="232"/>
      <c r="O111" s="232"/>
      <c r="P111" s="232"/>
      <c r="Q111" s="232"/>
      <c r="R111" s="232"/>
      <c r="S111" s="232"/>
      <c r="T111" s="23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4" t="s">
        <v>144</v>
      </c>
      <c r="AU111" s="234" t="s">
        <v>90</v>
      </c>
      <c r="AV111" s="13" t="s">
        <v>88</v>
      </c>
      <c r="AW111" s="13" t="s">
        <v>42</v>
      </c>
      <c r="AX111" s="13" t="s">
        <v>80</v>
      </c>
      <c r="AY111" s="234" t="s">
        <v>133</v>
      </c>
    </row>
    <row r="112" spans="1:51" s="13" customFormat="1" ht="12">
      <c r="A112" s="13"/>
      <c r="B112" s="224"/>
      <c r="C112" s="225"/>
      <c r="D112" s="226" t="s">
        <v>144</v>
      </c>
      <c r="E112" s="227" t="s">
        <v>19</v>
      </c>
      <c r="F112" s="228" t="s">
        <v>911</v>
      </c>
      <c r="G112" s="225"/>
      <c r="H112" s="227" t="s">
        <v>19</v>
      </c>
      <c r="I112" s="229"/>
      <c r="J112" s="225"/>
      <c r="K112" s="225"/>
      <c r="L112" s="230"/>
      <c r="M112" s="231"/>
      <c r="N112" s="232"/>
      <c r="O112" s="232"/>
      <c r="P112" s="232"/>
      <c r="Q112" s="232"/>
      <c r="R112" s="232"/>
      <c r="S112" s="232"/>
      <c r="T112" s="23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4" t="s">
        <v>144</v>
      </c>
      <c r="AU112" s="234" t="s">
        <v>90</v>
      </c>
      <c r="AV112" s="13" t="s">
        <v>88</v>
      </c>
      <c r="AW112" s="13" t="s">
        <v>42</v>
      </c>
      <c r="AX112" s="13" t="s">
        <v>80</v>
      </c>
      <c r="AY112" s="234" t="s">
        <v>133</v>
      </c>
    </row>
    <row r="113" spans="1:51" s="14" customFormat="1" ht="12">
      <c r="A113" s="14"/>
      <c r="B113" s="235"/>
      <c r="C113" s="236"/>
      <c r="D113" s="226" t="s">
        <v>144</v>
      </c>
      <c r="E113" s="237" t="s">
        <v>19</v>
      </c>
      <c r="F113" s="238" t="s">
        <v>915</v>
      </c>
      <c r="G113" s="236"/>
      <c r="H113" s="239">
        <v>1.256</v>
      </c>
      <c r="I113" s="240"/>
      <c r="J113" s="236"/>
      <c r="K113" s="236"/>
      <c r="L113" s="241"/>
      <c r="M113" s="242"/>
      <c r="N113" s="243"/>
      <c r="O113" s="243"/>
      <c r="P113" s="243"/>
      <c r="Q113" s="243"/>
      <c r="R113" s="243"/>
      <c r="S113" s="243"/>
      <c r="T113" s="24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5" t="s">
        <v>144</v>
      </c>
      <c r="AU113" s="245" t="s">
        <v>90</v>
      </c>
      <c r="AV113" s="14" t="s">
        <v>90</v>
      </c>
      <c r="AW113" s="14" t="s">
        <v>42</v>
      </c>
      <c r="AX113" s="14" t="s">
        <v>80</v>
      </c>
      <c r="AY113" s="245" t="s">
        <v>133</v>
      </c>
    </row>
    <row r="114" spans="1:51" s="13" customFormat="1" ht="12">
      <c r="A114" s="13"/>
      <c r="B114" s="224"/>
      <c r="C114" s="225"/>
      <c r="D114" s="226" t="s">
        <v>144</v>
      </c>
      <c r="E114" s="227" t="s">
        <v>19</v>
      </c>
      <c r="F114" s="228" t="s">
        <v>913</v>
      </c>
      <c r="G114" s="225"/>
      <c r="H114" s="227" t="s">
        <v>19</v>
      </c>
      <c r="I114" s="229"/>
      <c r="J114" s="225"/>
      <c r="K114" s="225"/>
      <c r="L114" s="230"/>
      <c r="M114" s="231"/>
      <c r="N114" s="232"/>
      <c r="O114" s="232"/>
      <c r="P114" s="232"/>
      <c r="Q114" s="232"/>
      <c r="R114" s="232"/>
      <c r="S114" s="232"/>
      <c r="T114" s="23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4" t="s">
        <v>144</v>
      </c>
      <c r="AU114" s="234" t="s">
        <v>90</v>
      </c>
      <c r="AV114" s="13" t="s">
        <v>88</v>
      </c>
      <c r="AW114" s="13" t="s">
        <v>42</v>
      </c>
      <c r="AX114" s="13" t="s">
        <v>80</v>
      </c>
      <c r="AY114" s="234" t="s">
        <v>133</v>
      </c>
    </row>
    <row r="115" spans="1:51" s="14" customFormat="1" ht="12">
      <c r="A115" s="14"/>
      <c r="B115" s="235"/>
      <c r="C115" s="236"/>
      <c r="D115" s="226" t="s">
        <v>144</v>
      </c>
      <c r="E115" s="237" t="s">
        <v>19</v>
      </c>
      <c r="F115" s="238" t="s">
        <v>915</v>
      </c>
      <c r="G115" s="236"/>
      <c r="H115" s="239">
        <v>1.256</v>
      </c>
      <c r="I115" s="240"/>
      <c r="J115" s="236"/>
      <c r="K115" s="236"/>
      <c r="L115" s="241"/>
      <c r="M115" s="242"/>
      <c r="N115" s="243"/>
      <c r="O115" s="243"/>
      <c r="P115" s="243"/>
      <c r="Q115" s="243"/>
      <c r="R115" s="243"/>
      <c r="S115" s="243"/>
      <c r="T115" s="24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45" t="s">
        <v>144</v>
      </c>
      <c r="AU115" s="245" t="s">
        <v>90</v>
      </c>
      <c r="AV115" s="14" t="s">
        <v>90</v>
      </c>
      <c r="AW115" s="14" t="s">
        <v>42</v>
      </c>
      <c r="AX115" s="14" t="s">
        <v>80</v>
      </c>
      <c r="AY115" s="245" t="s">
        <v>133</v>
      </c>
    </row>
    <row r="116" spans="1:51" s="15" customFormat="1" ht="12">
      <c r="A116" s="15"/>
      <c r="B116" s="246"/>
      <c r="C116" s="247"/>
      <c r="D116" s="226" t="s">
        <v>144</v>
      </c>
      <c r="E116" s="248" t="s">
        <v>19</v>
      </c>
      <c r="F116" s="249" t="s">
        <v>150</v>
      </c>
      <c r="G116" s="247"/>
      <c r="H116" s="250">
        <v>2.512</v>
      </c>
      <c r="I116" s="251"/>
      <c r="J116" s="247"/>
      <c r="K116" s="247"/>
      <c r="L116" s="252"/>
      <c r="M116" s="253"/>
      <c r="N116" s="254"/>
      <c r="O116" s="254"/>
      <c r="P116" s="254"/>
      <c r="Q116" s="254"/>
      <c r="R116" s="254"/>
      <c r="S116" s="254"/>
      <c r="T116" s="25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T116" s="256" t="s">
        <v>144</v>
      </c>
      <c r="AU116" s="256" t="s">
        <v>90</v>
      </c>
      <c r="AV116" s="15" t="s">
        <v>140</v>
      </c>
      <c r="AW116" s="15" t="s">
        <v>42</v>
      </c>
      <c r="AX116" s="15" t="s">
        <v>88</v>
      </c>
      <c r="AY116" s="256" t="s">
        <v>133</v>
      </c>
    </row>
    <row r="117" spans="1:63" s="12" customFormat="1" ht="25.9" customHeight="1">
      <c r="A117" s="12"/>
      <c r="B117" s="190"/>
      <c r="C117" s="191"/>
      <c r="D117" s="192" t="s">
        <v>79</v>
      </c>
      <c r="E117" s="193" t="s">
        <v>231</v>
      </c>
      <c r="F117" s="193" t="s">
        <v>297</v>
      </c>
      <c r="G117" s="191"/>
      <c r="H117" s="191"/>
      <c r="I117" s="194"/>
      <c r="J117" s="195">
        <f>BK117</f>
        <v>0</v>
      </c>
      <c r="K117" s="191"/>
      <c r="L117" s="196"/>
      <c r="M117" s="197"/>
      <c r="N117" s="198"/>
      <c r="O117" s="198"/>
      <c r="P117" s="199">
        <f>P118+P128</f>
        <v>0</v>
      </c>
      <c r="Q117" s="198"/>
      <c r="R117" s="199">
        <f>R118+R128</f>
        <v>0.005474000000000001</v>
      </c>
      <c r="S117" s="198"/>
      <c r="T117" s="200">
        <f>T118+T128</f>
        <v>0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R117" s="201" t="s">
        <v>157</v>
      </c>
      <c r="AT117" s="202" t="s">
        <v>79</v>
      </c>
      <c r="AU117" s="202" t="s">
        <v>80</v>
      </c>
      <c r="AY117" s="201" t="s">
        <v>133</v>
      </c>
      <c r="BK117" s="203">
        <f>BK118+BK128</f>
        <v>0</v>
      </c>
    </row>
    <row r="118" spans="1:63" s="12" customFormat="1" ht="22.8" customHeight="1">
      <c r="A118" s="12"/>
      <c r="B118" s="190"/>
      <c r="C118" s="191"/>
      <c r="D118" s="192" t="s">
        <v>79</v>
      </c>
      <c r="E118" s="204" t="s">
        <v>298</v>
      </c>
      <c r="F118" s="204" t="s">
        <v>299</v>
      </c>
      <c r="G118" s="191"/>
      <c r="H118" s="191"/>
      <c r="I118" s="194"/>
      <c r="J118" s="205">
        <f>BK118</f>
        <v>0</v>
      </c>
      <c r="K118" s="191"/>
      <c r="L118" s="196"/>
      <c r="M118" s="197"/>
      <c r="N118" s="198"/>
      <c r="O118" s="198"/>
      <c r="P118" s="199">
        <f>SUM(P119:P127)</f>
        <v>0</v>
      </c>
      <c r="Q118" s="198"/>
      <c r="R118" s="199">
        <f>SUM(R119:R127)</f>
        <v>0.005474000000000001</v>
      </c>
      <c r="S118" s="198"/>
      <c r="T118" s="200">
        <f>SUM(T119:T127)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01" t="s">
        <v>157</v>
      </c>
      <c r="AT118" s="202" t="s">
        <v>79</v>
      </c>
      <c r="AU118" s="202" t="s">
        <v>88</v>
      </c>
      <c r="AY118" s="201" t="s">
        <v>133</v>
      </c>
      <c r="BK118" s="203">
        <f>SUM(BK119:BK127)</f>
        <v>0</v>
      </c>
    </row>
    <row r="119" spans="1:65" s="2" customFormat="1" ht="24.15" customHeight="1">
      <c r="A119" s="40"/>
      <c r="B119" s="41"/>
      <c r="C119" s="206" t="s">
        <v>171</v>
      </c>
      <c r="D119" s="206" t="s">
        <v>135</v>
      </c>
      <c r="E119" s="207" t="s">
        <v>355</v>
      </c>
      <c r="F119" s="208" t="s">
        <v>356</v>
      </c>
      <c r="G119" s="209" t="s">
        <v>218</v>
      </c>
      <c r="H119" s="210">
        <v>28</v>
      </c>
      <c r="I119" s="211"/>
      <c r="J119" s="212">
        <f>ROUND(I119*H119,2)</f>
        <v>0</v>
      </c>
      <c r="K119" s="208" t="s">
        <v>139</v>
      </c>
      <c r="L119" s="46"/>
      <c r="M119" s="213" t="s">
        <v>19</v>
      </c>
      <c r="N119" s="214" t="s">
        <v>51</v>
      </c>
      <c r="O119" s="86"/>
      <c r="P119" s="215">
        <f>O119*H119</f>
        <v>0</v>
      </c>
      <c r="Q119" s="215">
        <v>0</v>
      </c>
      <c r="R119" s="215">
        <f>Q119*H119</f>
        <v>0</v>
      </c>
      <c r="S119" s="215">
        <v>0</v>
      </c>
      <c r="T119" s="216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17" t="s">
        <v>303</v>
      </c>
      <c r="AT119" s="217" t="s">
        <v>135</v>
      </c>
      <c r="AU119" s="217" t="s">
        <v>90</v>
      </c>
      <c r="AY119" s="18" t="s">
        <v>133</v>
      </c>
      <c r="BE119" s="218">
        <f>IF(N119="základní",J119,0)</f>
        <v>0</v>
      </c>
      <c r="BF119" s="218">
        <f>IF(N119="snížená",J119,0)</f>
        <v>0</v>
      </c>
      <c r="BG119" s="218">
        <f>IF(N119="zákl. přenesená",J119,0)</f>
        <v>0</v>
      </c>
      <c r="BH119" s="218">
        <f>IF(N119="sníž. přenesená",J119,0)</f>
        <v>0</v>
      </c>
      <c r="BI119" s="218">
        <f>IF(N119="nulová",J119,0)</f>
        <v>0</v>
      </c>
      <c r="BJ119" s="18" t="s">
        <v>88</v>
      </c>
      <c r="BK119" s="218">
        <f>ROUND(I119*H119,2)</f>
        <v>0</v>
      </c>
      <c r="BL119" s="18" t="s">
        <v>303</v>
      </c>
      <c r="BM119" s="217" t="s">
        <v>916</v>
      </c>
    </row>
    <row r="120" spans="1:47" s="2" customFormat="1" ht="12">
      <c r="A120" s="40"/>
      <c r="B120" s="41"/>
      <c r="C120" s="42"/>
      <c r="D120" s="219" t="s">
        <v>142</v>
      </c>
      <c r="E120" s="42"/>
      <c r="F120" s="220" t="s">
        <v>358</v>
      </c>
      <c r="G120" s="42"/>
      <c r="H120" s="42"/>
      <c r="I120" s="221"/>
      <c r="J120" s="42"/>
      <c r="K120" s="42"/>
      <c r="L120" s="46"/>
      <c r="M120" s="222"/>
      <c r="N120" s="223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8" t="s">
        <v>142</v>
      </c>
      <c r="AU120" s="18" t="s">
        <v>90</v>
      </c>
    </row>
    <row r="121" spans="1:51" s="13" customFormat="1" ht="12">
      <c r="A121" s="13"/>
      <c r="B121" s="224"/>
      <c r="C121" s="225"/>
      <c r="D121" s="226" t="s">
        <v>144</v>
      </c>
      <c r="E121" s="227" t="s">
        <v>19</v>
      </c>
      <c r="F121" s="228" t="s">
        <v>306</v>
      </c>
      <c r="G121" s="225"/>
      <c r="H121" s="227" t="s">
        <v>19</v>
      </c>
      <c r="I121" s="229"/>
      <c r="J121" s="225"/>
      <c r="K121" s="225"/>
      <c r="L121" s="230"/>
      <c r="M121" s="231"/>
      <c r="N121" s="232"/>
      <c r="O121" s="232"/>
      <c r="P121" s="232"/>
      <c r="Q121" s="232"/>
      <c r="R121" s="232"/>
      <c r="S121" s="232"/>
      <c r="T121" s="23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4" t="s">
        <v>144</v>
      </c>
      <c r="AU121" s="234" t="s">
        <v>90</v>
      </c>
      <c r="AV121" s="13" t="s">
        <v>88</v>
      </c>
      <c r="AW121" s="13" t="s">
        <v>42</v>
      </c>
      <c r="AX121" s="13" t="s">
        <v>80</v>
      </c>
      <c r="AY121" s="234" t="s">
        <v>133</v>
      </c>
    </row>
    <row r="122" spans="1:51" s="13" customFormat="1" ht="12">
      <c r="A122" s="13"/>
      <c r="B122" s="224"/>
      <c r="C122" s="225"/>
      <c r="D122" s="226" t="s">
        <v>144</v>
      </c>
      <c r="E122" s="227" t="s">
        <v>19</v>
      </c>
      <c r="F122" s="228" t="s">
        <v>917</v>
      </c>
      <c r="G122" s="225"/>
      <c r="H122" s="227" t="s">
        <v>19</v>
      </c>
      <c r="I122" s="229"/>
      <c r="J122" s="225"/>
      <c r="K122" s="225"/>
      <c r="L122" s="230"/>
      <c r="M122" s="231"/>
      <c r="N122" s="232"/>
      <c r="O122" s="232"/>
      <c r="P122" s="232"/>
      <c r="Q122" s="232"/>
      <c r="R122" s="232"/>
      <c r="S122" s="232"/>
      <c r="T122" s="23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4" t="s">
        <v>144</v>
      </c>
      <c r="AU122" s="234" t="s">
        <v>90</v>
      </c>
      <c r="AV122" s="13" t="s">
        <v>88</v>
      </c>
      <c r="AW122" s="13" t="s">
        <v>42</v>
      </c>
      <c r="AX122" s="13" t="s">
        <v>80</v>
      </c>
      <c r="AY122" s="234" t="s">
        <v>133</v>
      </c>
    </row>
    <row r="123" spans="1:51" s="14" customFormat="1" ht="12">
      <c r="A123" s="14"/>
      <c r="B123" s="235"/>
      <c r="C123" s="236"/>
      <c r="D123" s="226" t="s">
        <v>144</v>
      </c>
      <c r="E123" s="237" t="s">
        <v>19</v>
      </c>
      <c r="F123" s="238" t="s">
        <v>319</v>
      </c>
      <c r="G123" s="236"/>
      <c r="H123" s="239">
        <v>28</v>
      </c>
      <c r="I123" s="240"/>
      <c r="J123" s="236"/>
      <c r="K123" s="236"/>
      <c r="L123" s="241"/>
      <c r="M123" s="242"/>
      <c r="N123" s="243"/>
      <c r="O123" s="243"/>
      <c r="P123" s="243"/>
      <c r="Q123" s="243"/>
      <c r="R123" s="243"/>
      <c r="S123" s="243"/>
      <c r="T123" s="24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45" t="s">
        <v>144</v>
      </c>
      <c r="AU123" s="245" t="s">
        <v>90</v>
      </c>
      <c r="AV123" s="14" t="s">
        <v>90</v>
      </c>
      <c r="AW123" s="14" t="s">
        <v>42</v>
      </c>
      <c r="AX123" s="14" t="s">
        <v>88</v>
      </c>
      <c r="AY123" s="245" t="s">
        <v>133</v>
      </c>
    </row>
    <row r="124" spans="1:65" s="2" customFormat="1" ht="16.5" customHeight="1">
      <c r="A124" s="40"/>
      <c r="B124" s="41"/>
      <c r="C124" s="257" t="s">
        <v>177</v>
      </c>
      <c r="D124" s="257" t="s">
        <v>231</v>
      </c>
      <c r="E124" s="258" t="s">
        <v>918</v>
      </c>
      <c r="F124" s="259" t="s">
        <v>919</v>
      </c>
      <c r="G124" s="260" t="s">
        <v>218</v>
      </c>
      <c r="H124" s="261">
        <v>32.2</v>
      </c>
      <c r="I124" s="262"/>
      <c r="J124" s="263">
        <f>ROUND(I124*H124,2)</f>
        <v>0</v>
      </c>
      <c r="K124" s="259" t="s">
        <v>139</v>
      </c>
      <c r="L124" s="264"/>
      <c r="M124" s="265" t="s">
        <v>19</v>
      </c>
      <c r="N124" s="266" t="s">
        <v>51</v>
      </c>
      <c r="O124" s="86"/>
      <c r="P124" s="215">
        <f>O124*H124</f>
        <v>0</v>
      </c>
      <c r="Q124" s="215">
        <v>0.00017</v>
      </c>
      <c r="R124" s="215">
        <f>Q124*H124</f>
        <v>0.005474000000000001</v>
      </c>
      <c r="S124" s="215">
        <v>0</v>
      </c>
      <c r="T124" s="216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17" t="s">
        <v>317</v>
      </c>
      <c r="AT124" s="217" t="s">
        <v>231</v>
      </c>
      <c r="AU124" s="217" t="s">
        <v>90</v>
      </c>
      <c r="AY124" s="18" t="s">
        <v>133</v>
      </c>
      <c r="BE124" s="218">
        <f>IF(N124="základní",J124,0)</f>
        <v>0</v>
      </c>
      <c r="BF124" s="218">
        <f>IF(N124="snížená",J124,0)</f>
        <v>0</v>
      </c>
      <c r="BG124" s="218">
        <f>IF(N124="zákl. přenesená",J124,0)</f>
        <v>0</v>
      </c>
      <c r="BH124" s="218">
        <f>IF(N124="sníž. přenesená",J124,0)</f>
        <v>0</v>
      </c>
      <c r="BI124" s="218">
        <f>IF(N124="nulová",J124,0)</f>
        <v>0</v>
      </c>
      <c r="BJ124" s="18" t="s">
        <v>88</v>
      </c>
      <c r="BK124" s="218">
        <f>ROUND(I124*H124,2)</f>
        <v>0</v>
      </c>
      <c r="BL124" s="18" t="s">
        <v>303</v>
      </c>
      <c r="BM124" s="217" t="s">
        <v>920</v>
      </c>
    </row>
    <row r="125" spans="1:51" s="13" customFormat="1" ht="12">
      <c r="A125" s="13"/>
      <c r="B125" s="224"/>
      <c r="C125" s="225"/>
      <c r="D125" s="226" t="s">
        <v>144</v>
      </c>
      <c r="E125" s="227" t="s">
        <v>19</v>
      </c>
      <c r="F125" s="228" t="s">
        <v>306</v>
      </c>
      <c r="G125" s="225"/>
      <c r="H125" s="227" t="s">
        <v>19</v>
      </c>
      <c r="I125" s="229"/>
      <c r="J125" s="225"/>
      <c r="K125" s="225"/>
      <c r="L125" s="230"/>
      <c r="M125" s="231"/>
      <c r="N125" s="232"/>
      <c r="O125" s="232"/>
      <c r="P125" s="232"/>
      <c r="Q125" s="232"/>
      <c r="R125" s="232"/>
      <c r="S125" s="232"/>
      <c r="T125" s="23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4" t="s">
        <v>144</v>
      </c>
      <c r="AU125" s="234" t="s">
        <v>90</v>
      </c>
      <c r="AV125" s="13" t="s">
        <v>88</v>
      </c>
      <c r="AW125" s="13" t="s">
        <v>42</v>
      </c>
      <c r="AX125" s="13" t="s">
        <v>80</v>
      </c>
      <c r="AY125" s="234" t="s">
        <v>133</v>
      </c>
    </row>
    <row r="126" spans="1:51" s="13" customFormat="1" ht="12">
      <c r="A126" s="13"/>
      <c r="B126" s="224"/>
      <c r="C126" s="225"/>
      <c r="D126" s="226" t="s">
        <v>144</v>
      </c>
      <c r="E126" s="227" t="s">
        <v>19</v>
      </c>
      <c r="F126" s="228" t="s">
        <v>917</v>
      </c>
      <c r="G126" s="225"/>
      <c r="H126" s="227" t="s">
        <v>19</v>
      </c>
      <c r="I126" s="229"/>
      <c r="J126" s="225"/>
      <c r="K126" s="225"/>
      <c r="L126" s="230"/>
      <c r="M126" s="231"/>
      <c r="N126" s="232"/>
      <c r="O126" s="232"/>
      <c r="P126" s="232"/>
      <c r="Q126" s="232"/>
      <c r="R126" s="232"/>
      <c r="S126" s="232"/>
      <c r="T126" s="23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4" t="s">
        <v>144</v>
      </c>
      <c r="AU126" s="234" t="s">
        <v>90</v>
      </c>
      <c r="AV126" s="13" t="s">
        <v>88</v>
      </c>
      <c r="AW126" s="13" t="s">
        <v>42</v>
      </c>
      <c r="AX126" s="13" t="s">
        <v>80</v>
      </c>
      <c r="AY126" s="234" t="s">
        <v>133</v>
      </c>
    </row>
    <row r="127" spans="1:51" s="14" customFormat="1" ht="12">
      <c r="A127" s="14"/>
      <c r="B127" s="235"/>
      <c r="C127" s="236"/>
      <c r="D127" s="226" t="s">
        <v>144</v>
      </c>
      <c r="E127" s="237" t="s">
        <v>19</v>
      </c>
      <c r="F127" s="238" t="s">
        <v>921</v>
      </c>
      <c r="G127" s="236"/>
      <c r="H127" s="239">
        <v>32.2</v>
      </c>
      <c r="I127" s="240"/>
      <c r="J127" s="236"/>
      <c r="K127" s="236"/>
      <c r="L127" s="241"/>
      <c r="M127" s="242"/>
      <c r="N127" s="243"/>
      <c r="O127" s="243"/>
      <c r="P127" s="243"/>
      <c r="Q127" s="243"/>
      <c r="R127" s="243"/>
      <c r="S127" s="243"/>
      <c r="T127" s="24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5" t="s">
        <v>144</v>
      </c>
      <c r="AU127" s="245" t="s">
        <v>90</v>
      </c>
      <c r="AV127" s="14" t="s">
        <v>90</v>
      </c>
      <c r="AW127" s="14" t="s">
        <v>42</v>
      </c>
      <c r="AX127" s="14" t="s">
        <v>88</v>
      </c>
      <c r="AY127" s="245" t="s">
        <v>133</v>
      </c>
    </row>
    <row r="128" spans="1:63" s="12" customFormat="1" ht="22.8" customHeight="1">
      <c r="A128" s="12"/>
      <c r="B128" s="190"/>
      <c r="C128" s="191"/>
      <c r="D128" s="192" t="s">
        <v>79</v>
      </c>
      <c r="E128" s="204" t="s">
        <v>405</v>
      </c>
      <c r="F128" s="204" t="s">
        <v>406</v>
      </c>
      <c r="G128" s="191"/>
      <c r="H128" s="191"/>
      <c r="I128" s="194"/>
      <c r="J128" s="205">
        <f>BK128</f>
        <v>0</v>
      </c>
      <c r="K128" s="191"/>
      <c r="L128" s="196"/>
      <c r="M128" s="197"/>
      <c r="N128" s="198"/>
      <c r="O128" s="198"/>
      <c r="P128" s="199">
        <f>SUM(P129:P191)</f>
        <v>0</v>
      </c>
      <c r="Q128" s="198"/>
      <c r="R128" s="199">
        <f>SUM(R129:R191)</f>
        <v>0</v>
      </c>
      <c r="S128" s="198"/>
      <c r="T128" s="200">
        <f>SUM(T129:T191)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01" t="s">
        <v>157</v>
      </c>
      <c r="AT128" s="202" t="s">
        <v>79</v>
      </c>
      <c r="AU128" s="202" t="s">
        <v>88</v>
      </c>
      <c r="AY128" s="201" t="s">
        <v>133</v>
      </c>
      <c r="BK128" s="203">
        <f>SUM(BK129:BK191)</f>
        <v>0</v>
      </c>
    </row>
    <row r="129" spans="1:65" s="2" customFormat="1" ht="24.15" customHeight="1">
      <c r="A129" s="40"/>
      <c r="B129" s="41"/>
      <c r="C129" s="206" t="s">
        <v>184</v>
      </c>
      <c r="D129" s="206" t="s">
        <v>135</v>
      </c>
      <c r="E129" s="207" t="s">
        <v>426</v>
      </c>
      <c r="F129" s="208" t="s">
        <v>427</v>
      </c>
      <c r="G129" s="209" t="s">
        <v>226</v>
      </c>
      <c r="H129" s="210">
        <v>2</v>
      </c>
      <c r="I129" s="211"/>
      <c r="J129" s="212">
        <f>ROUND(I129*H129,2)</f>
        <v>0</v>
      </c>
      <c r="K129" s="208" t="s">
        <v>139</v>
      </c>
      <c r="L129" s="46"/>
      <c r="M129" s="213" t="s">
        <v>19</v>
      </c>
      <c r="N129" s="214" t="s">
        <v>51</v>
      </c>
      <c r="O129" s="86"/>
      <c r="P129" s="215">
        <f>O129*H129</f>
        <v>0</v>
      </c>
      <c r="Q129" s="215">
        <v>0</v>
      </c>
      <c r="R129" s="215">
        <f>Q129*H129</f>
        <v>0</v>
      </c>
      <c r="S129" s="215">
        <v>0</v>
      </c>
      <c r="T129" s="216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17" t="s">
        <v>303</v>
      </c>
      <c r="AT129" s="217" t="s">
        <v>135</v>
      </c>
      <c r="AU129" s="217" t="s">
        <v>90</v>
      </c>
      <c r="AY129" s="18" t="s">
        <v>133</v>
      </c>
      <c r="BE129" s="218">
        <f>IF(N129="základní",J129,0)</f>
        <v>0</v>
      </c>
      <c r="BF129" s="218">
        <f>IF(N129="snížená",J129,0)</f>
        <v>0</v>
      </c>
      <c r="BG129" s="218">
        <f>IF(N129="zákl. přenesená",J129,0)</f>
        <v>0</v>
      </c>
      <c r="BH129" s="218">
        <f>IF(N129="sníž. přenesená",J129,0)</f>
        <v>0</v>
      </c>
      <c r="BI129" s="218">
        <f>IF(N129="nulová",J129,0)</f>
        <v>0</v>
      </c>
      <c r="BJ129" s="18" t="s">
        <v>88</v>
      </c>
      <c r="BK129" s="218">
        <f>ROUND(I129*H129,2)</f>
        <v>0</v>
      </c>
      <c r="BL129" s="18" t="s">
        <v>303</v>
      </c>
      <c r="BM129" s="217" t="s">
        <v>922</v>
      </c>
    </row>
    <row r="130" spans="1:47" s="2" customFormat="1" ht="12">
      <c r="A130" s="40"/>
      <c r="B130" s="41"/>
      <c r="C130" s="42"/>
      <c r="D130" s="219" t="s">
        <v>142</v>
      </c>
      <c r="E130" s="42"/>
      <c r="F130" s="220" t="s">
        <v>429</v>
      </c>
      <c r="G130" s="42"/>
      <c r="H130" s="42"/>
      <c r="I130" s="221"/>
      <c r="J130" s="42"/>
      <c r="K130" s="42"/>
      <c r="L130" s="46"/>
      <c r="M130" s="222"/>
      <c r="N130" s="223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8" t="s">
        <v>142</v>
      </c>
      <c r="AU130" s="18" t="s">
        <v>90</v>
      </c>
    </row>
    <row r="131" spans="1:51" s="13" customFormat="1" ht="12">
      <c r="A131" s="13"/>
      <c r="B131" s="224"/>
      <c r="C131" s="225"/>
      <c r="D131" s="226" t="s">
        <v>144</v>
      </c>
      <c r="E131" s="227" t="s">
        <v>19</v>
      </c>
      <c r="F131" s="228" t="s">
        <v>306</v>
      </c>
      <c r="G131" s="225"/>
      <c r="H131" s="227" t="s">
        <v>19</v>
      </c>
      <c r="I131" s="229"/>
      <c r="J131" s="225"/>
      <c r="K131" s="225"/>
      <c r="L131" s="230"/>
      <c r="M131" s="231"/>
      <c r="N131" s="232"/>
      <c r="O131" s="232"/>
      <c r="P131" s="232"/>
      <c r="Q131" s="232"/>
      <c r="R131" s="232"/>
      <c r="S131" s="232"/>
      <c r="T131" s="23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4" t="s">
        <v>144</v>
      </c>
      <c r="AU131" s="234" t="s">
        <v>90</v>
      </c>
      <c r="AV131" s="13" t="s">
        <v>88</v>
      </c>
      <c r="AW131" s="13" t="s">
        <v>42</v>
      </c>
      <c r="AX131" s="13" t="s">
        <v>80</v>
      </c>
      <c r="AY131" s="234" t="s">
        <v>133</v>
      </c>
    </row>
    <row r="132" spans="1:51" s="13" customFormat="1" ht="12">
      <c r="A132" s="13"/>
      <c r="B132" s="224"/>
      <c r="C132" s="225"/>
      <c r="D132" s="226" t="s">
        <v>144</v>
      </c>
      <c r="E132" s="227" t="s">
        <v>19</v>
      </c>
      <c r="F132" s="228" t="s">
        <v>923</v>
      </c>
      <c r="G132" s="225"/>
      <c r="H132" s="227" t="s">
        <v>19</v>
      </c>
      <c r="I132" s="229"/>
      <c r="J132" s="225"/>
      <c r="K132" s="225"/>
      <c r="L132" s="230"/>
      <c r="M132" s="231"/>
      <c r="N132" s="232"/>
      <c r="O132" s="232"/>
      <c r="P132" s="232"/>
      <c r="Q132" s="232"/>
      <c r="R132" s="232"/>
      <c r="S132" s="232"/>
      <c r="T132" s="23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4" t="s">
        <v>144</v>
      </c>
      <c r="AU132" s="234" t="s">
        <v>90</v>
      </c>
      <c r="AV132" s="13" t="s">
        <v>88</v>
      </c>
      <c r="AW132" s="13" t="s">
        <v>42</v>
      </c>
      <c r="AX132" s="13" t="s">
        <v>80</v>
      </c>
      <c r="AY132" s="234" t="s">
        <v>133</v>
      </c>
    </row>
    <row r="133" spans="1:51" s="14" customFormat="1" ht="12">
      <c r="A133" s="14"/>
      <c r="B133" s="235"/>
      <c r="C133" s="236"/>
      <c r="D133" s="226" t="s">
        <v>144</v>
      </c>
      <c r="E133" s="237" t="s">
        <v>19</v>
      </c>
      <c r="F133" s="238" t="s">
        <v>924</v>
      </c>
      <c r="G133" s="236"/>
      <c r="H133" s="239">
        <v>2</v>
      </c>
      <c r="I133" s="240"/>
      <c r="J133" s="236"/>
      <c r="K133" s="236"/>
      <c r="L133" s="241"/>
      <c r="M133" s="242"/>
      <c r="N133" s="243"/>
      <c r="O133" s="243"/>
      <c r="P133" s="243"/>
      <c r="Q133" s="243"/>
      <c r="R133" s="243"/>
      <c r="S133" s="243"/>
      <c r="T133" s="24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5" t="s">
        <v>144</v>
      </c>
      <c r="AU133" s="245" t="s">
        <v>90</v>
      </c>
      <c r="AV133" s="14" t="s">
        <v>90</v>
      </c>
      <c r="AW133" s="14" t="s">
        <v>42</v>
      </c>
      <c r="AX133" s="14" t="s">
        <v>88</v>
      </c>
      <c r="AY133" s="245" t="s">
        <v>133</v>
      </c>
    </row>
    <row r="134" spans="1:65" s="2" customFormat="1" ht="16.5" customHeight="1">
      <c r="A134" s="40"/>
      <c r="B134" s="41"/>
      <c r="C134" s="257" t="s">
        <v>189</v>
      </c>
      <c r="D134" s="257" t="s">
        <v>231</v>
      </c>
      <c r="E134" s="258" t="s">
        <v>433</v>
      </c>
      <c r="F134" s="259" t="s">
        <v>434</v>
      </c>
      <c r="G134" s="260" t="s">
        <v>226</v>
      </c>
      <c r="H134" s="261">
        <v>2</v>
      </c>
      <c r="I134" s="262"/>
      <c r="J134" s="263">
        <f>ROUND(I134*H134,2)</f>
        <v>0</v>
      </c>
      <c r="K134" s="259" t="s">
        <v>435</v>
      </c>
      <c r="L134" s="264"/>
      <c r="M134" s="265" t="s">
        <v>19</v>
      </c>
      <c r="N134" s="266" t="s">
        <v>51</v>
      </c>
      <c r="O134" s="86"/>
      <c r="P134" s="215">
        <f>O134*H134</f>
        <v>0</v>
      </c>
      <c r="Q134" s="215">
        <v>0</v>
      </c>
      <c r="R134" s="215">
        <f>Q134*H134</f>
        <v>0</v>
      </c>
      <c r="S134" s="215">
        <v>0</v>
      </c>
      <c r="T134" s="216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17" t="s">
        <v>317</v>
      </c>
      <c r="AT134" s="217" t="s">
        <v>231</v>
      </c>
      <c r="AU134" s="217" t="s">
        <v>90</v>
      </c>
      <c r="AY134" s="18" t="s">
        <v>133</v>
      </c>
      <c r="BE134" s="218">
        <f>IF(N134="základní",J134,0)</f>
        <v>0</v>
      </c>
      <c r="BF134" s="218">
        <f>IF(N134="snížená",J134,0)</f>
        <v>0</v>
      </c>
      <c r="BG134" s="218">
        <f>IF(N134="zákl. přenesená",J134,0)</f>
        <v>0</v>
      </c>
      <c r="BH134" s="218">
        <f>IF(N134="sníž. přenesená",J134,0)</f>
        <v>0</v>
      </c>
      <c r="BI134" s="218">
        <f>IF(N134="nulová",J134,0)</f>
        <v>0</v>
      </c>
      <c r="BJ134" s="18" t="s">
        <v>88</v>
      </c>
      <c r="BK134" s="218">
        <f>ROUND(I134*H134,2)</f>
        <v>0</v>
      </c>
      <c r="BL134" s="18" t="s">
        <v>303</v>
      </c>
      <c r="BM134" s="217" t="s">
        <v>925</v>
      </c>
    </row>
    <row r="135" spans="1:51" s="13" customFormat="1" ht="12">
      <c r="A135" s="13"/>
      <c r="B135" s="224"/>
      <c r="C135" s="225"/>
      <c r="D135" s="226" t="s">
        <v>144</v>
      </c>
      <c r="E135" s="227" t="s">
        <v>19</v>
      </c>
      <c r="F135" s="228" t="s">
        <v>306</v>
      </c>
      <c r="G135" s="225"/>
      <c r="H135" s="227" t="s">
        <v>19</v>
      </c>
      <c r="I135" s="229"/>
      <c r="J135" s="225"/>
      <c r="K135" s="225"/>
      <c r="L135" s="230"/>
      <c r="M135" s="231"/>
      <c r="N135" s="232"/>
      <c r="O135" s="232"/>
      <c r="P135" s="232"/>
      <c r="Q135" s="232"/>
      <c r="R135" s="232"/>
      <c r="S135" s="232"/>
      <c r="T135" s="23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4" t="s">
        <v>144</v>
      </c>
      <c r="AU135" s="234" t="s">
        <v>90</v>
      </c>
      <c r="AV135" s="13" t="s">
        <v>88</v>
      </c>
      <c r="AW135" s="13" t="s">
        <v>42</v>
      </c>
      <c r="AX135" s="13" t="s">
        <v>80</v>
      </c>
      <c r="AY135" s="234" t="s">
        <v>133</v>
      </c>
    </row>
    <row r="136" spans="1:51" s="13" customFormat="1" ht="12">
      <c r="A136" s="13"/>
      <c r="B136" s="224"/>
      <c r="C136" s="225"/>
      <c r="D136" s="226" t="s">
        <v>144</v>
      </c>
      <c r="E136" s="227" t="s">
        <v>19</v>
      </c>
      <c r="F136" s="228" t="s">
        <v>923</v>
      </c>
      <c r="G136" s="225"/>
      <c r="H136" s="227" t="s">
        <v>19</v>
      </c>
      <c r="I136" s="229"/>
      <c r="J136" s="225"/>
      <c r="K136" s="225"/>
      <c r="L136" s="230"/>
      <c r="M136" s="231"/>
      <c r="N136" s="232"/>
      <c r="O136" s="232"/>
      <c r="P136" s="232"/>
      <c r="Q136" s="232"/>
      <c r="R136" s="232"/>
      <c r="S136" s="232"/>
      <c r="T136" s="23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4" t="s">
        <v>144</v>
      </c>
      <c r="AU136" s="234" t="s">
        <v>90</v>
      </c>
      <c r="AV136" s="13" t="s">
        <v>88</v>
      </c>
      <c r="AW136" s="13" t="s">
        <v>42</v>
      </c>
      <c r="AX136" s="13" t="s">
        <v>80</v>
      </c>
      <c r="AY136" s="234" t="s">
        <v>133</v>
      </c>
    </row>
    <row r="137" spans="1:51" s="14" customFormat="1" ht="12">
      <c r="A137" s="14"/>
      <c r="B137" s="235"/>
      <c r="C137" s="236"/>
      <c r="D137" s="226" t="s">
        <v>144</v>
      </c>
      <c r="E137" s="237" t="s">
        <v>19</v>
      </c>
      <c r="F137" s="238" t="s">
        <v>924</v>
      </c>
      <c r="G137" s="236"/>
      <c r="H137" s="239">
        <v>2</v>
      </c>
      <c r="I137" s="240"/>
      <c r="J137" s="236"/>
      <c r="K137" s="236"/>
      <c r="L137" s="241"/>
      <c r="M137" s="242"/>
      <c r="N137" s="243"/>
      <c r="O137" s="243"/>
      <c r="P137" s="243"/>
      <c r="Q137" s="243"/>
      <c r="R137" s="243"/>
      <c r="S137" s="243"/>
      <c r="T137" s="24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45" t="s">
        <v>144</v>
      </c>
      <c r="AU137" s="245" t="s">
        <v>90</v>
      </c>
      <c r="AV137" s="14" t="s">
        <v>90</v>
      </c>
      <c r="AW137" s="14" t="s">
        <v>42</v>
      </c>
      <c r="AX137" s="14" t="s">
        <v>88</v>
      </c>
      <c r="AY137" s="245" t="s">
        <v>133</v>
      </c>
    </row>
    <row r="138" spans="1:65" s="2" customFormat="1" ht="16.5" customHeight="1">
      <c r="A138" s="40"/>
      <c r="B138" s="41"/>
      <c r="C138" s="206" t="s">
        <v>195</v>
      </c>
      <c r="D138" s="206" t="s">
        <v>135</v>
      </c>
      <c r="E138" s="207" t="s">
        <v>926</v>
      </c>
      <c r="F138" s="208" t="s">
        <v>927</v>
      </c>
      <c r="G138" s="209" t="s">
        <v>226</v>
      </c>
      <c r="H138" s="210">
        <v>4</v>
      </c>
      <c r="I138" s="211"/>
      <c r="J138" s="212">
        <f>ROUND(I138*H138,2)</f>
        <v>0</v>
      </c>
      <c r="K138" s="208" t="s">
        <v>435</v>
      </c>
      <c r="L138" s="46"/>
      <c r="M138" s="213" t="s">
        <v>19</v>
      </c>
      <c r="N138" s="214" t="s">
        <v>51</v>
      </c>
      <c r="O138" s="86"/>
      <c r="P138" s="215">
        <f>O138*H138</f>
        <v>0</v>
      </c>
      <c r="Q138" s="215">
        <v>0</v>
      </c>
      <c r="R138" s="215">
        <f>Q138*H138</f>
        <v>0</v>
      </c>
      <c r="S138" s="215">
        <v>0</v>
      </c>
      <c r="T138" s="216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17" t="s">
        <v>303</v>
      </c>
      <c r="AT138" s="217" t="s">
        <v>135</v>
      </c>
      <c r="AU138" s="217" t="s">
        <v>90</v>
      </c>
      <c r="AY138" s="18" t="s">
        <v>133</v>
      </c>
      <c r="BE138" s="218">
        <f>IF(N138="základní",J138,0)</f>
        <v>0</v>
      </c>
      <c r="BF138" s="218">
        <f>IF(N138="snížená",J138,0)</f>
        <v>0</v>
      </c>
      <c r="BG138" s="218">
        <f>IF(N138="zákl. přenesená",J138,0)</f>
        <v>0</v>
      </c>
      <c r="BH138" s="218">
        <f>IF(N138="sníž. přenesená",J138,0)</f>
        <v>0</v>
      </c>
      <c r="BI138" s="218">
        <f>IF(N138="nulová",J138,0)</f>
        <v>0</v>
      </c>
      <c r="BJ138" s="18" t="s">
        <v>88</v>
      </c>
      <c r="BK138" s="218">
        <f>ROUND(I138*H138,2)</f>
        <v>0</v>
      </c>
      <c r="BL138" s="18" t="s">
        <v>303</v>
      </c>
      <c r="BM138" s="217" t="s">
        <v>928</v>
      </c>
    </row>
    <row r="139" spans="1:51" s="13" customFormat="1" ht="12">
      <c r="A139" s="13"/>
      <c r="B139" s="224"/>
      <c r="C139" s="225"/>
      <c r="D139" s="226" t="s">
        <v>144</v>
      </c>
      <c r="E139" s="227" t="s">
        <v>19</v>
      </c>
      <c r="F139" s="228" t="s">
        <v>607</v>
      </c>
      <c r="G139" s="225"/>
      <c r="H139" s="227" t="s">
        <v>19</v>
      </c>
      <c r="I139" s="229"/>
      <c r="J139" s="225"/>
      <c r="K139" s="225"/>
      <c r="L139" s="230"/>
      <c r="M139" s="231"/>
      <c r="N139" s="232"/>
      <c r="O139" s="232"/>
      <c r="P139" s="232"/>
      <c r="Q139" s="232"/>
      <c r="R139" s="232"/>
      <c r="S139" s="232"/>
      <c r="T139" s="23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4" t="s">
        <v>144</v>
      </c>
      <c r="AU139" s="234" t="s">
        <v>90</v>
      </c>
      <c r="AV139" s="13" t="s">
        <v>88</v>
      </c>
      <c r="AW139" s="13" t="s">
        <v>42</v>
      </c>
      <c r="AX139" s="13" t="s">
        <v>80</v>
      </c>
      <c r="AY139" s="234" t="s">
        <v>133</v>
      </c>
    </row>
    <row r="140" spans="1:51" s="13" customFormat="1" ht="12">
      <c r="A140" s="13"/>
      <c r="B140" s="224"/>
      <c r="C140" s="225"/>
      <c r="D140" s="226" t="s">
        <v>144</v>
      </c>
      <c r="E140" s="227" t="s">
        <v>19</v>
      </c>
      <c r="F140" s="228" t="s">
        <v>929</v>
      </c>
      <c r="G140" s="225"/>
      <c r="H140" s="227" t="s">
        <v>19</v>
      </c>
      <c r="I140" s="229"/>
      <c r="J140" s="225"/>
      <c r="K140" s="225"/>
      <c r="L140" s="230"/>
      <c r="M140" s="231"/>
      <c r="N140" s="232"/>
      <c r="O140" s="232"/>
      <c r="P140" s="232"/>
      <c r="Q140" s="232"/>
      <c r="R140" s="232"/>
      <c r="S140" s="232"/>
      <c r="T140" s="23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4" t="s">
        <v>144</v>
      </c>
      <c r="AU140" s="234" t="s">
        <v>90</v>
      </c>
      <c r="AV140" s="13" t="s">
        <v>88</v>
      </c>
      <c r="AW140" s="13" t="s">
        <v>42</v>
      </c>
      <c r="AX140" s="13" t="s">
        <v>80</v>
      </c>
      <c r="AY140" s="234" t="s">
        <v>133</v>
      </c>
    </row>
    <row r="141" spans="1:51" s="14" customFormat="1" ht="12">
      <c r="A141" s="14"/>
      <c r="B141" s="235"/>
      <c r="C141" s="236"/>
      <c r="D141" s="226" t="s">
        <v>144</v>
      </c>
      <c r="E141" s="237" t="s">
        <v>19</v>
      </c>
      <c r="F141" s="238" t="s">
        <v>140</v>
      </c>
      <c r="G141" s="236"/>
      <c r="H141" s="239">
        <v>4</v>
      </c>
      <c r="I141" s="240"/>
      <c r="J141" s="236"/>
      <c r="K141" s="236"/>
      <c r="L141" s="241"/>
      <c r="M141" s="242"/>
      <c r="N141" s="243"/>
      <c r="O141" s="243"/>
      <c r="P141" s="243"/>
      <c r="Q141" s="243"/>
      <c r="R141" s="243"/>
      <c r="S141" s="243"/>
      <c r="T141" s="24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5" t="s">
        <v>144</v>
      </c>
      <c r="AU141" s="245" t="s">
        <v>90</v>
      </c>
      <c r="AV141" s="14" t="s">
        <v>90</v>
      </c>
      <c r="AW141" s="14" t="s">
        <v>42</v>
      </c>
      <c r="AX141" s="14" t="s">
        <v>88</v>
      </c>
      <c r="AY141" s="245" t="s">
        <v>133</v>
      </c>
    </row>
    <row r="142" spans="1:65" s="2" customFormat="1" ht="44.25" customHeight="1">
      <c r="A142" s="40"/>
      <c r="B142" s="41"/>
      <c r="C142" s="206" t="s">
        <v>200</v>
      </c>
      <c r="D142" s="206" t="s">
        <v>135</v>
      </c>
      <c r="E142" s="207" t="s">
        <v>930</v>
      </c>
      <c r="F142" s="208" t="s">
        <v>931</v>
      </c>
      <c r="G142" s="209" t="s">
        <v>226</v>
      </c>
      <c r="H142" s="210">
        <v>4</v>
      </c>
      <c r="I142" s="211"/>
      <c r="J142" s="212">
        <f>ROUND(I142*H142,2)</f>
        <v>0</v>
      </c>
      <c r="K142" s="208" t="s">
        <v>139</v>
      </c>
      <c r="L142" s="46"/>
      <c r="M142" s="213" t="s">
        <v>19</v>
      </c>
      <c r="N142" s="214" t="s">
        <v>51</v>
      </c>
      <c r="O142" s="86"/>
      <c r="P142" s="215">
        <f>O142*H142</f>
        <v>0</v>
      </c>
      <c r="Q142" s="215">
        <v>0</v>
      </c>
      <c r="R142" s="215">
        <f>Q142*H142</f>
        <v>0</v>
      </c>
      <c r="S142" s="215">
        <v>0</v>
      </c>
      <c r="T142" s="216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17" t="s">
        <v>303</v>
      </c>
      <c r="AT142" s="217" t="s">
        <v>135</v>
      </c>
      <c r="AU142" s="217" t="s">
        <v>90</v>
      </c>
      <c r="AY142" s="18" t="s">
        <v>133</v>
      </c>
      <c r="BE142" s="218">
        <f>IF(N142="základní",J142,0)</f>
        <v>0</v>
      </c>
      <c r="BF142" s="218">
        <f>IF(N142="snížená",J142,0)</f>
        <v>0</v>
      </c>
      <c r="BG142" s="218">
        <f>IF(N142="zákl. přenesená",J142,0)</f>
        <v>0</v>
      </c>
      <c r="BH142" s="218">
        <f>IF(N142="sníž. přenesená",J142,0)</f>
        <v>0</v>
      </c>
      <c r="BI142" s="218">
        <f>IF(N142="nulová",J142,0)</f>
        <v>0</v>
      </c>
      <c r="BJ142" s="18" t="s">
        <v>88</v>
      </c>
      <c r="BK142" s="218">
        <f>ROUND(I142*H142,2)</f>
        <v>0</v>
      </c>
      <c r="BL142" s="18" t="s">
        <v>303</v>
      </c>
      <c r="BM142" s="217" t="s">
        <v>932</v>
      </c>
    </row>
    <row r="143" spans="1:47" s="2" customFormat="1" ht="12">
      <c r="A143" s="40"/>
      <c r="B143" s="41"/>
      <c r="C143" s="42"/>
      <c r="D143" s="219" t="s">
        <v>142</v>
      </c>
      <c r="E143" s="42"/>
      <c r="F143" s="220" t="s">
        <v>933</v>
      </c>
      <c r="G143" s="42"/>
      <c r="H143" s="42"/>
      <c r="I143" s="221"/>
      <c r="J143" s="42"/>
      <c r="K143" s="42"/>
      <c r="L143" s="46"/>
      <c r="M143" s="222"/>
      <c r="N143" s="223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8" t="s">
        <v>142</v>
      </c>
      <c r="AU143" s="18" t="s">
        <v>90</v>
      </c>
    </row>
    <row r="144" spans="1:51" s="13" customFormat="1" ht="12">
      <c r="A144" s="13"/>
      <c r="B144" s="224"/>
      <c r="C144" s="225"/>
      <c r="D144" s="226" t="s">
        <v>144</v>
      </c>
      <c r="E144" s="227" t="s">
        <v>19</v>
      </c>
      <c r="F144" s="228" t="s">
        <v>607</v>
      </c>
      <c r="G144" s="225"/>
      <c r="H144" s="227" t="s">
        <v>19</v>
      </c>
      <c r="I144" s="229"/>
      <c r="J144" s="225"/>
      <c r="K144" s="225"/>
      <c r="L144" s="230"/>
      <c r="M144" s="231"/>
      <c r="N144" s="232"/>
      <c r="O144" s="232"/>
      <c r="P144" s="232"/>
      <c r="Q144" s="232"/>
      <c r="R144" s="232"/>
      <c r="S144" s="232"/>
      <c r="T144" s="23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4" t="s">
        <v>144</v>
      </c>
      <c r="AU144" s="234" t="s">
        <v>90</v>
      </c>
      <c r="AV144" s="13" t="s">
        <v>88</v>
      </c>
      <c r="AW144" s="13" t="s">
        <v>42</v>
      </c>
      <c r="AX144" s="13" t="s">
        <v>80</v>
      </c>
      <c r="AY144" s="234" t="s">
        <v>133</v>
      </c>
    </row>
    <row r="145" spans="1:51" s="13" customFormat="1" ht="12">
      <c r="A145" s="13"/>
      <c r="B145" s="224"/>
      <c r="C145" s="225"/>
      <c r="D145" s="226" t="s">
        <v>144</v>
      </c>
      <c r="E145" s="227" t="s">
        <v>19</v>
      </c>
      <c r="F145" s="228" t="s">
        <v>929</v>
      </c>
      <c r="G145" s="225"/>
      <c r="H145" s="227" t="s">
        <v>19</v>
      </c>
      <c r="I145" s="229"/>
      <c r="J145" s="225"/>
      <c r="K145" s="225"/>
      <c r="L145" s="230"/>
      <c r="M145" s="231"/>
      <c r="N145" s="232"/>
      <c r="O145" s="232"/>
      <c r="P145" s="232"/>
      <c r="Q145" s="232"/>
      <c r="R145" s="232"/>
      <c r="S145" s="232"/>
      <c r="T145" s="23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4" t="s">
        <v>144</v>
      </c>
      <c r="AU145" s="234" t="s">
        <v>90</v>
      </c>
      <c r="AV145" s="13" t="s">
        <v>88</v>
      </c>
      <c r="AW145" s="13" t="s">
        <v>42</v>
      </c>
      <c r="AX145" s="13" t="s">
        <v>80</v>
      </c>
      <c r="AY145" s="234" t="s">
        <v>133</v>
      </c>
    </row>
    <row r="146" spans="1:51" s="14" customFormat="1" ht="12">
      <c r="A146" s="14"/>
      <c r="B146" s="235"/>
      <c r="C146" s="236"/>
      <c r="D146" s="226" t="s">
        <v>144</v>
      </c>
      <c r="E146" s="237" t="s">
        <v>19</v>
      </c>
      <c r="F146" s="238" t="s">
        <v>140</v>
      </c>
      <c r="G146" s="236"/>
      <c r="H146" s="239">
        <v>4</v>
      </c>
      <c r="I146" s="240"/>
      <c r="J146" s="236"/>
      <c r="K146" s="236"/>
      <c r="L146" s="241"/>
      <c r="M146" s="242"/>
      <c r="N146" s="243"/>
      <c r="O146" s="243"/>
      <c r="P146" s="243"/>
      <c r="Q146" s="243"/>
      <c r="R146" s="243"/>
      <c r="S146" s="243"/>
      <c r="T146" s="24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5" t="s">
        <v>144</v>
      </c>
      <c r="AU146" s="245" t="s">
        <v>90</v>
      </c>
      <c r="AV146" s="14" t="s">
        <v>90</v>
      </c>
      <c r="AW146" s="14" t="s">
        <v>42</v>
      </c>
      <c r="AX146" s="14" t="s">
        <v>88</v>
      </c>
      <c r="AY146" s="245" t="s">
        <v>133</v>
      </c>
    </row>
    <row r="147" spans="1:65" s="2" customFormat="1" ht="16.5" customHeight="1">
      <c r="A147" s="40"/>
      <c r="B147" s="41"/>
      <c r="C147" s="206" t="s">
        <v>205</v>
      </c>
      <c r="D147" s="206" t="s">
        <v>135</v>
      </c>
      <c r="E147" s="207" t="s">
        <v>934</v>
      </c>
      <c r="F147" s="208" t="s">
        <v>935</v>
      </c>
      <c r="G147" s="209" t="s">
        <v>226</v>
      </c>
      <c r="H147" s="210">
        <v>4</v>
      </c>
      <c r="I147" s="211"/>
      <c r="J147" s="212">
        <f>ROUND(I147*H147,2)</f>
        <v>0</v>
      </c>
      <c r="K147" s="208" t="s">
        <v>139</v>
      </c>
      <c r="L147" s="46"/>
      <c r="M147" s="213" t="s">
        <v>19</v>
      </c>
      <c r="N147" s="214" t="s">
        <v>51</v>
      </c>
      <c r="O147" s="86"/>
      <c r="P147" s="215">
        <f>O147*H147</f>
        <v>0</v>
      </c>
      <c r="Q147" s="215">
        <v>0</v>
      </c>
      <c r="R147" s="215">
        <f>Q147*H147</f>
        <v>0</v>
      </c>
      <c r="S147" s="215">
        <v>0</v>
      </c>
      <c r="T147" s="216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17" t="s">
        <v>303</v>
      </c>
      <c r="AT147" s="217" t="s">
        <v>135</v>
      </c>
      <c r="AU147" s="217" t="s">
        <v>90</v>
      </c>
      <c r="AY147" s="18" t="s">
        <v>133</v>
      </c>
      <c r="BE147" s="218">
        <f>IF(N147="základní",J147,0)</f>
        <v>0</v>
      </c>
      <c r="BF147" s="218">
        <f>IF(N147="snížená",J147,0)</f>
        <v>0</v>
      </c>
      <c r="BG147" s="218">
        <f>IF(N147="zákl. přenesená",J147,0)</f>
        <v>0</v>
      </c>
      <c r="BH147" s="218">
        <f>IF(N147="sníž. přenesená",J147,0)</f>
        <v>0</v>
      </c>
      <c r="BI147" s="218">
        <f>IF(N147="nulová",J147,0)</f>
        <v>0</v>
      </c>
      <c r="BJ147" s="18" t="s">
        <v>88</v>
      </c>
      <c r="BK147" s="218">
        <f>ROUND(I147*H147,2)</f>
        <v>0</v>
      </c>
      <c r="BL147" s="18" t="s">
        <v>303</v>
      </c>
      <c r="BM147" s="217" t="s">
        <v>936</v>
      </c>
    </row>
    <row r="148" spans="1:47" s="2" customFormat="1" ht="12">
      <c r="A148" s="40"/>
      <c r="B148" s="41"/>
      <c r="C148" s="42"/>
      <c r="D148" s="219" t="s">
        <v>142</v>
      </c>
      <c r="E148" s="42"/>
      <c r="F148" s="220" t="s">
        <v>937</v>
      </c>
      <c r="G148" s="42"/>
      <c r="H148" s="42"/>
      <c r="I148" s="221"/>
      <c r="J148" s="42"/>
      <c r="K148" s="42"/>
      <c r="L148" s="46"/>
      <c r="M148" s="222"/>
      <c r="N148" s="223"/>
      <c r="O148" s="86"/>
      <c r="P148" s="86"/>
      <c r="Q148" s="86"/>
      <c r="R148" s="86"/>
      <c r="S148" s="86"/>
      <c r="T148" s="87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8" t="s">
        <v>142</v>
      </c>
      <c r="AU148" s="18" t="s">
        <v>90</v>
      </c>
    </row>
    <row r="149" spans="1:51" s="13" customFormat="1" ht="12">
      <c r="A149" s="13"/>
      <c r="B149" s="224"/>
      <c r="C149" s="225"/>
      <c r="D149" s="226" t="s">
        <v>144</v>
      </c>
      <c r="E149" s="227" t="s">
        <v>19</v>
      </c>
      <c r="F149" s="228" t="s">
        <v>607</v>
      </c>
      <c r="G149" s="225"/>
      <c r="H149" s="227" t="s">
        <v>19</v>
      </c>
      <c r="I149" s="229"/>
      <c r="J149" s="225"/>
      <c r="K149" s="225"/>
      <c r="L149" s="230"/>
      <c r="M149" s="231"/>
      <c r="N149" s="232"/>
      <c r="O149" s="232"/>
      <c r="P149" s="232"/>
      <c r="Q149" s="232"/>
      <c r="R149" s="232"/>
      <c r="S149" s="232"/>
      <c r="T149" s="23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4" t="s">
        <v>144</v>
      </c>
      <c r="AU149" s="234" t="s">
        <v>90</v>
      </c>
      <c r="AV149" s="13" t="s">
        <v>88</v>
      </c>
      <c r="AW149" s="13" t="s">
        <v>42</v>
      </c>
      <c r="AX149" s="13" t="s">
        <v>80</v>
      </c>
      <c r="AY149" s="234" t="s">
        <v>133</v>
      </c>
    </row>
    <row r="150" spans="1:51" s="13" customFormat="1" ht="12">
      <c r="A150" s="13"/>
      <c r="B150" s="224"/>
      <c r="C150" s="225"/>
      <c r="D150" s="226" t="s">
        <v>144</v>
      </c>
      <c r="E150" s="227" t="s">
        <v>19</v>
      </c>
      <c r="F150" s="228" t="s">
        <v>929</v>
      </c>
      <c r="G150" s="225"/>
      <c r="H150" s="227" t="s">
        <v>19</v>
      </c>
      <c r="I150" s="229"/>
      <c r="J150" s="225"/>
      <c r="K150" s="225"/>
      <c r="L150" s="230"/>
      <c r="M150" s="231"/>
      <c r="N150" s="232"/>
      <c r="O150" s="232"/>
      <c r="P150" s="232"/>
      <c r="Q150" s="232"/>
      <c r="R150" s="232"/>
      <c r="S150" s="232"/>
      <c r="T150" s="23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4" t="s">
        <v>144</v>
      </c>
      <c r="AU150" s="234" t="s">
        <v>90</v>
      </c>
      <c r="AV150" s="13" t="s">
        <v>88</v>
      </c>
      <c r="AW150" s="13" t="s">
        <v>42</v>
      </c>
      <c r="AX150" s="13" t="s">
        <v>80</v>
      </c>
      <c r="AY150" s="234" t="s">
        <v>133</v>
      </c>
    </row>
    <row r="151" spans="1:51" s="14" customFormat="1" ht="12">
      <c r="A151" s="14"/>
      <c r="B151" s="235"/>
      <c r="C151" s="236"/>
      <c r="D151" s="226" t="s">
        <v>144</v>
      </c>
      <c r="E151" s="237" t="s">
        <v>19</v>
      </c>
      <c r="F151" s="238" t="s">
        <v>140</v>
      </c>
      <c r="G151" s="236"/>
      <c r="H151" s="239">
        <v>4</v>
      </c>
      <c r="I151" s="240"/>
      <c r="J151" s="236"/>
      <c r="K151" s="236"/>
      <c r="L151" s="241"/>
      <c r="M151" s="242"/>
      <c r="N151" s="243"/>
      <c r="O151" s="243"/>
      <c r="P151" s="243"/>
      <c r="Q151" s="243"/>
      <c r="R151" s="243"/>
      <c r="S151" s="243"/>
      <c r="T151" s="24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45" t="s">
        <v>144</v>
      </c>
      <c r="AU151" s="245" t="s">
        <v>90</v>
      </c>
      <c r="AV151" s="14" t="s">
        <v>90</v>
      </c>
      <c r="AW151" s="14" t="s">
        <v>42</v>
      </c>
      <c r="AX151" s="14" t="s">
        <v>88</v>
      </c>
      <c r="AY151" s="245" t="s">
        <v>133</v>
      </c>
    </row>
    <row r="152" spans="1:65" s="2" customFormat="1" ht="16.5" customHeight="1">
      <c r="A152" s="40"/>
      <c r="B152" s="41"/>
      <c r="C152" s="206" t="s">
        <v>210</v>
      </c>
      <c r="D152" s="206" t="s">
        <v>135</v>
      </c>
      <c r="E152" s="207" t="s">
        <v>938</v>
      </c>
      <c r="F152" s="208" t="s">
        <v>939</v>
      </c>
      <c r="G152" s="209" t="s">
        <v>226</v>
      </c>
      <c r="H152" s="210">
        <v>1</v>
      </c>
      <c r="I152" s="211"/>
      <c r="J152" s="212">
        <f>ROUND(I152*H152,2)</f>
        <v>0</v>
      </c>
      <c r="K152" s="208" t="s">
        <v>139</v>
      </c>
      <c r="L152" s="46"/>
      <c r="M152" s="213" t="s">
        <v>19</v>
      </c>
      <c r="N152" s="214" t="s">
        <v>51</v>
      </c>
      <c r="O152" s="86"/>
      <c r="P152" s="215">
        <f>O152*H152</f>
        <v>0</v>
      </c>
      <c r="Q152" s="215">
        <v>0</v>
      </c>
      <c r="R152" s="215">
        <f>Q152*H152</f>
        <v>0</v>
      </c>
      <c r="S152" s="215">
        <v>0</v>
      </c>
      <c r="T152" s="216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17" t="s">
        <v>303</v>
      </c>
      <c r="AT152" s="217" t="s">
        <v>135</v>
      </c>
      <c r="AU152" s="217" t="s">
        <v>90</v>
      </c>
      <c r="AY152" s="18" t="s">
        <v>133</v>
      </c>
      <c r="BE152" s="218">
        <f>IF(N152="základní",J152,0)</f>
        <v>0</v>
      </c>
      <c r="BF152" s="218">
        <f>IF(N152="snížená",J152,0)</f>
        <v>0</v>
      </c>
      <c r="BG152" s="218">
        <f>IF(N152="zákl. přenesená",J152,0)</f>
        <v>0</v>
      </c>
      <c r="BH152" s="218">
        <f>IF(N152="sníž. přenesená",J152,0)</f>
        <v>0</v>
      </c>
      <c r="BI152" s="218">
        <f>IF(N152="nulová",J152,0)</f>
        <v>0</v>
      </c>
      <c r="BJ152" s="18" t="s">
        <v>88</v>
      </c>
      <c r="BK152" s="218">
        <f>ROUND(I152*H152,2)</f>
        <v>0</v>
      </c>
      <c r="BL152" s="18" t="s">
        <v>303</v>
      </c>
      <c r="BM152" s="217" t="s">
        <v>940</v>
      </c>
    </row>
    <row r="153" spans="1:47" s="2" customFormat="1" ht="12">
      <c r="A153" s="40"/>
      <c r="B153" s="41"/>
      <c r="C153" s="42"/>
      <c r="D153" s="219" t="s">
        <v>142</v>
      </c>
      <c r="E153" s="42"/>
      <c r="F153" s="220" t="s">
        <v>941</v>
      </c>
      <c r="G153" s="42"/>
      <c r="H153" s="42"/>
      <c r="I153" s="221"/>
      <c r="J153" s="42"/>
      <c r="K153" s="42"/>
      <c r="L153" s="46"/>
      <c r="M153" s="222"/>
      <c r="N153" s="223"/>
      <c r="O153" s="86"/>
      <c r="P153" s="86"/>
      <c r="Q153" s="86"/>
      <c r="R153" s="86"/>
      <c r="S153" s="86"/>
      <c r="T153" s="87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8" t="s">
        <v>142</v>
      </c>
      <c r="AU153" s="18" t="s">
        <v>90</v>
      </c>
    </row>
    <row r="154" spans="1:51" s="13" customFormat="1" ht="12">
      <c r="A154" s="13"/>
      <c r="B154" s="224"/>
      <c r="C154" s="225"/>
      <c r="D154" s="226" t="s">
        <v>144</v>
      </c>
      <c r="E154" s="227" t="s">
        <v>19</v>
      </c>
      <c r="F154" s="228" t="s">
        <v>607</v>
      </c>
      <c r="G154" s="225"/>
      <c r="H154" s="227" t="s">
        <v>19</v>
      </c>
      <c r="I154" s="229"/>
      <c r="J154" s="225"/>
      <c r="K154" s="225"/>
      <c r="L154" s="230"/>
      <c r="M154" s="231"/>
      <c r="N154" s="232"/>
      <c r="O154" s="232"/>
      <c r="P154" s="232"/>
      <c r="Q154" s="232"/>
      <c r="R154" s="232"/>
      <c r="S154" s="232"/>
      <c r="T154" s="23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4" t="s">
        <v>144</v>
      </c>
      <c r="AU154" s="234" t="s">
        <v>90</v>
      </c>
      <c r="AV154" s="13" t="s">
        <v>88</v>
      </c>
      <c r="AW154" s="13" t="s">
        <v>42</v>
      </c>
      <c r="AX154" s="13" t="s">
        <v>80</v>
      </c>
      <c r="AY154" s="234" t="s">
        <v>133</v>
      </c>
    </row>
    <row r="155" spans="1:51" s="13" customFormat="1" ht="12">
      <c r="A155" s="13"/>
      <c r="B155" s="224"/>
      <c r="C155" s="225"/>
      <c r="D155" s="226" t="s">
        <v>144</v>
      </c>
      <c r="E155" s="227" t="s">
        <v>19</v>
      </c>
      <c r="F155" s="228" t="s">
        <v>942</v>
      </c>
      <c r="G155" s="225"/>
      <c r="H155" s="227" t="s">
        <v>19</v>
      </c>
      <c r="I155" s="229"/>
      <c r="J155" s="225"/>
      <c r="K155" s="225"/>
      <c r="L155" s="230"/>
      <c r="M155" s="231"/>
      <c r="N155" s="232"/>
      <c r="O155" s="232"/>
      <c r="P155" s="232"/>
      <c r="Q155" s="232"/>
      <c r="R155" s="232"/>
      <c r="S155" s="232"/>
      <c r="T155" s="23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4" t="s">
        <v>144</v>
      </c>
      <c r="AU155" s="234" t="s">
        <v>90</v>
      </c>
      <c r="AV155" s="13" t="s">
        <v>88</v>
      </c>
      <c r="AW155" s="13" t="s">
        <v>42</v>
      </c>
      <c r="AX155" s="13" t="s">
        <v>80</v>
      </c>
      <c r="AY155" s="234" t="s">
        <v>133</v>
      </c>
    </row>
    <row r="156" spans="1:51" s="14" customFormat="1" ht="12">
      <c r="A156" s="14"/>
      <c r="B156" s="235"/>
      <c r="C156" s="236"/>
      <c r="D156" s="226" t="s">
        <v>144</v>
      </c>
      <c r="E156" s="237" t="s">
        <v>19</v>
      </c>
      <c r="F156" s="238" t="s">
        <v>88</v>
      </c>
      <c r="G156" s="236"/>
      <c r="H156" s="239">
        <v>1</v>
      </c>
      <c r="I156" s="240"/>
      <c r="J156" s="236"/>
      <c r="K156" s="236"/>
      <c r="L156" s="241"/>
      <c r="M156" s="242"/>
      <c r="N156" s="243"/>
      <c r="O156" s="243"/>
      <c r="P156" s="243"/>
      <c r="Q156" s="243"/>
      <c r="R156" s="243"/>
      <c r="S156" s="243"/>
      <c r="T156" s="24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45" t="s">
        <v>144</v>
      </c>
      <c r="AU156" s="245" t="s">
        <v>90</v>
      </c>
      <c r="AV156" s="14" t="s">
        <v>90</v>
      </c>
      <c r="AW156" s="14" t="s">
        <v>42</v>
      </c>
      <c r="AX156" s="14" t="s">
        <v>88</v>
      </c>
      <c r="AY156" s="245" t="s">
        <v>133</v>
      </c>
    </row>
    <row r="157" spans="1:51" s="13" customFormat="1" ht="12">
      <c r="A157" s="13"/>
      <c r="B157" s="224"/>
      <c r="C157" s="225"/>
      <c r="D157" s="226" t="s">
        <v>144</v>
      </c>
      <c r="E157" s="227" t="s">
        <v>19</v>
      </c>
      <c r="F157" s="228" t="s">
        <v>943</v>
      </c>
      <c r="G157" s="225"/>
      <c r="H157" s="227" t="s">
        <v>19</v>
      </c>
      <c r="I157" s="229"/>
      <c r="J157" s="225"/>
      <c r="K157" s="225"/>
      <c r="L157" s="230"/>
      <c r="M157" s="231"/>
      <c r="N157" s="232"/>
      <c r="O157" s="232"/>
      <c r="P157" s="232"/>
      <c r="Q157" s="232"/>
      <c r="R157" s="232"/>
      <c r="S157" s="232"/>
      <c r="T157" s="23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4" t="s">
        <v>144</v>
      </c>
      <c r="AU157" s="234" t="s">
        <v>90</v>
      </c>
      <c r="AV157" s="13" t="s">
        <v>88</v>
      </c>
      <c r="AW157" s="13" t="s">
        <v>42</v>
      </c>
      <c r="AX157" s="13" t="s">
        <v>80</v>
      </c>
      <c r="AY157" s="234" t="s">
        <v>133</v>
      </c>
    </row>
    <row r="158" spans="1:51" s="13" customFormat="1" ht="12">
      <c r="A158" s="13"/>
      <c r="B158" s="224"/>
      <c r="C158" s="225"/>
      <c r="D158" s="226" t="s">
        <v>144</v>
      </c>
      <c r="E158" s="227" t="s">
        <v>19</v>
      </c>
      <c r="F158" s="228" t="s">
        <v>944</v>
      </c>
      <c r="G158" s="225"/>
      <c r="H158" s="227" t="s">
        <v>19</v>
      </c>
      <c r="I158" s="229"/>
      <c r="J158" s="225"/>
      <c r="K158" s="225"/>
      <c r="L158" s="230"/>
      <c r="M158" s="231"/>
      <c r="N158" s="232"/>
      <c r="O158" s="232"/>
      <c r="P158" s="232"/>
      <c r="Q158" s="232"/>
      <c r="R158" s="232"/>
      <c r="S158" s="232"/>
      <c r="T158" s="23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4" t="s">
        <v>144</v>
      </c>
      <c r="AU158" s="234" t="s">
        <v>90</v>
      </c>
      <c r="AV158" s="13" t="s">
        <v>88</v>
      </c>
      <c r="AW158" s="13" t="s">
        <v>42</v>
      </c>
      <c r="AX158" s="13" t="s">
        <v>80</v>
      </c>
      <c r="AY158" s="234" t="s">
        <v>133</v>
      </c>
    </row>
    <row r="159" spans="1:51" s="13" customFormat="1" ht="12">
      <c r="A159" s="13"/>
      <c r="B159" s="224"/>
      <c r="C159" s="225"/>
      <c r="D159" s="226" t="s">
        <v>144</v>
      </c>
      <c r="E159" s="227" t="s">
        <v>19</v>
      </c>
      <c r="F159" s="228" t="s">
        <v>945</v>
      </c>
      <c r="G159" s="225"/>
      <c r="H159" s="227" t="s">
        <v>19</v>
      </c>
      <c r="I159" s="229"/>
      <c r="J159" s="225"/>
      <c r="K159" s="225"/>
      <c r="L159" s="230"/>
      <c r="M159" s="231"/>
      <c r="N159" s="232"/>
      <c r="O159" s="232"/>
      <c r="P159" s="232"/>
      <c r="Q159" s="232"/>
      <c r="R159" s="232"/>
      <c r="S159" s="232"/>
      <c r="T159" s="23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4" t="s">
        <v>144</v>
      </c>
      <c r="AU159" s="234" t="s">
        <v>90</v>
      </c>
      <c r="AV159" s="13" t="s">
        <v>88</v>
      </c>
      <c r="AW159" s="13" t="s">
        <v>42</v>
      </c>
      <c r="AX159" s="13" t="s">
        <v>80</v>
      </c>
      <c r="AY159" s="234" t="s">
        <v>133</v>
      </c>
    </row>
    <row r="160" spans="1:51" s="13" customFormat="1" ht="12">
      <c r="A160" s="13"/>
      <c r="B160" s="224"/>
      <c r="C160" s="225"/>
      <c r="D160" s="226" t="s">
        <v>144</v>
      </c>
      <c r="E160" s="227" t="s">
        <v>19</v>
      </c>
      <c r="F160" s="228" t="s">
        <v>946</v>
      </c>
      <c r="G160" s="225"/>
      <c r="H160" s="227" t="s">
        <v>19</v>
      </c>
      <c r="I160" s="229"/>
      <c r="J160" s="225"/>
      <c r="K160" s="225"/>
      <c r="L160" s="230"/>
      <c r="M160" s="231"/>
      <c r="N160" s="232"/>
      <c r="O160" s="232"/>
      <c r="P160" s="232"/>
      <c r="Q160" s="232"/>
      <c r="R160" s="232"/>
      <c r="S160" s="232"/>
      <c r="T160" s="23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4" t="s">
        <v>144</v>
      </c>
      <c r="AU160" s="234" t="s">
        <v>90</v>
      </c>
      <c r="AV160" s="13" t="s">
        <v>88</v>
      </c>
      <c r="AW160" s="13" t="s">
        <v>42</v>
      </c>
      <c r="AX160" s="13" t="s">
        <v>80</v>
      </c>
      <c r="AY160" s="234" t="s">
        <v>133</v>
      </c>
    </row>
    <row r="161" spans="1:51" s="13" customFormat="1" ht="12">
      <c r="A161" s="13"/>
      <c r="B161" s="224"/>
      <c r="C161" s="225"/>
      <c r="D161" s="226" t="s">
        <v>144</v>
      </c>
      <c r="E161" s="227" t="s">
        <v>19</v>
      </c>
      <c r="F161" s="228" t="s">
        <v>947</v>
      </c>
      <c r="G161" s="225"/>
      <c r="H161" s="227" t="s">
        <v>19</v>
      </c>
      <c r="I161" s="229"/>
      <c r="J161" s="225"/>
      <c r="K161" s="225"/>
      <c r="L161" s="230"/>
      <c r="M161" s="231"/>
      <c r="N161" s="232"/>
      <c r="O161" s="232"/>
      <c r="P161" s="232"/>
      <c r="Q161" s="232"/>
      <c r="R161" s="232"/>
      <c r="S161" s="232"/>
      <c r="T161" s="23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4" t="s">
        <v>144</v>
      </c>
      <c r="AU161" s="234" t="s">
        <v>90</v>
      </c>
      <c r="AV161" s="13" t="s">
        <v>88</v>
      </c>
      <c r="AW161" s="13" t="s">
        <v>42</v>
      </c>
      <c r="AX161" s="13" t="s">
        <v>80</v>
      </c>
      <c r="AY161" s="234" t="s">
        <v>133</v>
      </c>
    </row>
    <row r="162" spans="1:51" s="13" customFormat="1" ht="12">
      <c r="A162" s="13"/>
      <c r="B162" s="224"/>
      <c r="C162" s="225"/>
      <c r="D162" s="226" t="s">
        <v>144</v>
      </c>
      <c r="E162" s="227" t="s">
        <v>19</v>
      </c>
      <c r="F162" s="228" t="s">
        <v>948</v>
      </c>
      <c r="G162" s="225"/>
      <c r="H162" s="227" t="s">
        <v>19</v>
      </c>
      <c r="I162" s="229"/>
      <c r="J162" s="225"/>
      <c r="K162" s="225"/>
      <c r="L162" s="230"/>
      <c r="M162" s="231"/>
      <c r="N162" s="232"/>
      <c r="O162" s="232"/>
      <c r="P162" s="232"/>
      <c r="Q162" s="232"/>
      <c r="R162" s="232"/>
      <c r="S162" s="232"/>
      <c r="T162" s="23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4" t="s">
        <v>144</v>
      </c>
      <c r="AU162" s="234" t="s">
        <v>90</v>
      </c>
      <c r="AV162" s="13" t="s">
        <v>88</v>
      </c>
      <c r="AW162" s="13" t="s">
        <v>42</v>
      </c>
      <c r="AX162" s="13" t="s">
        <v>80</v>
      </c>
      <c r="AY162" s="234" t="s">
        <v>133</v>
      </c>
    </row>
    <row r="163" spans="1:65" s="2" customFormat="1" ht="16.5" customHeight="1">
      <c r="A163" s="40"/>
      <c r="B163" s="41"/>
      <c r="C163" s="257" t="s">
        <v>215</v>
      </c>
      <c r="D163" s="257" t="s">
        <v>231</v>
      </c>
      <c r="E163" s="258" t="s">
        <v>949</v>
      </c>
      <c r="F163" s="259" t="s">
        <v>950</v>
      </c>
      <c r="G163" s="260" t="s">
        <v>226</v>
      </c>
      <c r="H163" s="261">
        <v>1</v>
      </c>
      <c r="I163" s="262"/>
      <c r="J163" s="263">
        <f>ROUND(I163*H163,2)</f>
        <v>0</v>
      </c>
      <c r="K163" s="259" t="s">
        <v>435</v>
      </c>
      <c r="L163" s="264"/>
      <c r="M163" s="265" t="s">
        <v>19</v>
      </c>
      <c r="N163" s="266" t="s">
        <v>51</v>
      </c>
      <c r="O163" s="86"/>
      <c r="P163" s="215">
        <f>O163*H163</f>
        <v>0</v>
      </c>
      <c r="Q163" s="215">
        <v>0</v>
      </c>
      <c r="R163" s="215">
        <f>Q163*H163</f>
        <v>0</v>
      </c>
      <c r="S163" s="215">
        <v>0</v>
      </c>
      <c r="T163" s="216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17" t="s">
        <v>317</v>
      </c>
      <c r="AT163" s="217" t="s">
        <v>231</v>
      </c>
      <c r="AU163" s="217" t="s">
        <v>90</v>
      </c>
      <c r="AY163" s="18" t="s">
        <v>133</v>
      </c>
      <c r="BE163" s="218">
        <f>IF(N163="základní",J163,0)</f>
        <v>0</v>
      </c>
      <c r="BF163" s="218">
        <f>IF(N163="snížená",J163,0)</f>
        <v>0</v>
      </c>
      <c r="BG163" s="218">
        <f>IF(N163="zákl. přenesená",J163,0)</f>
        <v>0</v>
      </c>
      <c r="BH163" s="218">
        <f>IF(N163="sníž. přenesená",J163,0)</f>
        <v>0</v>
      </c>
      <c r="BI163" s="218">
        <f>IF(N163="nulová",J163,0)</f>
        <v>0</v>
      </c>
      <c r="BJ163" s="18" t="s">
        <v>88</v>
      </c>
      <c r="BK163" s="218">
        <f>ROUND(I163*H163,2)</f>
        <v>0</v>
      </c>
      <c r="BL163" s="18" t="s">
        <v>303</v>
      </c>
      <c r="BM163" s="217" t="s">
        <v>951</v>
      </c>
    </row>
    <row r="164" spans="1:51" s="13" customFormat="1" ht="12">
      <c r="A164" s="13"/>
      <c r="B164" s="224"/>
      <c r="C164" s="225"/>
      <c r="D164" s="226" t="s">
        <v>144</v>
      </c>
      <c r="E164" s="227" t="s">
        <v>19</v>
      </c>
      <c r="F164" s="228" t="s">
        <v>607</v>
      </c>
      <c r="G164" s="225"/>
      <c r="H164" s="227" t="s">
        <v>19</v>
      </c>
      <c r="I164" s="229"/>
      <c r="J164" s="225"/>
      <c r="K164" s="225"/>
      <c r="L164" s="230"/>
      <c r="M164" s="231"/>
      <c r="N164" s="232"/>
      <c r="O164" s="232"/>
      <c r="P164" s="232"/>
      <c r="Q164" s="232"/>
      <c r="R164" s="232"/>
      <c r="S164" s="232"/>
      <c r="T164" s="23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4" t="s">
        <v>144</v>
      </c>
      <c r="AU164" s="234" t="s">
        <v>90</v>
      </c>
      <c r="AV164" s="13" t="s">
        <v>88</v>
      </c>
      <c r="AW164" s="13" t="s">
        <v>42</v>
      </c>
      <c r="AX164" s="13" t="s">
        <v>80</v>
      </c>
      <c r="AY164" s="234" t="s">
        <v>133</v>
      </c>
    </row>
    <row r="165" spans="1:51" s="13" customFormat="1" ht="12">
      <c r="A165" s="13"/>
      <c r="B165" s="224"/>
      <c r="C165" s="225"/>
      <c r="D165" s="226" t="s">
        <v>144</v>
      </c>
      <c r="E165" s="227" t="s">
        <v>19</v>
      </c>
      <c r="F165" s="228" t="s">
        <v>942</v>
      </c>
      <c r="G165" s="225"/>
      <c r="H165" s="227" t="s">
        <v>19</v>
      </c>
      <c r="I165" s="229"/>
      <c r="J165" s="225"/>
      <c r="K165" s="225"/>
      <c r="L165" s="230"/>
      <c r="M165" s="231"/>
      <c r="N165" s="232"/>
      <c r="O165" s="232"/>
      <c r="P165" s="232"/>
      <c r="Q165" s="232"/>
      <c r="R165" s="232"/>
      <c r="S165" s="232"/>
      <c r="T165" s="23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4" t="s">
        <v>144</v>
      </c>
      <c r="AU165" s="234" t="s">
        <v>90</v>
      </c>
      <c r="AV165" s="13" t="s">
        <v>88</v>
      </c>
      <c r="AW165" s="13" t="s">
        <v>42</v>
      </c>
      <c r="AX165" s="13" t="s">
        <v>80</v>
      </c>
      <c r="AY165" s="234" t="s">
        <v>133</v>
      </c>
    </row>
    <row r="166" spans="1:51" s="14" customFormat="1" ht="12">
      <c r="A166" s="14"/>
      <c r="B166" s="235"/>
      <c r="C166" s="236"/>
      <c r="D166" s="226" t="s">
        <v>144</v>
      </c>
      <c r="E166" s="237" t="s">
        <v>19</v>
      </c>
      <c r="F166" s="238" t="s">
        <v>88</v>
      </c>
      <c r="G166" s="236"/>
      <c r="H166" s="239">
        <v>1</v>
      </c>
      <c r="I166" s="240"/>
      <c r="J166" s="236"/>
      <c r="K166" s="236"/>
      <c r="L166" s="241"/>
      <c r="M166" s="242"/>
      <c r="N166" s="243"/>
      <c r="O166" s="243"/>
      <c r="P166" s="243"/>
      <c r="Q166" s="243"/>
      <c r="R166" s="243"/>
      <c r="S166" s="243"/>
      <c r="T166" s="24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45" t="s">
        <v>144</v>
      </c>
      <c r="AU166" s="245" t="s">
        <v>90</v>
      </c>
      <c r="AV166" s="14" t="s">
        <v>90</v>
      </c>
      <c r="AW166" s="14" t="s">
        <v>42</v>
      </c>
      <c r="AX166" s="14" t="s">
        <v>88</v>
      </c>
      <c r="AY166" s="245" t="s">
        <v>133</v>
      </c>
    </row>
    <row r="167" spans="1:51" s="13" customFormat="1" ht="12">
      <c r="A167" s="13"/>
      <c r="B167" s="224"/>
      <c r="C167" s="225"/>
      <c r="D167" s="226" t="s">
        <v>144</v>
      </c>
      <c r="E167" s="227" t="s">
        <v>19</v>
      </c>
      <c r="F167" s="228" t="s">
        <v>943</v>
      </c>
      <c r="G167" s="225"/>
      <c r="H167" s="227" t="s">
        <v>19</v>
      </c>
      <c r="I167" s="229"/>
      <c r="J167" s="225"/>
      <c r="K167" s="225"/>
      <c r="L167" s="230"/>
      <c r="M167" s="231"/>
      <c r="N167" s="232"/>
      <c r="O167" s="232"/>
      <c r="P167" s="232"/>
      <c r="Q167" s="232"/>
      <c r="R167" s="232"/>
      <c r="S167" s="232"/>
      <c r="T167" s="23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4" t="s">
        <v>144</v>
      </c>
      <c r="AU167" s="234" t="s">
        <v>90</v>
      </c>
      <c r="AV167" s="13" t="s">
        <v>88</v>
      </c>
      <c r="AW167" s="13" t="s">
        <v>42</v>
      </c>
      <c r="AX167" s="13" t="s">
        <v>80</v>
      </c>
      <c r="AY167" s="234" t="s">
        <v>133</v>
      </c>
    </row>
    <row r="168" spans="1:51" s="13" customFormat="1" ht="12">
      <c r="A168" s="13"/>
      <c r="B168" s="224"/>
      <c r="C168" s="225"/>
      <c r="D168" s="226" t="s">
        <v>144</v>
      </c>
      <c r="E168" s="227" t="s">
        <v>19</v>
      </c>
      <c r="F168" s="228" t="s">
        <v>952</v>
      </c>
      <c r="G168" s="225"/>
      <c r="H168" s="227" t="s">
        <v>19</v>
      </c>
      <c r="I168" s="229"/>
      <c r="J168" s="225"/>
      <c r="K168" s="225"/>
      <c r="L168" s="230"/>
      <c r="M168" s="231"/>
      <c r="N168" s="232"/>
      <c r="O168" s="232"/>
      <c r="P168" s="232"/>
      <c r="Q168" s="232"/>
      <c r="R168" s="232"/>
      <c r="S168" s="232"/>
      <c r="T168" s="23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4" t="s">
        <v>144</v>
      </c>
      <c r="AU168" s="234" t="s">
        <v>90</v>
      </c>
      <c r="AV168" s="13" t="s">
        <v>88</v>
      </c>
      <c r="AW168" s="13" t="s">
        <v>42</v>
      </c>
      <c r="AX168" s="13" t="s">
        <v>80</v>
      </c>
      <c r="AY168" s="234" t="s">
        <v>133</v>
      </c>
    </row>
    <row r="169" spans="1:51" s="13" customFormat="1" ht="12">
      <c r="A169" s="13"/>
      <c r="B169" s="224"/>
      <c r="C169" s="225"/>
      <c r="D169" s="226" t="s">
        <v>144</v>
      </c>
      <c r="E169" s="227" t="s">
        <v>19</v>
      </c>
      <c r="F169" s="228" t="s">
        <v>953</v>
      </c>
      <c r="G169" s="225"/>
      <c r="H169" s="227" t="s">
        <v>19</v>
      </c>
      <c r="I169" s="229"/>
      <c r="J169" s="225"/>
      <c r="K169" s="225"/>
      <c r="L169" s="230"/>
      <c r="M169" s="231"/>
      <c r="N169" s="232"/>
      <c r="O169" s="232"/>
      <c r="P169" s="232"/>
      <c r="Q169" s="232"/>
      <c r="R169" s="232"/>
      <c r="S169" s="232"/>
      <c r="T169" s="23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4" t="s">
        <v>144</v>
      </c>
      <c r="AU169" s="234" t="s">
        <v>90</v>
      </c>
      <c r="AV169" s="13" t="s">
        <v>88</v>
      </c>
      <c r="AW169" s="13" t="s">
        <v>42</v>
      </c>
      <c r="AX169" s="13" t="s">
        <v>80</v>
      </c>
      <c r="AY169" s="234" t="s">
        <v>133</v>
      </c>
    </row>
    <row r="170" spans="1:51" s="13" customFormat="1" ht="12">
      <c r="A170" s="13"/>
      <c r="B170" s="224"/>
      <c r="C170" s="225"/>
      <c r="D170" s="226" t="s">
        <v>144</v>
      </c>
      <c r="E170" s="227" t="s">
        <v>19</v>
      </c>
      <c r="F170" s="228" t="s">
        <v>954</v>
      </c>
      <c r="G170" s="225"/>
      <c r="H170" s="227" t="s">
        <v>19</v>
      </c>
      <c r="I170" s="229"/>
      <c r="J170" s="225"/>
      <c r="K170" s="225"/>
      <c r="L170" s="230"/>
      <c r="M170" s="231"/>
      <c r="N170" s="232"/>
      <c r="O170" s="232"/>
      <c r="P170" s="232"/>
      <c r="Q170" s="232"/>
      <c r="R170" s="232"/>
      <c r="S170" s="232"/>
      <c r="T170" s="23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4" t="s">
        <v>144</v>
      </c>
      <c r="AU170" s="234" t="s">
        <v>90</v>
      </c>
      <c r="AV170" s="13" t="s">
        <v>88</v>
      </c>
      <c r="AW170" s="13" t="s">
        <v>42</v>
      </c>
      <c r="AX170" s="13" t="s">
        <v>80</v>
      </c>
      <c r="AY170" s="234" t="s">
        <v>133</v>
      </c>
    </row>
    <row r="171" spans="1:51" s="13" customFormat="1" ht="12">
      <c r="A171" s="13"/>
      <c r="B171" s="224"/>
      <c r="C171" s="225"/>
      <c r="D171" s="226" t="s">
        <v>144</v>
      </c>
      <c r="E171" s="227" t="s">
        <v>19</v>
      </c>
      <c r="F171" s="228" t="s">
        <v>955</v>
      </c>
      <c r="G171" s="225"/>
      <c r="H171" s="227" t="s">
        <v>19</v>
      </c>
      <c r="I171" s="229"/>
      <c r="J171" s="225"/>
      <c r="K171" s="225"/>
      <c r="L171" s="230"/>
      <c r="M171" s="231"/>
      <c r="N171" s="232"/>
      <c r="O171" s="232"/>
      <c r="P171" s="232"/>
      <c r="Q171" s="232"/>
      <c r="R171" s="232"/>
      <c r="S171" s="232"/>
      <c r="T171" s="23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4" t="s">
        <v>144</v>
      </c>
      <c r="AU171" s="234" t="s">
        <v>90</v>
      </c>
      <c r="AV171" s="13" t="s">
        <v>88</v>
      </c>
      <c r="AW171" s="13" t="s">
        <v>42</v>
      </c>
      <c r="AX171" s="13" t="s">
        <v>80</v>
      </c>
      <c r="AY171" s="234" t="s">
        <v>133</v>
      </c>
    </row>
    <row r="172" spans="1:51" s="13" customFormat="1" ht="12">
      <c r="A172" s="13"/>
      <c r="B172" s="224"/>
      <c r="C172" s="225"/>
      <c r="D172" s="226" t="s">
        <v>144</v>
      </c>
      <c r="E172" s="227" t="s">
        <v>19</v>
      </c>
      <c r="F172" s="228" t="s">
        <v>956</v>
      </c>
      <c r="G172" s="225"/>
      <c r="H172" s="227" t="s">
        <v>19</v>
      </c>
      <c r="I172" s="229"/>
      <c r="J172" s="225"/>
      <c r="K172" s="225"/>
      <c r="L172" s="230"/>
      <c r="M172" s="231"/>
      <c r="N172" s="232"/>
      <c r="O172" s="232"/>
      <c r="P172" s="232"/>
      <c r="Q172" s="232"/>
      <c r="R172" s="232"/>
      <c r="S172" s="232"/>
      <c r="T172" s="23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4" t="s">
        <v>144</v>
      </c>
      <c r="AU172" s="234" t="s">
        <v>90</v>
      </c>
      <c r="AV172" s="13" t="s">
        <v>88</v>
      </c>
      <c r="AW172" s="13" t="s">
        <v>42</v>
      </c>
      <c r="AX172" s="13" t="s">
        <v>80</v>
      </c>
      <c r="AY172" s="234" t="s">
        <v>133</v>
      </c>
    </row>
    <row r="173" spans="1:65" s="2" customFormat="1" ht="16.5" customHeight="1">
      <c r="A173" s="40"/>
      <c r="B173" s="41"/>
      <c r="C173" s="257" t="s">
        <v>223</v>
      </c>
      <c r="D173" s="257" t="s">
        <v>231</v>
      </c>
      <c r="E173" s="258" t="s">
        <v>957</v>
      </c>
      <c r="F173" s="259" t="s">
        <v>958</v>
      </c>
      <c r="G173" s="260" t="s">
        <v>226</v>
      </c>
      <c r="H173" s="261">
        <v>1</v>
      </c>
      <c r="I173" s="262"/>
      <c r="J173" s="263">
        <f>ROUND(I173*H173,2)</f>
        <v>0</v>
      </c>
      <c r="K173" s="259" t="s">
        <v>435</v>
      </c>
      <c r="L173" s="264"/>
      <c r="M173" s="265" t="s">
        <v>19</v>
      </c>
      <c r="N173" s="266" t="s">
        <v>51</v>
      </c>
      <c r="O173" s="86"/>
      <c r="P173" s="215">
        <f>O173*H173</f>
        <v>0</v>
      </c>
      <c r="Q173" s="215">
        <v>0</v>
      </c>
      <c r="R173" s="215">
        <f>Q173*H173</f>
        <v>0</v>
      </c>
      <c r="S173" s="215">
        <v>0</v>
      </c>
      <c r="T173" s="216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17" t="s">
        <v>317</v>
      </c>
      <c r="AT173" s="217" t="s">
        <v>231</v>
      </c>
      <c r="AU173" s="217" t="s">
        <v>90</v>
      </c>
      <c r="AY173" s="18" t="s">
        <v>133</v>
      </c>
      <c r="BE173" s="218">
        <f>IF(N173="základní",J173,0)</f>
        <v>0</v>
      </c>
      <c r="BF173" s="218">
        <f>IF(N173="snížená",J173,0)</f>
        <v>0</v>
      </c>
      <c r="BG173" s="218">
        <f>IF(N173="zákl. přenesená",J173,0)</f>
        <v>0</v>
      </c>
      <c r="BH173" s="218">
        <f>IF(N173="sníž. přenesená",J173,0)</f>
        <v>0</v>
      </c>
      <c r="BI173" s="218">
        <f>IF(N173="nulová",J173,0)</f>
        <v>0</v>
      </c>
      <c r="BJ173" s="18" t="s">
        <v>88</v>
      </c>
      <c r="BK173" s="218">
        <f>ROUND(I173*H173,2)</f>
        <v>0</v>
      </c>
      <c r="BL173" s="18" t="s">
        <v>303</v>
      </c>
      <c r="BM173" s="217" t="s">
        <v>959</v>
      </c>
    </row>
    <row r="174" spans="1:51" s="13" customFormat="1" ht="12">
      <c r="A174" s="13"/>
      <c r="B174" s="224"/>
      <c r="C174" s="225"/>
      <c r="D174" s="226" t="s">
        <v>144</v>
      </c>
      <c r="E174" s="227" t="s">
        <v>19</v>
      </c>
      <c r="F174" s="228" t="s">
        <v>607</v>
      </c>
      <c r="G174" s="225"/>
      <c r="H174" s="227" t="s">
        <v>19</v>
      </c>
      <c r="I174" s="229"/>
      <c r="J174" s="225"/>
      <c r="K174" s="225"/>
      <c r="L174" s="230"/>
      <c r="M174" s="231"/>
      <c r="N174" s="232"/>
      <c r="O174" s="232"/>
      <c r="P174" s="232"/>
      <c r="Q174" s="232"/>
      <c r="R174" s="232"/>
      <c r="S174" s="232"/>
      <c r="T174" s="23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4" t="s">
        <v>144</v>
      </c>
      <c r="AU174" s="234" t="s">
        <v>90</v>
      </c>
      <c r="AV174" s="13" t="s">
        <v>88</v>
      </c>
      <c r="AW174" s="13" t="s">
        <v>42</v>
      </c>
      <c r="AX174" s="13" t="s">
        <v>80</v>
      </c>
      <c r="AY174" s="234" t="s">
        <v>133</v>
      </c>
    </row>
    <row r="175" spans="1:51" s="13" customFormat="1" ht="12">
      <c r="A175" s="13"/>
      <c r="B175" s="224"/>
      <c r="C175" s="225"/>
      <c r="D175" s="226" t="s">
        <v>144</v>
      </c>
      <c r="E175" s="227" t="s">
        <v>19</v>
      </c>
      <c r="F175" s="228" t="s">
        <v>960</v>
      </c>
      <c r="G175" s="225"/>
      <c r="H175" s="227" t="s">
        <v>19</v>
      </c>
      <c r="I175" s="229"/>
      <c r="J175" s="225"/>
      <c r="K175" s="225"/>
      <c r="L175" s="230"/>
      <c r="M175" s="231"/>
      <c r="N175" s="232"/>
      <c r="O175" s="232"/>
      <c r="P175" s="232"/>
      <c r="Q175" s="232"/>
      <c r="R175" s="232"/>
      <c r="S175" s="232"/>
      <c r="T175" s="23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4" t="s">
        <v>144</v>
      </c>
      <c r="AU175" s="234" t="s">
        <v>90</v>
      </c>
      <c r="AV175" s="13" t="s">
        <v>88</v>
      </c>
      <c r="AW175" s="13" t="s">
        <v>42</v>
      </c>
      <c r="AX175" s="13" t="s">
        <v>80</v>
      </c>
      <c r="AY175" s="234" t="s">
        <v>133</v>
      </c>
    </row>
    <row r="176" spans="1:51" s="14" customFormat="1" ht="12">
      <c r="A176" s="14"/>
      <c r="B176" s="235"/>
      <c r="C176" s="236"/>
      <c r="D176" s="226" t="s">
        <v>144</v>
      </c>
      <c r="E176" s="237" t="s">
        <v>19</v>
      </c>
      <c r="F176" s="238" t="s">
        <v>88</v>
      </c>
      <c r="G176" s="236"/>
      <c r="H176" s="239">
        <v>1</v>
      </c>
      <c r="I176" s="240"/>
      <c r="J176" s="236"/>
      <c r="K176" s="236"/>
      <c r="L176" s="241"/>
      <c r="M176" s="242"/>
      <c r="N176" s="243"/>
      <c r="O176" s="243"/>
      <c r="P176" s="243"/>
      <c r="Q176" s="243"/>
      <c r="R176" s="243"/>
      <c r="S176" s="243"/>
      <c r="T176" s="24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45" t="s">
        <v>144</v>
      </c>
      <c r="AU176" s="245" t="s">
        <v>90</v>
      </c>
      <c r="AV176" s="14" t="s">
        <v>90</v>
      </c>
      <c r="AW176" s="14" t="s">
        <v>42</v>
      </c>
      <c r="AX176" s="14" t="s">
        <v>88</v>
      </c>
      <c r="AY176" s="245" t="s">
        <v>133</v>
      </c>
    </row>
    <row r="177" spans="1:65" s="2" customFormat="1" ht="16.5" customHeight="1">
      <c r="A177" s="40"/>
      <c r="B177" s="41"/>
      <c r="C177" s="257" t="s">
        <v>8</v>
      </c>
      <c r="D177" s="257" t="s">
        <v>231</v>
      </c>
      <c r="E177" s="258" t="s">
        <v>961</v>
      </c>
      <c r="F177" s="259" t="s">
        <v>962</v>
      </c>
      <c r="G177" s="260" t="s">
        <v>226</v>
      </c>
      <c r="H177" s="261">
        <v>1</v>
      </c>
      <c r="I177" s="262"/>
      <c r="J177" s="263">
        <f>ROUND(I177*H177,2)</f>
        <v>0</v>
      </c>
      <c r="K177" s="259" t="s">
        <v>435</v>
      </c>
      <c r="L177" s="264"/>
      <c r="M177" s="265" t="s">
        <v>19</v>
      </c>
      <c r="N177" s="266" t="s">
        <v>51</v>
      </c>
      <c r="O177" s="86"/>
      <c r="P177" s="215">
        <f>O177*H177</f>
        <v>0</v>
      </c>
      <c r="Q177" s="215">
        <v>0</v>
      </c>
      <c r="R177" s="215">
        <f>Q177*H177</f>
        <v>0</v>
      </c>
      <c r="S177" s="215">
        <v>0</v>
      </c>
      <c r="T177" s="216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17" t="s">
        <v>317</v>
      </c>
      <c r="AT177" s="217" t="s">
        <v>231</v>
      </c>
      <c r="AU177" s="217" t="s">
        <v>90</v>
      </c>
      <c r="AY177" s="18" t="s">
        <v>133</v>
      </c>
      <c r="BE177" s="218">
        <f>IF(N177="základní",J177,0)</f>
        <v>0</v>
      </c>
      <c r="BF177" s="218">
        <f>IF(N177="snížená",J177,0)</f>
        <v>0</v>
      </c>
      <c r="BG177" s="218">
        <f>IF(N177="zákl. přenesená",J177,0)</f>
        <v>0</v>
      </c>
      <c r="BH177" s="218">
        <f>IF(N177="sníž. přenesená",J177,0)</f>
        <v>0</v>
      </c>
      <c r="BI177" s="218">
        <f>IF(N177="nulová",J177,0)</f>
        <v>0</v>
      </c>
      <c r="BJ177" s="18" t="s">
        <v>88</v>
      </c>
      <c r="BK177" s="218">
        <f>ROUND(I177*H177,2)</f>
        <v>0</v>
      </c>
      <c r="BL177" s="18" t="s">
        <v>303</v>
      </c>
      <c r="BM177" s="217" t="s">
        <v>963</v>
      </c>
    </row>
    <row r="178" spans="1:51" s="13" customFormat="1" ht="12">
      <c r="A178" s="13"/>
      <c r="B178" s="224"/>
      <c r="C178" s="225"/>
      <c r="D178" s="226" t="s">
        <v>144</v>
      </c>
      <c r="E178" s="227" t="s">
        <v>19</v>
      </c>
      <c r="F178" s="228" t="s">
        <v>607</v>
      </c>
      <c r="G178" s="225"/>
      <c r="H178" s="227" t="s">
        <v>19</v>
      </c>
      <c r="I178" s="229"/>
      <c r="J178" s="225"/>
      <c r="K178" s="225"/>
      <c r="L178" s="230"/>
      <c r="M178" s="231"/>
      <c r="N178" s="232"/>
      <c r="O178" s="232"/>
      <c r="P178" s="232"/>
      <c r="Q178" s="232"/>
      <c r="R178" s="232"/>
      <c r="S178" s="232"/>
      <c r="T178" s="23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4" t="s">
        <v>144</v>
      </c>
      <c r="AU178" s="234" t="s">
        <v>90</v>
      </c>
      <c r="AV178" s="13" t="s">
        <v>88</v>
      </c>
      <c r="AW178" s="13" t="s">
        <v>42</v>
      </c>
      <c r="AX178" s="13" t="s">
        <v>80</v>
      </c>
      <c r="AY178" s="234" t="s">
        <v>133</v>
      </c>
    </row>
    <row r="179" spans="1:51" s="13" customFormat="1" ht="12">
      <c r="A179" s="13"/>
      <c r="B179" s="224"/>
      <c r="C179" s="225"/>
      <c r="D179" s="226" t="s">
        <v>144</v>
      </c>
      <c r="E179" s="227" t="s">
        <v>19</v>
      </c>
      <c r="F179" s="228" t="s">
        <v>960</v>
      </c>
      <c r="G179" s="225"/>
      <c r="H179" s="227" t="s">
        <v>19</v>
      </c>
      <c r="I179" s="229"/>
      <c r="J179" s="225"/>
      <c r="K179" s="225"/>
      <c r="L179" s="230"/>
      <c r="M179" s="231"/>
      <c r="N179" s="232"/>
      <c r="O179" s="232"/>
      <c r="P179" s="232"/>
      <c r="Q179" s="232"/>
      <c r="R179" s="232"/>
      <c r="S179" s="232"/>
      <c r="T179" s="23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4" t="s">
        <v>144</v>
      </c>
      <c r="AU179" s="234" t="s">
        <v>90</v>
      </c>
      <c r="AV179" s="13" t="s">
        <v>88</v>
      </c>
      <c r="AW179" s="13" t="s">
        <v>42</v>
      </c>
      <c r="AX179" s="13" t="s">
        <v>80</v>
      </c>
      <c r="AY179" s="234" t="s">
        <v>133</v>
      </c>
    </row>
    <row r="180" spans="1:51" s="14" customFormat="1" ht="12">
      <c r="A180" s="14"/>
      <c r="B180" s="235"/>
      <c r="C180" s="236"/>
      <c r="D180" s="226" t="s">
        <v>144</v>
      </c>
      <c r="E180" s="237" t="s">
        <v>19</v>
      </c>
      <c r="F180" s="238" t="s">
        <v>88</v>
      </c>
      <c r="G180" s="236"/>
      <c r="H180" s="239">
        <v>1</v>
      </c>
      <c r="I180" s="240"/>
      <c r="J180" s="236"/>
      <c r="K180" s="236"/>
      <c r="L180" s="241"/>
      <c r="M180" s="242"/>
      <c r="N180" s="243"/>
      <c r="O180" s="243"/>
      <c r="P180" s="243"/>
      <c r="Q180" s="243"/>
      <c r="R180" s="243"/>
      <c r="S180" s="243"/>
      <c r="T180" s="24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45" t="s">
        <v>144</v>
      </c>
      <c r="AU180" s="245" t="s">
        <v>90</v>
      </c>
      <c r="AV180" s="14" t="s">
        <v>90</v>
      </c>
      <c r="AW180" s="14" t="s">
        <v>42</v>
      </c>
      <c r="AX180" s="14" t="s">
        <v>88</v>
      </c>
      <c r="AY180" s="245" t="s">
        <v>133</v>
      </c>
    </row>
    <row r="181" spans="1:65" s="2" customFormat="1" ht="16.5" customHeight="1">
      <c r="A181" s="40"/>
      <c r="B181" s="41"/>
      <c r="C181" s="206" t="s">
        <v>237</v>
      </c>
      <c r="D181" s="206" t="s">
        <v>135</v>
      </c>
      <c r="E181" s="207" t="s">
        <v>964</v>
      </c>
      <c r="F181" s="208" t="s">
        <v>965</v>
      </c>
      <c r="G181" s="209" t="s">
        <v>226</v>
      </c>
      <c r="H181" s="210">
        <v>1</v>
      </c>
      <c r="I181" s="211"/>
      <c r="J181" s="212">
        <f>ROUND(I181*H181,2)</f>
        <v>0</v>
      </c>
      <c r="K181" s="208" t="s">
        <v>139</v>
      </c>
      <c r="L181" s="46"/>
      <c r="M181" s="213" t="s">
        <v>19</v>
      </c>
      <c r="N181" s="214" t="s">
        <v>51</v>
      </c>
      <c r="O181" s="86"/>
      <c r="P181" s="215">
        <f>O181*H181</f>
        <v>0</v>
      </c>
      <c r="Q181" s="215">
        <v>0</v>
      </c>
      <c r="R181" s="215">
        <f>Q181*H181</f>
        <v>0</v>
      </c>
      <c r="S181" s="215">
        <v>0</v>
      </c>
      <c r="T181" s="216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17" t="s">
        <v>303</v>
      </c>
      <c r="AT181" s="217" t="s">
        <v>135</v>
      </c>
      <c r="AU181" s="217" t="s">
        <v>90</v>
      </c>
      <c r="AY181" s="18" t="s">
        <v>133</v>
      </c>
      <c r="BE181" s="218">
        <f>IF(N181="základní",J181,0)</f>
        <v>0</v>
      </c>
      <c r="BF181" s="218">
        <f>IF(N181="snížená",J181,0)</f>
        <v>0</v>
      </c>
      <c r="BG181" s="218">
        <f>IF(N181="zákl. přenesená",J181,0)</f>
        <v>0</v>
      </c>
      <c r="BH181" s="218">
        <f>IF(N181="sníž. přenesená",J181,0)</f>
        <v>0</v>
      </c>
      <c r="BI181" s="218">
        <f>IF(N181="nulová",J181,0)</f>
        <v>0</v>
      </c>
      <c r="BJ181" s="18" t="s">
        <v>88</v>
      </c>
      <c r="BK181" s="218">
        <f>ROUND(I181*H181,2)</f>
        <v>0</v>
      </c>
      <c r="BL181" s="18" t="s">
        <v>303</v>
      </c>
      <c r="BM181" s="217" t="s">
        <v>966</v>
      </c>
    </row>
    <row r="182" spans="1:47" s="2" customFormat="1" ht="12">
      <c r="A182" s="40"/>
      <c r="B182" s="41"/>
      <c r="C182" s="42"/>
      <c r="D182" s="219" t="s">
        <v>142</v>
      </c>
      <c r="E182" s="42"/>
      <c r="F182" s="220" t="s">
        <v>967</v>
      </c>
      <c r="G182" s="42"/>
      <c r="H182" s="42"/>
      <c r="I182" s="221"/>
      <c r="J182" s="42"/>
      <c r="K182" s="42"/>
      <c r="L182" s="46"/>
      <c r="M182" s="222"/>
      <c r="N182" s="223"/>
      <c r="O182" s="86"/>
      <c r="P182" s="86"/>
      <c r="Q182" s="86"/>
      <c r="R182" s="86"/>
      <c r="S182" s="86"/>
      <c r="T182" s="87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T182" s="18" t="s">
        <v>142</v>
      </c>
      <c r="AU182" s="18" t="s">
        <v>90</v>
      </c>
    </row>
    <row r="183" spans="1:51" s="13" customFormat="1" ht="12">
      <c r="A183" s="13"/>
      <c r="B183" s="224"/>
      <c r="C183" s="225"/>
      <c r="D183" s="226" t="s">
        <v>144</v>
      </c>
      <c r="E183" s="227" t="s">
        <v>19</v>
      </c>
      <c r="F183" s="228" t="s">
        <v>607</v>
      </c>
      <c r="G183" s="225"/>
      <c r="H183" s="227" t="s">
        <v>19</v>
      </c>
      <c r="I183" s="229"/>
      <c r="J183" s="225"/>
      <c r="K183" s="225"/>
      <c r="L183" s="230"/>
      <c r="M183" s="231"/>
      <c r="N183" s="232"/>
      <c r="O183" s="232"/>
      <c r="P183" s="232"/>
      <c r="Q183" s="232"/>
      <c r="R183" s="232"/>
      <c r="S183" s="232"/>
      <c r="T183" s="23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4" t="s">
        <v>144</v>
      </c>
      <c r="AU183" s="234" t="s">
        <v>90</v>
      </c>
      <c r="AV183" s="13" t="s">
        <v>88</v>
      </c>
      <c r="AW183" s="13" t="s">
        <v>42</v>
      </c>
      <c r="AX183" s="13" t="s">
        <v>80</v>
      </c>
      <c r="AY183" s="234" t="s">
        <v>133</v>
      </c>
    </row>
    <row r="184" spans="1:51" s="13" customFormat="1" ht="12">
      <c r="A184" s="13"/>
      <c r="B184" s="224"/>
      <c r="C184" s="225"/>
      <c r="D184" s="226" t="s">
        <v>144</v>
      </c>
      <c r="E184" s="227" t="s">
        <v>19</v>
      </c>
      <c r="F184" s="228" t="s">
        <v>968</v>
      </c>
      <c r="G184" s="225"/>
      <c r="H184" s="227" t="s">
        <v>19</v>
      </c>
      <c r="I184" s="229"/>
      <c r="J184" s="225"/>
      <c r="K184" s="225"/>
      <c r="L184" s="230"/>
      <c r="M184" s="231"/>
      <c r="N184" s="232"/>
      <c r="O184" s="232"/>
      <c r="P184" s="232"/>
      <c r="Q184" s="232"/>
      <c r="R184" s="232"/>
      <c r="S184" s="232"/>
      <c r="T184" s="23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4" t="s">
        <v>144</v>
      </c>
      <c r="AU184" s="234" t="s">
        <v>90</v>
      </c>
      <c r="AV184" s="13" t="s">
        <v>88</v>
      </c>
      <c r="AW184" s="13" t="s">
        <v>42</v>
      </c>
      <c r="AX184" s="13" t="s">
        <v>80</v>
      </c>
      <c r="AY184" s="234" t="s">
        <v>133</v>
      </c>
    </row>
    <row r="185" spans="1:51" s="14" customFormat="1" ht="12">
      <c r="A185" s="14"/>
      <c r="B185" s="235"/>
      <c r="C185" s="236"/>
      <c r="D185" s="226" t="s">
        <v>144</v>
      </c>
      <c r="E185" s="237" t="s">
        <v>19</v>
      </c>
      <c r="F185" s="238" t="s">
        <v>88</v>
      </c>
      <c r="G185" s="236"/>
      <c r="H185" s="239">
        <v>1</v>
      </c>
      <c r="I185" s="240"/>
      <c r="J185" s="236"/>
      <c r="K185" s="236"/>
      <c r="L185" s="241"/>
      <c r="M185" s="242"/>
      <c r="N185" s="243"/>
      <c r="O185" s="243"/>
      <c r="P185" s="243"/>
      <c r="Q185" s="243"/>
      <c r="R185" s="243"/>
      <c r="S185" s="243"/>
      <c r="T185" s="24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45" t="s">
        <v>144</v>
      </c>
      <c r="AU185" s="245" t="s">
        <v>90</v>
      </c>
      <c r="AV185" s="14" t="s">
        <v>90</v>
      </c>
      <c r="AW185" s="14" t="s">
        <v>42</v>
      </c>
      <c r="AX185" s="14" t="s">
        <v>88</v>
      </c>
      <c r="AY185" s="245" t="s">
        <v>133</v>
      </c>
    </row>
    <row r="186" spans="1:65" s="2" customFormat="1" ht="16.5" customHeight="1">
      <c r="A186" s="40"/>
      <c r="B186" s="41"/>
      <c r="C186" s="206" t="s">
        <v>242</v>
      </c>
      <c r="D186" s="206" t="s">
        <v>135</v>
      </c>
      <c r="E186" s="207" t="s">
        <v>969</v>
      </c>
      <c r="F186" s="208" t="s">
        <v>970</v>
      </c>
      <c r="G186" s="209" t="s">
        <v>971</v>
      </c>
      <c r="H186" s="210">
        <v>1</v>
      </c>
      <c r="I186" s="211"/>
      <c r="J186" s="212">
        <f>ROUND(I186*H186,2)</f>
        <v>0</v>
      </c>
      <c r="K186" s="208" t="s">
        <v>435</v>
      </c>
      <c r="L186" s="46"/>
      <c r="M186" s="213" t="s">
        <v>19</v>
      </c>
      <c r="N186" s="214" t="s">
        <v>51</v>
      </c>
      <c r="O186" s="86"/>
      <c r="P186" s="215">
        <f>O186*H186</f>
        <v>0</v>
      </c>
      <c r="Q186" s="215">
        <v>0</v>
      </c>
      <c r="R186" s="215">
        <f>Q186*H186</f>
        <v>0</v>
      </c>
      <c r="S186" s="215">
        <v>0</v>
      </c>
      <c r="T186" s="216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17" t="s">
        <v>303</v>
      </c>
      <c r="AT186" s="217" t="s">
        <v>135</v>
      </c>
      <c r="AU186" s="217" t="s">
        <v>90</v>
      </c>
      <c r="AY186" s="18" t="s">
        <v>133</v>
      </c>
      <c r="BE186" s="218">
        <f>IF(N186="základní",J186,0)</f>
        <v>0</v>
      </c>
      <c r="BF186" s="218">
        <f>IF(N186="snížená",J186,0)</f>
        <v>0</v>
      </c>
      <c r="BG186" s="218">
        <f>IF(N186="zákl. přenesená",J186,0)</f>
        <v>0</v>
      </c>
      <c r="BH186" s="218">
        <f>IF(N186="sníž. přenesená",J186,0)</f>
        <v>0</v>
      </c>
      <c r="BI186" s="218">
        <f>IF(N186="nulová",J186,0)</f>
        <v>0</v>
      </c>
      <c r="BJ186" s="18" t="s">
        <v>88</v>
      </c>
      <c r="BK186" s="218">
        <f>ROUND(I186*H186,2)</f>
        <v>0</v>
      </c>
      <c r="BL186" s="18" t="s">
        <v>303</v>
      </c>
      <c r="BM186" s="217" t="s">
        <v>972</v>
      </c>
    </row>
    <row r="187" spans="1:51" s="13" customFormat="1" ht="12">
      <c r="A187" s="13"/>
      <c r="B187" s="224"/>
      <c r="C187" s="225"/>
      <c r="D187" s="226" t="s">
        <v>144</v>
      </c>
      <c r="E187" s="227" t="s">
        <v>19</v>
      </c>
      <c r="F187" s="228" t="s">
        <v>607</v>
      </c>
      <c r="G187" s="225"/>
      <c r="H187" s="227" t="s">
        <v>19</v>
      </c>
      <c r="I187" s="229"/>
      <c r="J187" s="225"/>
      <c r="K187" s="225"/>
      <c r="L187" s="230"/>
      <c r="M187" s="231"/>
      <c r="N187" s="232"/>
      <c r="O187" s="232"/>
      <c r="P187" s="232"/>
      <c r="Q187" s="232"/>
      <c r="R187" s="232"/>
      <c r="S187" s="232"/>
      <c r="T187" s="23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4" t="s">
        <v>144</v>
      </c>
      <c r="AU187" s="234" t="s">
        <v>90</v>
      </c>
      <c r="AV187" s="13" t="s">
        <v>88</v>
      </c>
      <c r="AW187" s="13" t="s">
        <v>42</v>
      </c>
      <c r="AX187" s="13" t="s">
        <v>80</v>
      </c>
      <c r="AY187" s="234" t="s">
        <v>133</v>
      </c>
    </row>
    <row r="188" spans="1:51" s="13" customFormat="1" ht="12">
      <c r="A188" s="13"/>
      <c r="B188" s="224"/>
      <c r="C188" s="225"/>
      <c r="D188" s="226" t="s">
        <v>144</v>
      </c>
      <c r="E188" s="227" t="s">
        <v>19</v>
      </c>
      <c r="F188" s="228" t="s">
        <v>973</v>
      </c>
      <c r="G188" s="225"/>
      <c r="H188" s="227" t="s">
        <v>19</v>
      </c>
      <c r="I188" s="229"/>
      <c r="J188" s="225"/>
      <c r="K188" s="225"/>
      <c r="L188" s="230"/>
      <c r="M188" s="231"/>
      <c r="N188" s="232"/>
      <c r="O188" s="232"/>
      <c r="P188" s="232"/>
      <c r="Q188" s="232"/>
      <c r="R188" s="232"/>
      <c r="S188" s="232"/>
      <c r="T188" s="23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4" t="s">
        <v>144</v>
      </c>
      <c r="AU188" s="234" t="s">
        <v>90</v>
      </c>
      <c r="AV188" s="13" t="s">
        <v>88</v>
      </c>
      <c r="AW188" s="13" t="s">
        <v>42</v>
      </c>
      <c r="AX188" s="13" t="s">
        <v>80</v>
      </c>
      <c r="AY188" s="234" t="s">
        <v>133</v>
      </c>
    </row>
    <row r="189" spans="1:51" s="14" customFormat="1" ht="12">
      <c r="A189" s="14"/>
      <c r="B189" s="235"/>
      <c r="C189" s="236"/>
      <c r="D189" s="226" t="s">
        <v>144</v>
      </c>
      <c r="E189" s="237" t="s">
        <v>19</v>
      </c>
      <c r="F189" s="238" t="s">
        <v>88</v>
      </c>
      <c r="G189" s="236"/>
      <c r="H189" s="239">
        <v>1</v>
      </c>
      <c r="I189" s="240"/>
      <c r="J189" s="236"/>
      <c r="K189" s="236"/>
      <c r="L189" s="241"/>
      <c r="M189" s="242"/>
      <c r="N189" s="243"/>
      <c r="O189" s="243"/>
      <c r="P189" s="243"/>
      <c r="Q189" s="243"/>
      <c r="R189" s="243"/>
      <c r="S189" s="243"/>
      <c r="T189" s="24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45" t="s">
        <v>144</v>
      </c>
      <c r="AU189" s="245" t="s">
        <v>90</v>
      </c>
      <c r="AV189" s="14" t="s">
        <v>90</v>
      </c>
      <c r="AW189" s="14" t="s">
        <v>42</v>
      </c>
      <c r="AX189" s="14" t="s">
        <v>88</v>
      </c>
      <c r="AY189" s="245" t="s">
        <v>133</v>
      </c>
    </row>
    <row r="190" spans="1:51" s="13" customFormat="1" ht="12">
      <c r="A190" s="13"/>
      <c r="B190" s="224"/>
      <c r="C190" s="225"/>
      <c r="D190" s="226" t="s">
        <v>144</v>
      </c>
      <c r="E190" s="227" t="s">
        <v>19</v>
      </c>
      <c r="F190" s="228" t="s">
        <v>974</v>
      </c>
      <c r="G190" s="225"/>
      <c r="H190" s="227" t="s">
        <v>19</v>
      </c>
      <c r="I190" s="229"/>
      <c r="J190" s="225"/>
      <c r="K190" s="225"/>
      <c r="L190" s="230"/>
      <c r="M190" s="231"/>
      <c r="N190" s="232"/>
      <c r="O190" s="232"/>
      <c r="P190" s="232"/>
      <c r="Q190" s="232"/>
      <c r="R190" s="232"/>
      <c r="S190" s="232"/>
      <c r="T190" s="23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4" t="s">
        <v>144</v>
      </c>
      <c r="AU190" s="234" t="s">
        <v>90</v>
      </c>
      <c r="AV190" s="13" t="s">
        <v>88</v>
      </c>
      <c r="AW190" s="13" t="s">
        <v>42</v>
      </c>
      <c r="AX190" s="13" t="s">
        <v>80</v>
      </c>
      <c r="AY190" s="234" t="s">
        <v>133</v>
      </c>
    </row>
    <row r="191" spans="1:51" s="13" customFormat="1" ht="12">
      <c r="A191" s="13"/>
      <c r="B191" s="224"/>
      <c r="C191" s="225"/>
      <c r="D191" s="226" t="s">
        <v>144</v>
      </c>
      <c r="E191" s="227" t="s">
        <v>19</v>
      </c>
      <c r="F191" s="228" t="s">
        <v>975</v>
      </c>
      <c r="G191" s="225"/>
      <c r="H191" s="227" t="s">
        <v>19</v>
      </c>
      <c r="I191" s="229"/>
      <c r="J191" s="225"/>
      <c r="K191" s="225"/>
      <c r="L191" s="230"/>
      <c r="M191" s="231"/>
      <c r="N191" s="232"/>
      <c r="O191" s="232"/>
      <c r="P191" s="232"/>
      <c r="Q191" s="232"/>
      <c r="R191" s="232"/>
      <c r="S191" s="232"/>
      <c r="T191" s="23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4" t="s">
        <v>144</v>
      </c>
      <c r="AU191" s="234" t="s">
        <v>90</v>
      </c>
      <c r="AV191" s="13" t="s">
        <v>88</v>
      </c>
      <c r="AW191" s="13" t="s">
        <v>42</v>
      </c>
      <c r="AX191" s="13" t="s">
        <v>80</v>
      </c>
      <c r="AY191" s="234" t="s">
        <v>133</v>
      </c>
    </row>
    <row r="192" spans="1:63" s="12" customFormat="1" ht="25.9" customHeight="1">
      <c r="A192" s="12"/>
      <c r="B192" s="190"/>
      <c r="C192" s="191"/>
      <c r="D192" s="192" t="s">
        <v>79</v>
      </c>
      <c r="E192" s="193" t="s">
        <v>892</v>
      </c>
      <c r="F192" s="193" t="s">
        <v>893</v>
      </c>
      <c r="G192" s="191"/>
      <c r="H192" s="191"/>
      <c r="I192" s="194"/>
      <c r="J192" s="195">
        <f>BK192</f>
        <v>0</v>
      </c>
      <c r="K192" s="191"/>
      <c r="L192" s="196"/>
      <c r="M192" s="197"/>
      <c r="N192" s="198"/>
      <c r="O192" s="198"/>
      <c r="P192" s="199">
        <f>SUM(P193:P197)</f>
        <v>0</v>
      </c>
      <c r="Q192" s="198"/>
      <c r="R192" s="199">
        <f>SUM(R193:R197)</f>
        <v>0</v>
      </c>
      <c r="S192" s="198"/>
      <c r="T192" s="200">
        <f>SUM(T193:T197)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01" t="s">
        <v>140</v>
      </c>
      <c r="AT192" s="202" t="s">
        <v>79</v>
      </c>
      <c r="AU192" s="202" t="s">
        <v>80</v>
      </c>
      <c r="AY192" s="201" t="s">
        <v>133</v>
      </c>
      <c r="BK192" s="203">
        <f>SUM(BK193:BK197)</f>
        <v>0</v>
      </c>
    </row>
    <row r="193" spans="1:65" s="2" customFormat="1" ht="24.15" customHeight="1">
      <c r="A193" s="40"/>
      <c r="B193" s="41"/>
      <c r="C193" s="206" t="s">
        <v>249</v>
      </c>
      <c r="D193" s="206" t="s">
        <v>135</v>
      </c>
      <c r="E193" s="207" t="s">
        <v>895</v>
      </c>
      <c r="F193" s="208" t="s">
        <v>896</v>
      </c>
      <c r="G193" s="209" t="s">
        <v>897</v>
      </c>
      <c r="H193" s="210">
        <v>25</v>
      </c>
      <c r="I193" s="211"/>
      <c r="J193" s="212">
        <f>ROUND(I193*H193,2)</f>
        <v>0</v>
      </c>
      <c r="K193" s="208" t="s">
        <v>139</v>
      </c>
      <c r="L193" s="46"/>
      <c r="M193" s="213" t="s">
        <v>19</v>
      </c>
      <c r="N193" s="214" t="s">
        <v>51</v>
      </c>
      <c r="O193" s="86"/>
      <c r="P193" s="215">
        <f>O193*H193</f>
        <v>0</v>
      </c>
      <c r="Q193" s="215">
        <v>0</v>
      </c>
      <c r="R193" s="215">
        <f>Q193*H193</f>
        <v>0</v>
      </c>
      <c r="S193" s="215">
        <v>0</v>
      </c>
      <c r="T193" s="216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17" t="s">
        <v>898</v>
      </c>
      <c r="AT193" s="217" t="s">
        <v>135</v>
      </c>
      <c r="AU193" s="217" t="s">
        <v>88</v>
      </c>
      <c r="AY193" s="18" t="s">
        <v>133</v>
      </c>
      <c r="BE193" s="218">
        <f>IF(N193="základní",J193,0)</f>
        <v>0</v>
      </c>
      <c r="BF193" s="218">
        <f>IF(N193="snížená",J193,0)</f>
        <v>0</v>
      </c>
      <c r="BG193" s="218">
        <f>IF(N193="zákl. přenesená",J193,0)</f>
        <v>0</v>
      </c>
      <c r="BH193" s="218">
        <f>IF(N193="sníž. přenesená",J193,0)</f>
        <v>0</v>
      </c>
      <c r="BI193" s="218">
        <f>IF(N193="nulová",J193,0)</f>
        <v>0</v>
      </c>
      <c r="BJ193" s="18" t="s">
        <v>88</v>
      </c>
      <c r="BK193" s="218">
        <f>ROUND(I193*H193,2)</f>
        <v>0</v>
      </c>
      <c r="BL193" s="18" t="s">
        <v>898</v>
      </c>
      <c r="BM193" s="217" t="s">
        <v>976</v>
      </c>
    </row>
    <row r="194" spans="1:47" s="2" customFormat="1" ht="12">
      <c r="A194" s="40"/>
      <c r="B194" s="41"/>
      <c r="C194" s="42"/>
      <c r="D194" s="219" t="s">
        <v>142</v>
      </c>
      <c r="E194" s="42"/>
      <c r="F194" s="220" t="s">
        <v>900</v>
      </c>
      <c r="G194" s="42"/>
      <c r="H194" s="42"/>
      <c r="I194" s="221"/>
      <c r="J194" s="42"/>
      <c r="K194" s="42"/>
      <c r="L194" s="46"/>
      <c r="M194" s="222"/>
      <c r="N194" s="223"/>
      <c r="O194" s="86"/>
      <c r="P194" s="86"/>
      <c r="Q194" s="86"/>
      <c r="R194" s="86"/>
      <c r="S194" s="86"/>
      <c r="T194" s="87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T194" s="18" t="s">
        <v>142</v>
      </c>
      <c r="AU194" s="18" t="s">
        <v>88</v>
      </c>
    </row>
    <row r="195" spans="1:51" s="13" customFormat="1" ht="12">
      <c r="A195" s="13"/>
      <c r="B195" s="224"/>
      <c r="C195" s="225"/>
      <c r="D195" s="226" t="s">
        <v>144</v>
      </c>
      <c r="E195" s="227" t="s">
        <v>19</v>
      </c>
      <c r="F195" s="228" t="s">
        <v>901</v>
      </c>
      <c r="G195" s="225"/>
      <c r="H195" s="227" t="s">
        <v>19</v>
      </c>
      <c r="I195" s="229"/>
      <c r="J195" s="225"/>
      <c r="K195" s="225"/>
      <c r="L195" s="230"/>
      <c r="M195" s="231"/>
      <c r="N195" s="232"/>
      <c r="O195" s="232"/>
      <c r="P195" s="232"/>
      <c r="Q195" s="232"/>
      <c r="R195" s="232"/>
      <c r="S195" s="232"/>
      <c r="T195" s="23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4" t="s">
        <v>144</v>
      </c>
      <c r="AU195" s="234" t="s">
        <v>88</v>
      </c>
      <c r="AV195" s="13" t="s">
        <v>88</v>
      </c>
      <c r="AW195" s="13" t="s">
        <v>42</v>
      </c>
      <c r="AX195" s="13" t="s">
        <v>80</v>
      </c>
      <c r="AY195" s="234" t="s">
        <v>133</v>
      </c>
    </row>
    <row r="196" spans="1:51" s="13" customFormat="1" ht="12">
      <c r="A196" s="13"/>
      <c r="B196" s="224"/>
      <c r="C196" s="225"/>
      <c r="D196" s="226" t="s">
        <v>144</v>
      </c>
      <c r="E196" s="227" t="s">
        <v>19</v>
      </c>
      <c r="F196" s="228" t="s">
        <v>902</v>
      </c>
      <c r="G196" s="225"/>
      <c r="H196" s="227" t="s">
        <v>19</v>
      </c>
      <c r="I196" s="229"/>
      <c r="J196" s="225"/>
      <c r="K196" s="225"/>
      <c r="L196" s="230"/>
      <c r="M196" s="231"/>
      <c r="N196" s="232"/>
      <c r="O196" s="232"/>
      <c r="P196" s="232"/>
      <c r="Q196" s="232"/>
      <c r="R196" s="232"/>
      <c r="S196" s="232"/>
      <c r="T196" s="23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4" t="s">
        <v>144</v>
      </c>
      <c r="AU196" s="234" t="s">
        <v>88</v>
      </c>
      <c r="AV196" s="13" t="s">
        <v>88</v>
      </c>
      <c r="AW196" s="13" t="s">
        <v>42</v>
      </c>
      <c r="AX196" s="13" t="s">
        <v>80</v>
      </c>
      <c r="AY196" s="234" t="s">
        <v>133</v>
      </c>
    </row>
    <row r="197" spans="1:51" s="14" customFormat="1" ht="12">
      <c r="A197" s="14"/>
      <c r="B197" s="235"/>
      <c r="C197" s="236"/>
      <c r="D197" s="226" t="s">
        <v>144</v>
      </c>
      <c r="E197" s="237" t="s">
        <v>19</v>
      </c>
      <c r="F197" s="238" t="s">
        <v>300</v>
      </c>
      <c r="G197" s="236"/>
      <c r="H197" s="239">
        <v>25</v>
      </c>
      <c r="I197" s="240"/>
      <c r="J197" s="236"/>
      <c r="K197" s="236"/>
      <c r="L197" s="241"/>
      <c r="M197" s="267"/>
      <c r="N197" s="268"/>
      <c r="O197" s="268"/>
      <c r="P197" s="268"/>
      <c r="Q197" s="268"/>
      <c r="R197" s="268"/>
      <c r="S197" s="268"/>
      <c r="T197" s="269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45" t="s">
        <v>144</v>
      </c>
      <c r="AU197" s="245" t="s">
        <v>88</v>
      </c>
      <c r="AV197" s="14" t="s">
        <v>90</v>
      </c>
      <c r="AW197" s="14" t="s">
        <v>42</v>
      </c>
      <c r="AX197" s="14" t="s">
        <v>88</v>
      </c>
      <c r="AY197" s="245" t="s">
        <v>133</v>
      </c>
    </row>
    <row r="198" spans="1:31" s="2" customFormat="1" ht="6.95" customHeight="1">
      <c r="A198" s="40"/>
      <c r="B198" s="61"/>
      <c r="C198" s="62"/>
      <c r="D198" s="62"/>
      <c r="E198" s="62"/>
      <c r="F198" s="62"/>
      <c r="G198" s="62"/>
      <c r="H198" s="62"/>
      <c r="I198" s="62"/>
      <c r="J198" s="62"/>
      <c r="K198" s="62"/>
      <c r="L198" s="46"/>
      <c r="M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</row>
  </sheetData>
  <sheetProtection password="CC35" sheet="1" objects="1" scenarios="1" formatColumns="0" formatRows="0" autoFilter="0"/>
  <autoFilter ref="C84:K197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hyperlinks>
    <hyperlink ref="F89" r:id="rId1" display="https://podminky.urs.cz/item/CS_URS_2023_01/914111112"/>
    <hyperlink ref="F120" r:id="rId2" display="https://podminky.urs.cz/item/CS_URS_2023_01/210812011"/>
    <hyperlink ref="F130" r:id="rId3" display="https://podminky.urs.cz/item/CS_URS_2023_01/220110346"/>
    <hyperlink ref="F143" r:id="rId4" display="https://podminky.urs.cz/item/CS_URS_2023_01/220731041"/>
    <hyperlink ref="F148" r:id="rId5" display="https://podminky.urs.cz/item/CS_URS_2023_01/220731051"/>
    <hyperlink ref="F153" r:id="rId6" display="https://podminky.urs.cz/item/CS_URS_2023_01/220960228"/>
    <hyperlink ref="F182" r:id="rId7" display="https://podminky.urs.cz/item/CS_URS_2023_01/220960300"/>
    <hyperlink ref="F194" r:id="rId8" display="https://podminky.urs.cz/item/CS_URS_2023_01/HZS322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8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96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1"/>
      <c r="AT3" s="18" t="s">
        <v>90</v>
      </c>
    </row>
    <row r="4" spans="2:46" s="1" customFormat="1" ht="24.95" customHeight="1">
      <c r="B4" s="21"/>
      <c r="D4" s="132" t="s">
        <v>100</v>
      </c>
      <c r="L4" s="21"/>
      <c r="M4" s="133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4" t="s">
        <v>16</v>
      </c>
      <c r="L6" s="21"/>
    </row>
    <row r="7" spans="2:12" s="1" customFormat="1" ht="16.5" customHeight="1">
      <c r="B7" s="21"/>
      <c r="E7" s="135" t="str">
        <f>'Rekapitulace stavby'!K6</f>
        <v>Rekonstrukce SSZ a instalace MUR na PPCH ulice Královéhradecká, silnice I/14, Ústí nad Orlicí</v>
      </c>
      <c r="F7" s="134"/>
      <c r="G7" s="134"/>
      <c r="H7" s="134"/>
      <c r="L7" s="21"/>
    </row>
    <row r="8" spans="1:31" s="2" customFormat="1" ht="12" customHeight="1">
      <c r="A8" s="40"/>
      <c r="B8" s="46"/>
      <c r="C8" s="40"/>
      <c r="D8" s="134" t="s">
        <v>101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977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22</v>
      </c>
      <c r="E12" s="40"/>
      <c r="F12" s="138" t="s">
        <v>23</v>
      </c>
      <c r="G12" s="40"/>
      <c r="H12" s="40"/>
      <c r="I12" s="134" t="s">
        <v>24</v>
      </c>
      <c r="J12" s="139" t="str">
        <f>'Rekapitulace stavby'!AN8</f>
        <v>6. 2. 2023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30</v>
      </c>
      <c r="E14" s="40"/>
      <c r="F14" s="40"/>
      <c r="G14" s="40"/>
      <c r="H14" s="40"/>
      <c r="I14" s="134" t="s">
        <v>31</v>
      </c>
      <c r="J14" s="138" t="s">
        <v>32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33</v>
      </c>
      <c r="F15" s="40"/>
      <c r="G15" s="40"/>
      <c r="H15" s="40"/>
      <c r="I15" s="134" t="s">
        <v>34</v>
      </c>
      <c r="J15" s="138" t="s">
        <v>35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36</v>
      </c>
      <c r="E17" s="40"/>
      <c r="F17" s="40"/>
      <c r="G17" s="40"/>
      <c r="H17" s="40"/>
      <c r="I17" s="134" t="s">
        <v>31</v>
      </c>
      <c r="J17" s="34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4" t="str">
        <f>'Rekapitulace stavby'!E14</f>
        <v>Vyplň údaj</v>
      </c>
      <c r="F18" s="138"/>
      <c r="G18" s="138"/>
      <c r="H18" s="138"/>
      <c r="I18" s="134" t="s">
        <v>34</v>
      </c>
      <c r="J18" s="34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38</v>
      </c>
      <c r="E20" s="40"/>
      <c r="F20" s="40"/>
      <c r="G20" s="40"/>
      <c r="H20" s="40"/>
      <c r="I20" s="134" t="s">
        <v>31</v>
      </c>
      <c r="J20" s="138" t="s">
        <v>39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40</v>
      </c>
      <c r="F21" s="40"/>
      <c r="G21" s="40"/>
      <c r="H21" s="40"/>
      <c r="I21" s="134" t="s">
        <v>34</v>
      </c>
      <c r="J21" s="138" t="s">
        <v>41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43</v>
      </c>
      <c r="E23" s="40"/>
      <c r="F23" s="40"/>
      <c r="G23" s="40"/>
      <c r="H23" s="40"/>
      <c r="I23" s="134" t="s">
        <v>31</v>
      </c>
      <c r="J23" s="138" t="s">
        <v>39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40</v>
      </c>
      <c r="F24" s="40"/>
      <c r="G24" s="40"/>
      <c r="H24" s="40"/>
      <c r="I24" s="134" t="s">
        <v>34</v>
      </c>
      <c r="J24" s="138" t="s">
        <v>41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44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46</v>
      </c>
      <c r="E30" s="40"/>
      <c r="F30" s="40"/>
      <c r="G30" s="40"/>
      <c r="H30" s="40"/>
      <c r="I30" s="40"/>
      <c r="J30" s="146">
        <f>ROUND(J80,2)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48</v>
      </c>
      <c r="G32" s="40"/>
      <c r="H32" s="40"/>
      <c r="I32" s="147" t="s">
        <v>47</v>
      </c>
      <c r="J32" s="147" t="s">
        <v>49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50</v>
      </c>
      <c r="E33" s="134" t="s">
        <v>51</v>
      </c>
      <c r="F33" s="149">
        <f>ROUND((SUM(BE80:BE85)),2)</f>
        <v>0</v>
      </c>
      <c r="G33" s="40"/>
      <c r="H33" s="40"/>
      <c r="I33" s="150">
        <v>0.21</v>
      </c>
      <c r="J33" s="149">
        <f>ROUND(((SUM(BE80:BE85))*I33),2)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52</v>
      </c>
      <c r="F34" s="149">
        <f>ROUND((SUM(BF80:BF85)),2)</f>
        <v>0</v>
      </c>
      <c r="G34" s="40"/>
      <c r="H34" s="40"/>
      <c r="I34" s="150">
        <v>0.15</v>
      </c>
      <c r="J34" s="149">
        <f>ROUND(((SUM(BF80:BF85))*I34),2)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53</v>
      </c>
      <c r="F35" s="149">
        <f>ROUND((SUM(BG80:BG85)),2)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54</v>
      </c>
      <c r="F36" s="149">
        <f>ROUND((SUM(BH80:BH85)),2)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55</v>
      </c>
      <c r="F37" s="149">
        <f>ROUND((SUM(BI80:BI85)),2)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56</v>
      </c>
      <c r="E39" s="153"/>
      <c r="F39" s="153"/>
      <c r="G39" s="154" t="s">
        <v>57</v>
      </c>
      <c r="H39" s="155" t="s">
        <v>58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4" t="s">
        <v>103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3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Rekonstrukce SSZ a instalace MUR na PPCH ulice Královéhradecká, silnice I/14, Ústí nad Orlicí</v>
      </c>
      <c r="F48" s="33"/>
      <c r="G48" s="33"/>
      <c r="H48" s="33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3" t="s">
        <v>101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SW - Systém ke zpracování přestupkové dokumentace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3" t="s">
        <v>22</v>
      </c>
      <c r="D52" s="42"/>
      <c r="E52" s="42"/>
      <c r="F52" s="28" t="str">
        <f>F12</f>
        <v xml:space="preserve">Ústí nad Orlicí </v>
      </c>
      <c r="G52" s="42"/>
      <c r="H52" s="42"/>
      <c r="I52" s="33" t="s">
        <v>24</v>
      </c>
      <c r="J52" s="74" t="str">
        <f>IF(J12="","",J12)</f>
        <v>6. 2. 2023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3" t="s">
        <v>30</v>
      </c>
      <c r="D54" s="42"/>
      <c r="E54" s="42"/>
      <c r="F54" s="28" t="str">
        <f>E15</f>
        <v>TEPVOS, spol. s r.o.</v>
      </c>
      <c r="G54" s="42"/>
      <c r="H54" s="42"/>
      <c r="I54" s="33" t="s">
        <v>38</v>
      </c>
      <c r="J54" s="38" t="str">
        <f>E21</f>
        <v>AŽD Praha, s.r.o.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3" t="s">
        <v>36</v>
      </c>
      <c r="D55" s="42"/>
      <c r="E55" s="42"/>
      <c r="F55" s="28" t="str">
        <f>IF(E18="","",E18)</f>
        <v>Vyplň údaj</v>
      </c>
      <c r="G55" s="42"/>
      <c r="H55" s="42"/>
      <c r="I55" s="33" t="s">
        <v>43</v>
      </c>
      <c r="J55" s="38" t="str">
        <f>E24</f>
        <v>AŽD Praha, s.r.o.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104</v>
      </c>
      <c r="D57" s="164"/>
      <c r="E57" s="164"/>
      <c r="F57" s="164"/>
      <c r="G57" s="164"/>
      <c r="H57" s="164"/>
      <c r="I57" s="164"/>
      <c r="J57" s="165" t="s">
        <v>105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78</v>
      </c>
      <c r="D59" s="42"/>
      <c r="E59" s="42"/>
      <c r="F59" s="42"/>
      <c r="G59" s="42"/>
      <c r="H59" s="42"/>
      <c r="I59" s="42"/>
      <c r="J59" s="104">
        <f>J80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8" t="s">
        <v>106</v>
      </c>
    </row>
    <row r="60" spans="1:31" s="9" customFormat="1" ht="24.95" customHeight="1">
      <c r="A60" s="9"/>
      <c r="B60" s="167"/>
      <c r="C60" s="168"/>
      <c r="D60" s="169" t="s">
        <v>113</v>
      </c>
      <c r="E60" s="170"/>
      <c r="F60" s="170"/>
      <c r="G60" s="170"/>
      <c r="H60" s="170"/>
      <c r="I60" s="170"/>
      <c r="J60" s="171">
        <f>J81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2" customFormat="1" ht="21.8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136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6.95" customHeight="1">
      <c r="A62" s="40"/>
      <c r="B62" s="61"/>
      <c r="C62" s="62"/>
      <c r="D62" s="62"/>
      <c r="E62" s="62"/>
      <c r="F62" s="62"/>
      <c r="G62" s="62"/>
      <c r="H62" s="62"/>
      <c r="I62" s="62"/>
      <c r="J62" s="62"/>
      <c r="K62" s="62"/>
      <c r="L62" s="13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6" spans="1:31" s="2" customFormat="1" ht="6.95" customHeight="1">
      <c r="A66" s="40"/>
      <c r="B66" s="63"/>
      <c r="C66" s="64"/>
      <c r="D66" s="64"/>
      <c r="E66" s="64"/>
      <c r="F66" s="64"/>
      <c r="G66" s="64"/>
      <c r="H66" s="64"/>
      <c r="I66" s="64"/>
      <c r="J66" s="64"/>
      <c r="K66" s="64"/>
      <c r="L66" s="13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24.95" customHeight="1">
      <c r="A67" s="40"/>
      <c r="B67" s="41"/>
      <c r="C67" s="24" t="s">
        <v>118</v>
      </c>
      <c r="D67" s="42"/>
      <c r="E67" s="42"/>
      <c r="F67" s="42"/>
      <c r="G67" s="42"/>
      <c r="H67" s="42"/>
      <c r="I67" s="42"/>
      <c r="J67" s="42"/>
      <c r="K67" s="42"/>
      <c r="L67" s="13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6.95" customHeight="1">
      <c r="A68" s="40"/>
      <c r="B68" s="41"/>
      <c r="C68" s="42"/>
      <c r="D68" s="42"/>
      <c r="E68" s="42"/>
      <c r="F68" s="42"/>
      <c r="G68" s="42"/>
      <c r="H68" s="42"/>
      <c r="I68" s="42"/>
      <c r="J68" s="42"/>
      <c r="K68" s="42"/>
      <c r="L68" s="13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12" customHeight="1">
      <c r="A69" s="40"/>
      <c r="B69" s="41"/>
      <c r="C69" s="33" t="s">
        <v>16</v>
      </c>
      <c r="D69" s="42"/>
      <c r="E69" s="42"/>
      <c r="F69" s="42"/>
      <c r="G69" s="42"/>
      <c r="H69" s="42"/>
      <c r="I69" s="42"/>
      <c r="J69" s="42"/>
      <c r="K69" s="42"/>
      <c r="L69" s="13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16.5" customHeight="1">
      <c r="A70" s="40"/>
      <c r="B70" s="41"/>
      <c r="C70" s="42"/>
      <c r="D70" s="42"/>
      <c r="E70" s="162" t="str">
        <f>E7</f>
        <v>Rekonstrukce SSZ a instalace MUR na PPCH ulice Královéhradecká, silnice I/14, Ústí nad Orlicí</v>
      </c>
      <c r="F70" s="33"/>
      <c r="G70" s="33"/>
      <c r="H70" s="33"/>
      <c r="I70" s="42"/>
      <c r="J70" s="42"/>
      <c r="K70" s="42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12" customHeight="1">
      <c r="A71" s="40"/>
      <c r="B71" s="41"/>
      <c r="C71" s="33" t="s">
        <v>101</v>
      </c>
      <c r="D71" s="42"/>
      <c r="E71" s="42"/>
      <c r="F71" s="42"/>
      <c r="G71" s="42"/>
      <c r="H71" s="42"/>
      <c r="I71" s="42"/>
      <c r="J71" s="42"/>
      <c r="K71" s="4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6.5" customHeight="1">
      <c r="A72" s="40"/>
      <c r="B72" s="41"/>
      <c r="C72" s="42"/>
      <c r="D72" s="42"/>
      <c r="E72" s="71" t="str">
        <f>E9</f>
        <v>SW - Systém ke zpracování přestupkové dokumentace</v>
      </c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3" t="s">
        <v>22</v>
      </c>
      <c r="D74" s="42"/>
      <c r="E74" s="42"/>
      <c r="F74" s="28" t="str">
        <f>F12</f>
        <v xml:space="preserve">Ústí nad Orlicí </v>
      </c>
      <c r="G74" s="42"/>
      <c r="H74" s="42"/>
      <c r="I74" s="33" t="s">
        <v>24</v>
      </c>
      <c r="J74" s="74" t="str">
        <f>IF(J12="","",J12)</f>
        <v>6. 2. 2023</v>
      </c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5.15" customHeight="1">
      <c r="A76" s="40"/>
      <c r="B76" s="41"/>
      <c r="C76" s="33" t="s">
        <v>30</v>
      </c>
      <c r="D76" s="42"/>
      <c r="E76" s="42"/>
      <c r="F76" s="28" t="str">
        <f>E15</f>
        <v>TEPVOS, spol. s r.o.</v>
      </c>
      <c r="G76" s="42"/>
      <c r="H76" s="42"/>
      <c r="I76" s="33" t="s">
        <v>38</v>
      </c>
      <c r="J76" s="38" t="str">
        <f>E21</f>
        <v>AŽD Praha, s.r.o.</v>
      </c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5.15" customHeight="1">
      <c r="A77" s="40"/>
      <c r="B77" s="41"/>
      <c r="C77" s="33" t="s">
        <v>36</v>
      </c>
      <c r="D77" s="42"/>
      <c r="E77" s="42"/>
      <c r="F77" s="28" t="str">
        <f>IF(E18="","",E18)</f>
        <v>Vyplň údaj</v>
      </c>
      <c r="G77" s="42"/>
      <c r="H77" s="42"/>
      <c r="I77" s="33" t="s">
        <v>43</v>
      </c>
      <c r="J77" s="38" t="str">
        <f>E24</f>
        <v>AŽD Praha, s.r.o.</v>
      </c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0.3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11" customFormat="1" ht="29.25" customHeight="1">
      <c r="A79" s="179"/>
      <c r="B79" s="180"/>
      <c r="C79" s="181" t="s">
        <v>119</v>
      </c>
      <c r="D79" s="182" t="s">
        <v>65</v>
      </c>
      <c r="E79" s="182" t="s">
        <v>61</v>
      </c>
      <c r="F79" s="182" t="s">
        <v>62</v>
      </c>
      <c r="G79" s="182" t="s">
        <v>120</v>
      </c>
      <c r="H79" s="182" t="s">
        <v>121</v>
      </c>
      <c r="I79" s="182" t="s">
        <v>122</v>
      </c>
      <c r="J79" s="182" t="s">
        <v>105</v>
      </c>
      <c r="K79" s="183" t="s">
        <v>123</v>
      </c>
      <c r="L79" s="184"/>
      <c r="M79" s="94" t="s">
        <v>19</v>
      </c>
      <c r="N79" s="95" t="s">
        <v>50</v>
      </c>
      <c r="O79" s="95" t="s">
        <v>124</v>
      </c>
      <c r="P79" s="95" t="s">
        <v>125</v>
      </c>
      <c r="Q79" s="95" t="s">
        <v>126</v>
      </c>
      <c r="R79" s="95" t="s">
        <v>127</v>
      </c>
      <c r="S79" s="95" t="s">
        <v>128</v>
      </c>
      <c r="T79" s="96" t="s">
        <v>129</v>
      </c>
      <c r="U79" s="179"/>
      <c r="V79" s="179"/>
      <c r="W79" s="179"/>
      <c r="X79" s="179"/>
      <c r="Y79" s="179"/>
      <c r="Z79" s="179"/>
      <c r="AA79" s="179"/>
      <c r="AB79" s="179"/>
      <c r="AC79" s="179"/>
      <c r="AD79" s="179"/>
      <c r="AE79" s="179"/>
    </row>
    <row r="80" spans="1:63" s="2" customFormat="1" ht="22.8" customHeight="1">
      <c r="A80" s="40"/>
      <c r="B80" s="41"/>
      <c r="C80" s="101" t="s">
        <v>130</v>
      </c>
      <c r="D80" s="42"/>
      <c r="E80" s="42"/>
      <c r="F80" s="42"/>
      <c r="G80" s="42"/>
      <c r="H80" s="42"/>
      <c r="I80" s="42"/>
      <c r="J80" s="185">
        <f>BK80</f>
        <v>0</v>
      </c>
      <c r="K80" s="42"/>
      <c r="L80" s="46"/>
      <c r="M80" s="97"/>
      <c r="N80" s="186"/>
      <c r="O80" s="98"/>
      <c r="P80" s="187">
        <f>P81</f>
        <v>0</v>
      </c>
      <c r="Q80" s="98"/>
      <c r="R80" s="187">
        <f>R81</f>
        <v>0</v>
      </c>
      <c r="S80" s="98"/>
      <c r="T80" s="188">
        <f>T81</f>
        <v>0</v>
      </c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T80" s="18" t="s">
        <v>79</v>
      </c>
      <c r="AU80" s="18" t="s">
        <v>106</v>
      </c>
      <c r="BK80" s="189">
        <f>BK81</f>
        <v>0</v>
      </c>
    </row>
    <row r="81" spans="1:63" s="12" customFormat="1" ht="25.9" customHeight="1">
      <c r="A81" s="12"/>
      <c r="B81" s="190"/>
      <c r="C81" s="191"/>
      <c r="D81" s="192" t="s">
        <v>79</v>
      </c>
      <c r="E81" s="193" t="s">
        <v>231</v>
      </c>
      <c r="F81" s="193" t="s">
        <v>297</v>
      </c>
      <c r="G81" s="191"/>
      <c r="H81" s="191"/>
      <c r="I81" s="194"/>
      <c r="J81" s="195">
        <f>BK81</f>
        <v>0</v>
      </c>
      <c r="K81" s="191"/>
      <c r="L81" s="196"/>
      <c r="M81" s="197"/>
      <c r="N81" s="198"/>
      <c r="O81" s="198"/>
      <c r="P81" s="199">
        <f>SUM(P82:P85)</f>
        <v>0</v>
      </c>
      <c r="Q81" s="198"/>
      <c r="R81" s="199">
        <f>SUM(R82:R85)</f>
        <v>0</v>
      </c>
      <c r="S81" s="198"/>
      <c r="T81" s="200">
        <f>SUM(T82:T85)</f>
        <v>0</v>
      </c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R81" s="201" t="s">
        <v>157</v>
      </c>
      <c r="AT81" s="202" t="s">
        <v>79</v>
      </c>
      <c r="AU81" s="202" t="s">
        <v>80</v>
      </c>
      <c r="AY81" s="201" t="s">
        <v>133</v>
      </c>
      <c r="BK81" s="203">
        <f>SUM(BK82:BK85)</f>
        <v>0</v>
      </c>
    </row>
    <row r="82" spans="1:65" s="2" customFormat="1" ht="16.5" customHeight="1">
      <c r="A82" s="40"/>
      <c r="B82" s="41"/>
      <c r="C82" s="206" t="s">
        <v>88</v>
      </c>
      <c r="D82" s="206" t="s">
        <v>135</v>
      </c>
      <c r="E82" s="207" t="s">
        <v>978</v>
      </c>
      <c r="F82" s="208" t="s">
        <v>979</v>
      </c>
      <c r="G82" s="209" t="s">
        <v>226</v>
      </c>
      <c r="H82" s="210">
        <v>1</v>
      </c>
      <c r="I82" s="211"/>
      <c r="J82" s="212">
        <f>ROUND(I82*H82,2)</f>
        <v>0</v>
      </c>
      <c r="K82" s="208" t="s">
        <v>435</v>
      </c>
      <c r="L82" s="46"/>
      <c r="M82" s="213" t="s">
        <v>19</v>
      </c>
      <c r="N82" s="214" t="s">
        <v>51</v>
      </c>
      <c r="O82" s="86"/>
      <c r="P82" s="215">
        <f>O82*H82</f>
        <v>0</v>
      </c>
      <c r="Q82" s="215">
        <v>0</v>
      </c>
      <c r="R82" s="215">
        <f>Q82*H82</f>
        <v>0</v>
      </c>
      <c r="S82" s="215">
        <v>0</v>
      </c>
      <c r="T82" s="216">
        <f>S82*H82</f>
        <v>0</v>
      </c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R82" s="217" t="s">
        <v>303</v>
      </c>
      <c r="AT82" s="217" t="s">
        <v>135</v>
      </c>
      <c r="AU82" s="217" t="s">
        <v>88</v>
      </c>
      <c r="AY82" s="18" t="s">
        <v>133</v>
      </c>
      <c r="BE82" s="218">
        <f>IF(N82="základní",J82,0)</f>
        <v>0</v>
      </c>
      <c r="BF82" s="218">
        <f>IF(N82="snížená",J82,0)</f>
        <v>0</v>
      </c>
      <c r="BG82" s="218">
        <f>IF(N82="zákl. přenesená",J82,0)</f>
        <v>0</v>
      </c>
      <c r="BH82" s="218">
        <f>IF(N82="sníž. přenesená",J82,0)</f>
        <v>0</v>
      </c>
      <c r="BI82" s="218">
        <f>IF(N82="nulová",J82,0)</f>
        <v>0</v>
      </c>
      <c r="BJ82" s="18" t="s">
        <v>88</v>
      </c>
      <c r="BK82" s="218">
        <f>ROUND(I82*H82,2)</f>
        <v>0</v>
      </c>
      <c r="BL82" s="18" t="s">
        <v>303</v>
      </c>
      <c r="BM82" s="217" t="s">
        <v>980</v>
      </c>
    </row>
    <row r="83" spans="1:51" s="13" customFormat="1" ht="12">
      <c r="A83" s="13"/>
      <c r="B83" s="224"/>
      <c r="C83" s="225"/>
      <c r="D83" s="226" t="s">
        <v>144</v>
      </c>
      <c r="E83" s="227" t="s">
        <v>19</v>
      </c>
      <c r="F83" s="228" t="s">
        <v>981</v>
      </c>
      <c r="G83" s="225"/>
      <c r="H83" s="227" t="s">
        <v>19</v>
      </c>
      <c r="I83" s="229"/>
      <c r="J83" s="225"/>
      <c r="K83" s="225"/>
      <c r="L83" s="230"/>
      <c r="M83" s="231"/>
      <c r="N83" s="232"/>
      <c r="O83" s="232"/>
      <c r="P83" s="232"/>
      <c r="Q83" s="232"/>
      <c r="R83" s="232"/>
      <c r="S83" s="232"/>
      <c r="T83" s="23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T83" s="234" t="s">
        <v>144</v>
      </c>
      <c r="AU83" s="234" t="s">
        <v>88</v>
      </c>
      <c r="AV83" s="13" t="s">
        <v>88</v>
      </c>
      <c r="AW83" s="13" t="s">
        <v>42</v>
      </c>
      <c r="AX83" s="13" t="s">
        <v>80</v>
      </c>
      <c r="AY83" s="234" t="s">
        <v>133</v>
      </c>
    </row>
    <row r="84" spans="1:51" s="13" customFormat="1" ht="12">
      <c r="A84" s="13"/>
      <c r="B84" s="224"/>
      <c r="C84" s="225"/>
      <c r="D84" s="226" t="s">
        <v>144</v>
      </c>
      <c r="E84" s="227" t="s">
        <v>19</v>
      </c>
      <c r="F84" s="228" t="s">
        <v>982</v>
      </c>
      <c r="G84" s="225"/>
      <c r="H84" s="227" t="s">
        <v>19</v>
      </c>
      <c r="I84" s="229"/>
      <c r="J84" s="225"/>
      <c r="K84" s="225"/>
      <c r="L84" s="230"/>
      <c r="M84" s="231"/>
      <c r="N84" s="232"/>
      <c r="O84" s="232"/>
      <c r="P84" s="232"/>
      <c r="Q84" s="232"/>
      <c r="R84" s="232"/>
      <c r="S84" s="232"/>
      <c r="T84" s="23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T84" s="234" t="s">
        <v>144</v>
      </c>
      <c r="AU84" s="234" t="s">
        <v>88</v>
      </c>
      <c r="AV84" s="13" t="s">
        <v>88</v>
      </c>
      <c r="AW84" s="13" t="s">
        <v>42</v>
      </c>
      <c r="AX84" s="13" t="s">
        <v>80</v>
      </c>
      <c r="AY84" s="234" t="s">
        <v>133</v>
      </c>
    </row>
    <row r="85" spans="1:51" s="14" customFormat="1" ht="12">
      <c r="A85" s="14"/>
      <c r="B85" s="235"/>
      <c r="C85" s="236"/>
      <c r="D85" s="226" t="s">
        <v>144</v>
      </c>
      <c r="E85" s="237" t="s">
        <v>19</v>
      </c>
      <c r="F85" s="238" t="s">
        <v>88</v>
      </c>
      <c r="G85" s="236"/>
      <c r="H85" s="239">
        <v>1</v>
      </c>
      <c r="I85" s="240"/>
      <c r="J85" s="236"/>
      <c r="K85" s="236"/>
      <c r="L85" s="241"/>
      <c r="M85" s="267"/>
      <c r="N85" s="268"/>
      <c r="O85" s="268"/>
      <c r="P85" s="268"/>
      <c r="Q85" s="268"/>
      <c r="R85" s="268"/>
      <c r="S85" s="268"/>
      <c r="T85" s="269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T85" s="245" t="s">
        <v>144</v>
      </c>
      <c r="AU85" s="245" t="s">
        <v>88</v>
      </c>
      <c r="AV85" s="14" t="s">
        <v>90</v>
      </c>
      <c r="AW85" s="14" t="s">
        <v>42</v>
      </c>
      <c r="AX85" s="14" t="s">
        <v>88</v>
      </c>
      <c r="AY85" s="245" t="s">
        <v>133</v>
      </c>
    </row>
    <row r="86" spans="1:31" s="2" customFormat="1" ht="6.95" customHeight="1">
      <c r="A86" s="40"/>
      <c r="B86" s="61"/>
      <c r="C86" s="62"/>
      <c r="D86" s="62"/>
      <c r="E86" s="62"/>
      <c r="F86" s="62"/>
      <c r="G86" s="62"/>
      <c r="H86" s="62"/>
      <c r="I86" s="62"/>
      <c r="J86" s="62"/>
      <c r="K86" s="62"/>
      <c r="L86" s="46"/>
      <c r="M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</sheetData>
  <sheetProtection password="CC35" sheet="1" objects="1" scenarios="1" formatColumns="0" formatRows="0" autoFilter="0"/>
  <autoFilter ref="C79:K85"/>
  <mergeCells count="9">
    <mergeCell ref="E7:H7"/>
    <mergeCell ref="E9:H9"/>
    <mergeCell ref="E18:H18"/>
    <mergeCell ref="E27:H27"/>
    <mergeCell ref="E48:H48"/>
    <mergeCell ref="E50:H50"/>
    <mergeCell ref="E70:H70"/>
    <mergeCell ref="E72:H7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99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1"/>
      <c r="AT3" s="18" t="s">
        <v>90</v>
      </c>
    </row>
    <row r="4" spans="2:46" s="1" customFormat="1" ht="24.95" customHeight="1">
      <c r="B4" s="21"/>
      <c r="D4" s="132" t="s">
        <v>100</v>
      </c>
      <c r="L4" s="21"/>
      <c r="M4" s="133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4" t="s">
        <v>16</v>
      </c>
      <c r="L6" s="21"/>
    </row>
    <row r="7" spans="2:12" s="1" customFormat="1" ht="16.5" customHeight="1">
      <c r="B7" s="21"/>
      <c r="E7" s="135" t="str">
        <f>'Rekapitulace stavby'!K6</f>
        <v>Rekonstrukce SSZ a instalace MUR na PPCH ulice Královéhradecká, silnice I/14, Ústí nad Orlicí</v>
      </c>
      <c r="F7" s="134"/>
      <c r="G7" s="134"/>
      <c r="H7" s="134"/>
      <c r="L7" s="21"/>
    </row>
    <row r="8" spans="1:31" s="2" customFormat="1" ht="12" customHeight="1">
      <c r="A8" s="40"/>
      <c r="B8" s="46"/>
      <c r="C8" s="40"/>
      <c r="D8" s="134" t="s">
        <v>101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983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22</v>
      </c>
      <c r="E12" s="40"/>
      <c r="F12" s="138" t="s">
        <v>23</v>
      </c>
      <c r="G12" s="40"/>
      <c r="H12" s="40"/>
      <c r="I12" s="134" t="s">
        <v>24</v>
      </c>
      <c r="J12" s="139" t="str">
        <f>'Rekapitulace stavby'!AN8</f>
        <v>6. 2. 2023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30</v>
      </c>
      <c r="E14" s="40"/>
      <c r="F14" s="40"/>
      <c r="G14" s="40"/>
      <c r="H14" s="40"/>
      <c r="I14" s="134" t="s">
        <v>31</v>
      </c>
      <c r="J14" s="138" t="s">
        <v>32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33</v>
      </c>
      <c r="F15" s="40"/>
      <c r="G15" s="40"/>
      <c r="H15" s="40"/>
      <c r="I15" s="134" t="s">
        <v>34</v>
      </c>
      <c r="J15" s="138" t="s">
        <v>35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36</v>
      </c>
      <c r="E17" s="40"/>
      <c r="F17" s="40"/>
      <c r="G17" s="40"/>
      <c r="H17" s="40"/>
      <c r="I17" s="134" t="s">
        <v>31</v>
      </c>
      <c r="J17" s="34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4" t="str">
        <f>'Rekapitulace stavby'!E14</f>
        <v>Vyplň údaj</v>
      </c>
      <c r="F18" s="138"/>
      <c r="G18" s="138"/>
      <c r="H18" s="138"/>
      <c r="I18" s="134" t="s">
        <v>34</v>
      </c>
      <c r="J18" s="34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38</v>
      </c>
      <c r="E20" s="40"/>
      <c r="F20" s="40"/>
      <c r="G20" s="40"/>
      <c r="H20" s="40"/>
      <c r="I20" s="134" t="s">
        <v>31</v>
      </c>
      <c r="J20" s="138" t="s">
        <v>39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40</v>
      </c>
      <c r="F21" s="40"/>
      <c r="G21" s="40"/>
      <c r="H21" s="40"/>
      <c r="I21" s="134" t="s">
        <v>34</v>
      </c>
      <c r="J21" s="138" t="s">
        <v>41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43</v>
      </c>
      <c r="E23" s="40"/>
      <c r="F23" s="40"/>
      <c r="G23" s="40"/>
      <c r="H23" s="40"/>
      <c r="I23" s="134" t="s">
        <v>31</v>
      </c>
      <c r="J23" s="138" t="s">
        <v>39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40</v>
      </c>
      <c r="F24" s="40"/>
      <c r="G24" s="40"/>
      <c r="H24" s="40"/>
      <c r="I24" s="134" t="s">
        <v>34</v>
      </c>
      <c r="J24" s="138" t="s">
        <v>41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44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46</v>
      </c>
      <c r="E30" s="40"/>
      <c r="F30" s="40"/>
      <c r="G30" s="40"/>
      <c r="H30" s="40"/>
      <c r="I30" s="40"/>
      <c r="J30" s="146">
        <f>ROUND(J84,2)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48</v>
      </c>
      <c r="G32" s="40"/>
      <c r="H32" s="40"/>
      <c r="I32" s="147" t="s">
        <v>47</v>
      </c>
      <c r="J32" s="147" t="s">
        <v>49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50</v>
      </c>
      <c r="E33" s="134" t="s">
        <v>51</v>
      </c>
      <c r="F33" s="149">
        <f>ROUND((SUM(BE84:BE127)),2)</f>
        <v>0</v>
      </c>
      <c r="G33" s="40"/>
      <c r="H33" s="40"/>
      <c r="I33" s="150">
        <v>0.21</v>
      </c>
      <c r="J33" s="149">
        <f>ROUND(((SUM(BE84:BE127))*I33),2)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52</v>
      </c>
      <c r="F34" s="149">
        <f>ROUND((SUM(BF84:BF127)),2)</f>
        <v>0</v>
      </c>
      <c r="G34" s="40"/>
      <c r="H34" s="40"/>
      <c r="I34" s="150">
        <v>0.15</v>
      </c>
      <c r="J34" s="149">
        <f>ROUND(((SUM(BF84:BF127))*I34),2)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53</v>
      </c>
      <c r="F35" s="149">
        <f>ROUND((SUM(BG84:BG127)),2)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54</v>
      </c>
      <c r="F36" s="149">
        <f>ROUND((SUM(BH84:BH127)),2)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55</v>
      </c>
      <c r="F37" s="149">
        <f>ROUND((SUM(BI84:BI127)),2)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56</v>
      </c>
      <c r="E39" s="153"/>
      <c r="F39" s="153"/>
      <c r="G39" s="154" t="s">
        <v>57</v>
      </c>
      <c r="H39" s="155" t="s">
        <v>58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4" t="s">
        <v>103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3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Rekonstrukce SSZ a instalace MUR na PPCH ulice Královéhradecká, silnice I/14, Ústí nad Orlicí</v>
      </c>
      <c r="F48" s="33"/>
      <c r="G48" s="33"/>
      <c r="H48" s="33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3" t="s">
        <v>101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VRN - Vedlejší rozpočtové náklady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3" t="s">
        <v>22</v>
      </c>
      <c r="D52" s="42"/>
      <c r="E52" s="42"/>
      <c r="F52" s="28" t="str">
        <f>F12</f>
        <v xml:space="preserve">Ústí nad Orlicí </v>
      </c>
      <c r="G52" s="42"/>
      <c r="H52" s="42"/>
      <c r="I52" s="33" t="s">
        <v>24</v>
      </c>
      <c r="J52" s="74" t="str">
        <f>IF(J12="","",J12)</f>
        <v>6. 2. 2023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3" t="s">
        <v>30</v>
      </c>
      <c r="D54" s="42"/>
      <c r="E54" s="42"/>
      <c r="F54" s="28" t="str">
        <f>E15</f>
        <v>TEPVOS, spol. s r.o.</v>
      </c>
      <c r="G54" s="42"/>
      <c r="H54" s="42"/>
      <c r="I54" s="33" t="s">
        <v>38</v>
      </c>
      <c r="J54" s="38" t="str">
        <f>E21</f>
        <v>AŽD Praha, s.r.o.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3" t="s">
        <v>36</v>
      </c>
      <c r="D55" s="42"/>
      <c r="E55" s="42"/>
      <c r="F55" s="28" t="str">
        <f>IF(E18="","",E18)</f>
        <v>Vyplň údaj</v>
      </c>
      <c r="G55" s="42"/>
      <c r="H55" s="42"/>
      <c r="I55" s="33" t="s">
        <v>43</v>
      </c>
      <c r="J55" s="38" t="str">
        <f>E24</f>
        <v>AŽD Praha, s.r.o.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104</v>
      </c>
      <c r="D57" s="164"/>
      <c r="E57" s="164"/>
      <c r="F57" s="164"/>
      <c r="G57" s="164"/>
      <c r="H57" s="164"/>
      <c r="I57" s="164"/>
      <c r="J57" s="165" t="s">
        <v>105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78</v>
      </c>
      <c r="D59" s="42"/>
      <c r="E59" s="42"/>
      <c r="F59" s="42"/>
      <c r="G59" s="42"/>
      <c r="H59" s="42"/>
      <c r="I59" s="42"/>
      <c r="J59" s="104">
        <f>J84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8" t="s">
        <v>106</v>
      </c>
    </row>
    <row r="60" spans="1:31" s="9" customFormat="1" ht="24.95" customHeight="1">
      <c r="A60" s="9"/>
      <c r="B60" s="167"/>
      <c r="C60" s="168"/>
      <c r="D60" s="169" t="s">
        <v>983</v>
      </c>
      <c r="E60" s="170"/>
      <c r="F60" s="170"/>
      <c r="G60" s="170"/>
      <c r="H60" s="170"/>
      <c r="I60" s="170"/>
      <c r="J60" s="171">
        <f>J85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984</v>
      </c>
      <c r="E61" s="176"/>
      <c r="F61" s="176"/>
      <c r="G61" s="176"/>
      <c r="H61" s="176"/>
      <c r="I61" s="176"/>
      <c r="J61" s="177">
        <f>J86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985</v>
      </c>
      <c r="E62" s="176"/>
      <c r="F62" s="176"/>
      <c r="G62" s="176"/>
      <c r="H62" s="176"/>
      <c r="I62" s="176"/>
      <c r="J62" s="177">
        <f>J99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986</v>
      </c>
      <c r="E63" s="176"/>
      <c r="F63" s="176"/>
      <c r="G63" s="176"/>
      <c r="H63" s="176"/>
      <c r="I63" s="176"/>
      <c r="J63" s="177">
        <f>J109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987</v>
      </c>
      <c r="E64" s="176"/>
      <c r="F64" s="176"/>
      <c r="G64" s="176"/>
      <c r="H64" s="176"/>
      <c r="I64" s="176"/>
      <c r="J64" s="177">
        <f>J118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40"/>
      <c r="B65" s="41"/>
      <c r="C65" s="42"/>
      <c r="D65" s="42"/>
      <c r="E65" s="42"/>
      <c r="F65" s="42"/>
      <c r="G65" s="42"/>
      <c r="H65" s="42"/>
      <c r="I65" s="42"/>
      <c r="J65" s="42"/>
      <c r="K65" s="42"/>
      <c r="L65" s="136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6.95" customHeight="1">
      <c r="A66" s="40"/>
      <c r="B66" s="61"/>
      <c r="C66" s="62"/>
      <c r="D66" s="62"/>
      <c r="E66" s="62"/>
      <c r="F66" s="62"/>
      <c r="G66" s="62"/>
      <c r="H66" s="62"/>
      <c r="I66" s="62"/>
      <c r="J66" s="62"/>
      <c r="K66" s="62"/>
      <c r="L66" s="13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70" spans="1:31" s="2" customFormat="1" ht="6.95" customHeight="1">
      <c r="A70" s="40"/>
      <c r="B70" s="63"/>
      <c r="C70" s="64"/>
      <c r="D70" s="64"/>
      <c r="E70" s="64"/>
      <c r="F70" s="64"/>
      <c r="G70" s="64"/>
      <c r="H70" s="64"/>
      <c r="I70" s="64"/>
      <c r="J70" s="64"/>
      <c r="K70" s="64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24.95" customHeight="1">
      <c r="A71" s="40"/>
      <c r="B71" s="41"/>
      <c r="C71" s="24" t="s">
        <v>118</v>
      </c>
      <c r="D71" s="42"/>
      <c r="E71" s="42"/>
      <c r="F71" s="42"/>
      <c r="G71" s="42"/>
      <c r="H71" s="42"/>
      <c r="I71" s="42"/>
      <c r="J71" s="42"/>
      <c r="K71" s="4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2" customHeight="1">
      <c r="A73" s="40"/>
      <c r="B73" s="41"/>
      <c r="C73" s="33" t="s">
        <v>16</v>
      </c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6.5" customHeight="1">
      <c r="A74" s="40"/>
      <c r="B74" s="41"/>
      <c r="C74" s="42"/>
      <c r="D74" s="42"/>
      <c r="E74" s="162" t="str">
        <f>E7</f>
        <v>Rekonstrukce SSZ a instalace MUR na PPCH ulice Královéhradecká, silnice I/14, Ústí nad Orlicí</v>
      </c>
      <c r="F74" s="33"/>
      <c r="G74" s="33"/>
      <c r="H74" s="33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3" t="s">
        <v>101</v>
      </c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6.5" customHeight="1">
      <c r="A76" s="40"/>
      <c r="B76" s="41"/>
      <c r="C76" s="42"/>
      <c r="D76" s="42"/>
      <c r="E76" s="71" t="str">
        <f>E9</f>
        <v>VRN - Vedlejší rozpočtové náklady</v>
      </c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3" t="s">
        <v>22</v>
      </c>
      <c r="D78" s="42"/>
      <c r="E78" s="42"/>
      <c r="F78" s="28" t="str">
        <f>F12</f>
        <v xml:space="preserve">Ústí nad Orlicí </v>
      </c>
      <c r="G78" s="42"/>
      <c r="H78" s="42"/>
      <c r="I78" s="33" t="s">
        <v>24</v>
      </c>
      <c r="J78" s="74" t="str">
        <f>IF(J12="","",J12)</f>
        <v>6. 2. 2023</v>
      </c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5.15" customHeight="1">
      <c r="A80" s="40"/>
      <c r="B80" s="41"/>
      <c r="C80" s="33" t="s">
        <v>30</v>
      </c>
      <c r="D80" s="42"/>
      <c r="E80" s="42"/>
      <c r="F80" s="28" t="str">
        <f>E15</f>
        <v>TEPVOS, spol. s r.o.</v>
      </c>
      <c r="G80" s="42"/>
      <c r="H80" s="42"/>
      <c r="I80" s="33" t="s">
        <v>38</v>
      </c>
      <c r="J80" s="38" t="str">
        <f>E21</f>
        <v>AŽD Praha, s.r.o.</v>
      </c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5.15" customHeight="1">
      <c r="A81" s="40"/>
      <c r="B81" s="41"/>
      <c r="C81" s="33" t="s">
        <v>36</v>
      </c>
      <c r="D81" s="42"/>
      <c r="E81" s="42"/>
      <c r="F81" s="28" t="str">
        <f>IF(E18="","",E18)</f>
        <v>Vyplň údaj</v>
      </c>
      <c r="G81" s="42"/>
      <c r="H81" s="42"/>
      <c r="I81" s="33" t="s">
        <v>43</v>
      </c>
      <c r="J81" s="38" t="str">
        <f>E24</f>
        <v>AŽD Praha, s.r.o.</v>
      </c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0.3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11" customFormat="1" ht="29.25" customHeight="1">
      <c r="A83" s="179"/>
      <c r="B83" s="180"/>
      <c r="C83" s="181" t="s">
        <v>119</v>
      </c>
      <c r="D83" s="182" t="s">
        <v>65</v>
      </c>
      <c r="E83" s="182" t="s">
        <v>61</v>
      </c>
      <c r="F83" s="182" t="s">
        <v>62</v>
      </c>
      <c r="G83" s="182" t="s">
        <v>120</v>
      </c>
      <c r="H83" s="182" t="s">
        <v>121</v>
      </c>
      <c r="I83" s="182" t="s">
        <v>122</v>
      </c>
      <c r="J83" s="182" t="s">
        <v>105</v>
      </c>
      <c r="K83" s="183" t="s">
        <v>123</v>
      </c>
      <c r="L83" s="184"/>
      <c r="M83" s="94" t="s">
        <v>19</v>
      </c>
      <c r="N83" s="95" t="s">
        <v>50</v>
      </c>
      <c r="O83" s="95" t="s">
        <v>124</v>
      </c>
      <c r="P83" s="95" t="s">
        <v>125</v>
      </c>
      <c r="Q83" s="95" t="s">
        <v>126</v>
      </c>
      <c r="R83" s="95" t="s">
        <v>127</v>
      </c>
      <c r="S83" s="95" t="s">
        <v>128</v>
      </c>
      <c r="T83" s="96" t="s">
        <v>129</v>
      </c>
      <c r="U83" s="179"/>
      <c r="V83" s="179"/>
      <c r="W83" s="179"/>
      <c r="X83" s="179"/>
      <c r="Y83" s="179"/>
      <c r="Z83" s="179"/>
      <c r="AA83" s="179"/>
      <c r="AB83" s="179"/>
      <c r="AC83" s="179"/>
      <c r="AD83" s="179"/>
      <c r="AE83" s="179"/>
    </row>
    <row r="84" spans="1:63" s="2" customFormat="1" ht="22.8" customHeight="1">
      <c r="A84" s="40"/>
      <c r="B84" s="41"/>
      <c r="C84" s="101" t="s">
        <v>130</v>
      </c>
      <c r="D84" s="42"/>
      <c r="E84" s="42"/>
      <c r="F84" s="42"/>
      <c r="G84" s="42"/>
      <c r="H84" s="42"/>
      <c r="I84" s="42"/>
      <c r="J84" s="185">
        <f>BK84</f>
        <v>0</v>
      </c>
      <c r="K84" s="42"/>
      <c r="L84" s="46"/>
      <c r="M84" s="97"/>
      <c r="N84" s="186"/>
      <c r="O84" s="98"/>
      <c r="P84" s="187">
        <f>P85</f>
        <v>0</v>
      </c>
      <c r="Q84" s="98"/>
      <c r="R84" s="187">
        <f>R85</f>
        <v>0</v>
      </c>
      <c r="S84" s="98"/>
      <c r="T84" s="188">
        <f>T85</f>
        <v>0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T84" s="18" t="s">
        <v>79</v>
      </c>
      <c r="AU84" s="18" t="s">
        <v>106</v>
      </c>
      <c r="BK84" s="189">
        <f>BK85</f>
        <v>0</v>
      </c>
    </row>
    <row r="85" spans="1:63" s="12" customFormat="1" ht="25.9" customHeight="1">
      <c r="A85" s="12"/>
      <c r="B85" s="190"/>
      <c r="C85" s="191"/>
      <c r="D85" s="192" t="s">
        <v>79</v>
      </c>
      <c r="E85" s="193" t="s">
        <v>97</v>
      </c>
      <c r="F85" s="193" t="s">
        <v>98</v>
      </c>
      <c r="G85" s="191"/>
      <c r="H85" s="191"/>
      <c r="I85" s="194"/>
      <c r="J85" s="195">
        <f>BK85</f>
        <v>0</v>
      </c>
      <c r="K85" s="191"/>
      <c r="L85" s="196"/>
      <c r="M85" s="197"/>
      <c r="N85" s="198"/>
      <c r="O85" s="198"/>
      <c r="P85" s="199">
        <f>P86+P99+P109+P118</f>
        <v>0</v>
      </c>
      <c r="Q85" s="198"/>
      <c r="R85" s="199">
        <f>R86+R99+R109+R118</f>
        <v>0</v>
      </c>
      <c r="S85" s="198"/>
      <c r="T85" s="200">
        <f>T86+T99+T109+T118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1" t="s">
        <v>171</v>
      </c>
      <c r="AT85" s="202" t="s">
        <v>79</v>
      </c>
      <c r="AU85" s="202" t="s">
        <v>80</v>
      </c>
      <c r="AY85" s="201" t="s">
        <v>133</v>
      </c>
      <c r="BK85" s="203">
        <f>BK86+BK99+BK109+BK118</f>
        <v>0</v>
      </c>
    </row>
    <row r="86" spans="1:63" s="12" customFormat="1" ht="22.8" customHeight="1">
      <c r="A86" s="12"/>
      <c r="B86" s="190"/>
      <c r="C86" s="191"/>
      <c r="D86" s="192" t="s">
        <v>79</v>
      </c>
      <c r="E86" s="204" t="s">
        <v>988</v>
      </c>
      <c r="F86" s="204" t="s">
        <v>989</v>
      </c>
      <c r="G86" s="191"/>
      <c r="H86" s="191"/>
      <c r="I86" s="194"/>
      <c r="J86" s="205">
        <f>BK86</f>
        <v>0</v>
      </c>
      <c r="K86" s="191"/>
      <c r="L86" s="196"/>
      <c r="M86" s="197"/>
      <c r="N86" s="198"/>
      <c r="O86" s="198"/>
      <c r="P86" s="199">
        <f>SUM(P87:P98)</f>
        <v>0</v>
      </c>
      <c r="Q86" s="198"/>
      <c r="R86" s="199">
        <f>SUM(R87:R98)</f>
        <v>0</v>
      </c>
      <c r="S86" s="198"/>
      <c r="T86" s="200">
        <f>SUM(T87:T98)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1" t="s">
        <v>171</v>
      </c>
      <c r="AT86" s="202" t="s">
        <v>79</v>
      </c>
      <c r="AU86" s="202" t="s">
        <v>88</v>
      </c>
      <c r="AY86" s="201" t="s">
        <v>133</v>
      </c>
      <c r="BK86" s="203">
        <f>SUM(BK87:BK98)</f>
        <v>0</v>
      </c>
    </row>
    <row r="87" spans="1:65" s="2" customFormat="1" ht="16.5" customHeight="1">
      <c r="A87" s="40"/>
      <c r="B87" s="41"/>
      <c r="C87" s="206" t="s">
        <v>88</v>
      </c>
      <c r="D87" s="206" t="s">
        <v>135</v>
      </c>
      <c r="E87" s="207" t="s">
        <v>990</v>
      </c>
      <c r="F87" s="208" t="s">
        <v>991</v>
      </c>
      <c r="G87" s="209" t="s">
        <v>226</v>
      </c>
      <c r="H87" s="210">
        <v>1</v>
      </c>
      <c r="I87" s="211"/>
      <c r="J87" s="212">
        <f>ROUND(I87*H87,2)</f>
        <v>0</v>
      </c>
      <c r="K87" s="208" t="s">
        <v>435</v>
      </c>
      <c r="L87" s="46"/>
      <c r="M87" s="213" t="s">
        <v>19</v>
      </c>
      <c r="N87" s="214" t="s">
        <v>51</v>
      </c>
      <c r="O87" s="86"/>
      <c r="P87" s="215">
        <f>O87*H87</f>
        <v>0</v>
      </c>
      <c r="Q87" s="215">
        <v>0</v>
      </c>
      <c r="R87" s="215">
        <f>Q87*H87</f>
        <v>0</v>
      </c>
      <c r="S87" s="215">
        <v>0</v>
      </c>
      <c r="T87" s="216">
        <f>S87*H87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R87" s="217" t="s">
        <v>992</v>
      </c>
      <c r="AT87" s="217" t="s">
        <v>135</v>
      </c>
      <c r="AU87" s="217" t="s">
        <v>90</v>
      </c>
      <c r="AY87" s="18" t="s">
        <v>133</v>
      </c>
      <c r="BE87" s="218">
        <f>IF(N87="základní",J87,0)</f>
        <v>0</v>
      </c>
      <c r="BF87" s="218">
        <f>IF(N87="snížená",J87,0)</f>
        <v>0</v>
      </c>
      <c r="BG87" s="218">
        <f>IF(N87="zákl. přenesená",J87,0)</f>
        <v>0</v>
      </c>
      <c r="BH87" s="218">
        <f>IF(N87="sníž. přenesená",J87,0)</f>
        <v>0</v>
      </c>
      <c r="BI87" s="218">
        <f>IF(N87="nulová",J87,0)</f>
        <v>0</v>
      </c>
      <c r="BJ87" s="18" t="s">
        <v>88</v>
      </c>
      <c r="BK87" s="218">
        <f>ROUND(I87*H87,2)</f>
        <v>0</v>
      </c>
      <c r="BL87" s="18" t="s">
        <v>992</v>
      </c>
      <c r="BM87" s="217" t="s">
        <v>993</v>
      </c>
    </row>
    <row r="88" spans="1:51" s="13" customFormat="1" ht="12">
      <c r="A88" s="13"/>
      <c r="B88" s="224"/>
      <c r="C88" s="225"/>
      <c r="D88" s="226" t="s">
        <v>144</v>
      </c>
      <c r="E88" s="227" t="s">
        <v>19</v>
      </c>
      <c r="F88" s="228" t="s">
        <v>994</v>
      </c>
      <c r="G88" s="225"/>
      <c r="H88" s="227" t="s">
        <v>19</v>
      </c>
      <c r="I88" s="229"/>
      <c r="J88" s="225"/>
      <c r="K88" s="225"/>
      <c r="L88" s="230"/>
      <c r="M88" s="231"/>
      <c r="N88" s="232"/>
      <c r="O88" s="232"/>
      <c r="P88" s="232"/>
      <c r="Q88" s="232"/>
      <c r="R88" s="232"/>
      <c r="S88" s="232"/>
      <c r="T88" s="23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34" t="s">
        <v>144</v>
      </c>
      <c r="AU88" s="234" t="s">
        <v>90</v>
      </c>
      <c r="AV88" s="13" t="s">
        <v>88</v>
      </c>
      <c r="AW88" s="13" t="s">
        <v>42</v>
      </c>
      <c r="AX88" s="13" t="s">
        <v>80</v>
      </c>
      <c r="AY88" s="234" t="s">
        <v>133</v>
      </c>
    </row>
    <row r="89" spans="1:51" s="13" customFormat="1" ht="12">
      <c r="A89" s="13"/>
      <c r="B89" s="224"/>
      <c r="C89" s="225"/>
      <c r="D89" s="226" t="s">
        <v>144</v>
      </c>
      <c r="E89" s="227" t="s">
        <v>19</v>
      </c>
      <c r="F89" s="228" t="s">
        <v>902</v>
      </c>
      <c r="G89" s="225"/>
      <c r="H89" s="227" t="s">
        <v>19</v>
      </c>
      <c r="I89" s="229"/>
      <c r="J89" s="225"/>
      <c r="K89" s="225"/>
      <c r="L89" s="230"/>
      <c r="M89" s="231"/>
      <c r="N89" s="232"/>
      <c r="O89" s="232"/>
      <c r="P89" s="232"/>
      <c r="Q89" s="232"/>
      <c r="R89" s="232"/>
      <c r="S89" s="232"/>
      <c r="T89" s="23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4" t="s">
        <v>144</v>
      </c>
      <c r="AU89" s="234" t="s">
        <v>90</v>
      </c>
      <c r="AV89" s="13" t="s">
        <v>88</v>
      </c>
      <c r="AW89" s="13" t="s">
        <v>42</v>
      </c>
      <c r="AX89" s="13" t="s">
        <v>80</v>
      </c>
      <c r="AY89" s="234" t="s">
        <v>133</v>
      </c>
    </row>
    <row r="90" spans="1:51" s="14" customFormat="1" ht="12">
      <c r="A90" s="14"/>
      <c r="B90" s="235"/>
      <c r="C90" s="236"/>
      <c r="D90" s="226" t="s">
        <v>144</v>
      </c>
      <c r="E90" s="237" t="s">
        <v>19</v>
      </c>
      <c r="F90" s="238" t="s">
        <v>88</v>
      </c>
      <c r="G90" s="236"/>
      <c r="H90" s="239">
        <v>1</v>
      </c>
      <c r="I90" s="240"/>
      <c r="J90" s="236"/>
      <c r="K90" s="236"/>
      <c r="L90" s="241"/>
      <c r="M90" s="242"/>
      <c r="N90" s="243"/>
      <c r="O90" s="243"/>
      <c r="P90" s="243"/>
      <c r="Q90" s="243"/>
      <c r="R90" s="243"/>
      <c r="S90" s="243"/>
      <c r="T90" s="24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T90" s="245" t="s">
        <v>144</v>
      </c>
      <c r="AU90" s="245" t="s">
        <v>90</v>
      </c>
      <c r="AV90" s="14" t="s">
        <v>90</v>
      </c>
      <c r="AW90" s="14" t="s">
        <v>42</v>
      </c>
      <c r="AX90" s="14" t="s">
        <v>88</v>
      </c>
      <c r="AY90" s="245" t="s">
        <v>133</v>
      </c>
    </row>
    <row r="91" spans="1:65" s="2" customFormat="1" ht="16.5" customHeight="1">
      <c r="A91" s="40"/>
      <c r="B91" s="41"/>
      <c r="C91" s="206" t="s">
        <v>90</v>
      </c>
      <c r="D91" s="206" t="s">
        <v>135</v>
      </c>
      <c r="E91" s="207" t="s">
        <v>995</v>
      </c>
      <c r="F91" s="208" t="s">
        <v>996</v>
      </c>
      <c r="G91" s="209" t="s">
        <v>226</v>
      </c>
      <c r="H91" s="210">
        <v>1</v>
      </c>
      <c r="I91" s="211"/>
      <c r="J91" s="212">
        <f>ROUND(I91*H91,2)</f>
        <v>0</v>
      </c>
      <c r="K91" s="208" t="s">
        <v>435</v>
      </c>
      <c r="L91" s="46"/>
      <c r="M91" s="213" t="s">
        <v>19</v>
      </c>
      <c r="N91" s="214" t="s">
        <v>51</v>
      </c>
      <c r="O91" s="86"/>
      <c r="P91" s="215">
        <f>O91*H91</f>
        <v>0</v>
      </c>
      <c r="Q91" s="215">
        <v>0</v>
      </c>
      <c r="R91" s="215">
        <f>Q91*H91</f>
        <v>0</v>
      </c>
      <c r="S91" s="215">
        <v>0</v>
      </c>
      <c r="T91" s="216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17" t="s">
        <v>992</v>
      </c>
      <c r="AT91" s="217" t="s">
        <v>135</v>
      </c>
      <c r="AU91" s="217" t="s">
        <v>90</v>
      </c>
      <c r="AY91" s="18" t="s">
        <v>133</v>
      </c>
      <c r="BE91" s="218">
        <f>IF(N91="základní",J91,0)</f>
        <v>0</v>
      </c>
      <c r="BF91" s="218">
        <f>IF(N91="snížená",J91,0)</f>
        <v>0</v>
      </c>
      <c r="BG91" s="218">
        <f>IF(N91="zákl. přenesená",J91,0)</f>
        <v>0</v>
      </c>
      <c r="BH91" s="218">
        <f>IF(N91="sníž. přenesená",J91,0)</f>
        <v>0</v>
      </c>
      <c r="BI91" s="218">
        <f>IF(N91="nulová",J91,0)</f>
        <v>0</v>
      </c>
      <c r="BJ91" s="18" t="s">
        <v>88</v>
      </c>
      <c r="BK91" s="218">
        <f>ROUND(I91*H91,2)</f>
        <v>0</v>
      </c>
      <c r="BL91" s="18" t="s">
        <v>992</v>
      </c>
      <c r="BM91" s="217" t="s">
        <v>997</v>
      </c>
    </row>
    <row r="92" spans="1:51" s="13" customFormat="1" ht="12">
      <c r="A92" s="13"/>
      <c r="B92" s="224"/>
      <c r="C92" s="225"/>
      <c r="D92" s="226" t="s">
        <v>144</v>
      </c>
      <c r="E92" s="227" t="s">
        <v>19</v>
      </c>
      <c r="F92" s="228" t="s">
        <v>994</v>
      </c>
      <c r="G92" s="225"/>
      <c r="H92" s="227" t="s">
        <v>19</v>
      </c>
      <c r="I92" s="229"/>
      <c r="J92" s="225"/>
      <c r="K92" s="225"/>
      <c r="L92" s="230"/>
      <c r="M92" s="231"/>
      <c r="N92" s="232"/>
      <c r="O92" s="232"/>
      <c r="P92" s="232"/>
      <c r="Q92" s="232"/>
      <c r="R92" s="232"/>
      <c r="S92" s="232"/>
      <c r="T92" s="23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4" t="s">
        <v>144</v>
      </c>
      <c r="AU92" s="234" t="s">
        <v>90</v>
      </c>
      <c r="AV92" s="13" t="s">
        <v>88</v>
      </c>
      <c r="AW92" s="13" t="s">
        <v>42</v>
      </c>
      <c r="AX92" s="13" t="s">
        <v>80</v>
      </c>
      <c r="AY92" s="234" t="s">
        <v>133</v>
      </c>
    </row>
    <row r="93" spans="1:51" s="13" customFormat="1" ht="12">
      <c r="A93" s="13"/>
      <c r="B93" s="224"/>
      <c r="C93" s="225"/>
      <c r="D93" s="226" t="s">
        <v>144</v>
      </c>
      <c r="E93" s="227" t="s">
        <v>19</v>
      </c>
      <c r="F93" s="228" t="s">
        <v>902</v>
      </c>
      <c r="G93" s="225"/>
      <c r="H93" s="227" t="s">
        <v>19</v>
      </c>
      <c r="I93" s="229"/>
      <c r="J93" s="225"/>
      <c r="K93" s="225"/>
      <c r="L93" s="230"/>
      <c r="M93" s="231"/>
      <c r="N93" s="232"/>
      <c r="O93" s="232"/>
      <c r="P93" s="232"/>
      <c r="Q93" s="232"/>
      <c r="R93" s="232"/>
      <c r="S93" s="232"/>
      <c r="T93" s="23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4" t="s">
        <v>144</v>
      </c>
      <c r="AU93" s="234" t="s">
        <v>90</v>
      </c>
      <c r="AV93" s="13" t="s">
        <v>88</v>
      </c>
      <c r="AW93" s="13" t="s">
        <v>42</v>
      </c>
      <c r="AX93" s="13" t="s">
        <v>80</v>
      </c>
      <c r="AY93" s="234" t="s">
        <v>133</v>
      </c>
    </row>
    <row r="94" spans="1:51" s="14" customFormat="1" ht="12">
      <c r="A94" s="14"/>
      <c r="B94" s="235"/>
      <c r="C94" s="236"/>
      <c r="D94" s="226" t="s">
        <v>144</v>
      </c>
      <c r="E94" s="237" t="s">
        <v>19</v>
      </c>
      <c r="F94" s="238" t="s">
        <v>88</v>
      </c>
      <c r="G94" s="236"/>
      <c r="H94" s="239">
        <v>1</v>
      </c>
      <c r="I94" s="240"/>
      <c r="J94" s="236"/>
      <c r="K94" s="236"/>
      <c r="L94" s="241"/>
      <c r="M94" s="242"/>
      <c r="N94" s="243"/>
      <c r="O94" s="243"/>
      <c r="P94" s="243"/>
      <c r="Q94" s="243"/>
      <c r="R94" s="243"/>
      <c r="S94" s="243"/>
      <c r="T94" s="24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45" t="s">
        <v>144</v>
      </c>
      <c r="AU94" s="245" t="s">
        <v>90</v>
      </c>
      <c r="AV94" s="14" t="s">
        <v>90</v>
      </c>
      <c r="AW94" s="14" t="s">
        <v>42</v>
      </c>
      <c r="AX94" s="14" t="s">
        <v>88</v>
      </c>
      <c r="AY94" s="245" t="s">
        <v>133</v>
      </c>
    </row>
    <row r="95" spans="1:65" s="2" customFormat="1" ht="16.5" customHeight="1">
      <c r="A95" s="40"/>
      <c r="B95" s="41"/>
      <c r="C95" s="206" t="s">
        <v>157</v>
      </c>
      <c r="D95" s="206" t="s">
        <v>135</v>
      </c>
      <c r="E95" s="207" t="s">
        <v>998</v>
      </c>
      <c r="F95" s="208" t="s">
        <v>999</v>
      </c>
      <c r="G95" s="209" t="s">
        <v>226</v>
      </c>
      <c r="H95" s="210">
        <v>1</v>
      </c>
      <c r="I95" s="211"/>
      <c r="J95" s="212">
        <f>ROUND(I95*H95,2)</f>
        <v>0</v>
      </c>
      <c r="K95" s="208" t="s">
        <v>435</v>
      </c>
      <c r="L95" s="46"/>
      <c r="M95" s="213" t="s">
        <v>19</v>
      </c>
      <c r="N95" s="214" t="s">
        <v>51</v>
      </c>
      <c r="O95" s="86"/>
      <c r="P95" s="215">
        <f>O95*H95</f>
        <v>0</v>
      </c>
      <c r="Q95" s="215">
        <v>0</v>
      </c>
      <c r="R95" s="215">
        <f>Q95*H95</f>
        <v>0</v>
      </c>
      <c r="S95" s="215">
        <v>0</v>
      </c>
      <c r="T95" s="216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17" t="s">
        <v>992</v>
      </c>
      <c r="AT95" s="217" t="s">
        <v>135</v>
      </c>
      <c r="AU95" s="217" t="s">
        <v>90</v>
      </c>
      <c r="AY95" s="18" t="s">
        <v>133</v>
      </c>
      <c r="BE95" s="218">
        <f>IF(N95="základní",J95,0)</f>
        <v>0</v>
      </c>
      <c r="BF95" s="218">
        <f>IF(N95="snížená",J95,0)</f>
        <v>0</v>
      </c>
      <c r="BG95" s="218">
        <f>IF(N95="zákl. přenesená",J95,0)</f>
        <v>0</v>
      </c>
      <c r="BH95" s="218">
        <f>IF(N95="sníž. přenesená",J95,0)</f>
        <v>0</v>
      </c>
      <c r="BI95" s="218">
        <f>IF(N95="nulová",J95,0)</f>
        <v>0</v>
      </c>
      <c r="BJ95" s="18" t="s">
        <v>88</v>
      </c>
      <c r="BK95" s="218">
        <f>ROUND(I95*H95,2)</f>
        <v>0</v>
      </c>
      <c r="BL95" s="18" t="s">
        <v>992</v>
      </c>
      <c r="BM95" s="217" t="s">
        <v>1000</v>
      </c>
    </row>
    <row r="96" spans="1:51" s="13" customFormat="1" ht="12">
      <c r="A96" s="13"/>
      <c r="B96" s="224"/>
      <c r="C96" s="225"/>
      <c r="D96" s="226" t="s">
        <v>144</v>
      </c>
      <c r="E96" s="227" t="s">
        <v>19</v>
      </c>
      <c r="F96" s="228" t="s">
        <v>994</v>
      </c>
      <c r="G96" s="225"/>
      <c r="H96" s="227" t="s">
        <v>19</v>
      </c>
      <c r="I96" s="229"/>
      <c r="J96" s="225"/>
      <c r="K96" s="225"/>
      <c r="L96" s="230"/>
      <c r="M96" s="231"/>
      <c r="N96" s="232"/>
      <c r="O96" s="232"/>
      <c r="P96" s="232"/>
      <c r="Q96" s="232"/>
      <c r="R96" s="232"/>
      <c r="S96" s="232"/>
      <c r="T96" s="23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4" t="s">
        <v>144</v>
      </c>
      <c r="AU96" s="234" t="s">
        <v>90</v>
      </c>
      <c r="AV96" s="13" t="s">
        <v>88</v>
      </c>
      <c r="AW96" s="13" t="s">
        <v>42</v>
      </c>
      <c r="AX96" s="13" t="s">
        <v>80</v>
      </c>
      <c r="AY96" s="234" t="s">
        <v>133</v>
      </c>
    </row>
    <row r="97" spans="1:51" s="13" customFormat="1" ht="12">
      <c r="A97" s="13"/>
      <c r="B97" s="224"/>
      <c r="C97" s="225"/>
      <c r="D97" s="226" t="s">
        <v>144</v>
      </c>
      <c r="E97" s="227" t="s">
        <v>19</v>
      </c>
      <c r="F97" s="228" t="s">
        <v>902</v>
      </c>
      <c r="G97" s="225"/>
      <c r="H97" s="227" t="s">
        <v>19</v>
      </c>
      <c r="I97" s="229"/>
      <c r="J97" s="225"/>
      <c r="K97" s="225"/>
      <c r="L97" s="230"/>
      <c r="M97" s="231"/>
      <c r="N97" s="232"/>
      <c r="O97" s="232"/>
      <c r="P97" s="232"/>
      <c r="Q97" s="232"/>
      <c r="R97" s="232"/>
      <c r="S97" s="232"/>
      <c r="T97" s="23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4" t="s">
        <v>144</v>
      </c>
      <c r="AU97" s="234" t="s">
        <v>90</v>
      </c>
      <c r="AV97" s="13" t="s">
        <v>88</v>
      </c>
      <c r="AW97" s="13" t="s">
        <v>42</v>
      </c>
      <c r="AX97" s="13" t="s">
        <v>80</v>
      </c>
      <c r="AY97" s="234" t="s">
        <v>133</v>
      </c>
    </row>
    <row r="98" spans="1:51" s="14" customFormat="1" ht="12">
      <c r="A98" s="14"/>
      <c r="B98" s="235"/>
      <c r="C98" s="236"/>
      <c r="D98" s="226" t="s">
        <v>144</v>
      </c>
      <c r="E98" s="237" t="s">
        <v>19</v>
      </c>
      <c r="F98" s="238" t="s">
        <v>88</v>
      </c>
      <c r="G98" s="236"/>
      <c r="H98" s="239">
        <v>1</v>
      </c>
      <c r="I98" s="240"/>
      <c r="J98" s="236"/>
      <c r="K98" s="236"/>
      <c r="L98" s="241"/>
      <c r="M98" s="242"/>
      <c r="N98" s="243"/>
      <c r="O98" s="243"/>
      <c r="P98" s="243"/>
      <c r="Q98" s="243"/>
      <c r="R98" s="243"/>
      <c r="S98" s="243"/>
      <c r="T98" s="24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45" t="s">
        <v>144</v>
      </c>
      <c r="AU98" s="245" t="s">
        <v>90</v>
      </c>
      <c r="AV98" s="14" t="s">
        <v>90</v>
      </c>
      <c r="AW98" s="14" t="s">
        <v>42</v>
      </c>
      <c r="AX98" s="14" t="s">
        <v>88</v>
      </c>
      <c r="AY98" s="245" t="s">
        <v>133</v>
      </c>
    </row>
    <row r="99" spans="1:63" s="12" customFormat="1" ht="22.8" customHeight="1">
      <c r="A99" s="12"/>
      <c r="B99" s="190"/>
      <c r="C99" s="191"/>
      <c r="D99" s="192" t="s">
        <v>79</v>
      </c>
      <c r="E99" s="204" t="s">
        <v>1001</v>
      </c>
      <c r="F99" s="204" t="s">
        <v>1002</v>
      </c>
      <c r="G99" s="191"/>
      <c r="H99" s="191"/>
      <c r="I99" s="194"/>
      <c r="J99" s="205">
        <f>BK99</f>
        <v>0</v>
      </c>
      <c r="K99" s="191"/>
      <c r="L99" s="196"/>
      <c r="M99" s="197"/>
      <c r="N99" s="198"/>
      <c r="O99" s="198"/>
      <c r="P99" s="199">
        <f>SUM(P100:P108)</f>
        <v>0</v>
      </c>
      <c r="Q99" s="198"/>
      <c r="R99" s="199">
        <f>SUM(R100:R108)</f>
        <v>0</v>
      </c>
      <c r="S99" s="198"/>
      <c r="T99" s="200">
        <f>SUM(T100:T108)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01" t="s">
        <v>171</v>
      </c>
      <c r="AT99" s="202" t="s">
        <v>79</v>
      </c>
      <c r="AU99" s="202" t="s">
        <v>88</v>
      </c>
      <c r="AY99" s="201" t="s">
        <v>133</v>
      </c>
      <c r="BK99" s="203">
        <f>SUM(BK100:BK108)</f>
        <v>0</v>
      </c>
    </row>
    <row r="100" spans="1:65" s="2" customFormat="1" ht="16.5" customHeight="1">
      <c r="A100" s="40"/>
      <c r="B100" s="41"/>
      <c r="C100" s="206" t="s">
        <v>140</v>
      </c>
      <c r="D100" s="206" t="s">
        <v>135</v>
      </c>
      <c r="E100" s="207" t="s">
        <v>1003</v>
      </c>
      <c r="F100" s="208" t="s">
        <v>1004</v>
      </c>
      <c r="G100" s="209" t="s">
        <v>226</v>
      </c>
      <c r="H100" s="210">
        <v>1</v>
      </c>
      <c r="I100" s="211"/>
      <c r="J100" s="212">
        <f>ROUND(I100*H100,2)</f>
        <v>0</v>
      </c>
      <c r="K100" s="208" t="s">
        <v>435</v>
      </c>
      <c r="L100" s="46"/>
      <c r="M100" s="213" t="s">
        <v>19</v>
      </c>
      <c r="N100" s="214" t="s">
        <v>51</v>
      </c>
      <c r="O100" s="86"/>
      <c r="P100" s="215">
        <f>O100*H100</f>
        <v>0</v>
      </c>
      <c r="Q100" s="215">
        <v>0</v>
      </c>
      <c r="R100" s="215">
        <f>Q100*H100</f>
        <v>0</v>
      </c>
      <c r="S100" s="215">
        <v>0</v>
      </c>
      <c r="T100" s="216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7" t="s">
        <v>992</v>
      </c>
      <c r="AT100" s="217" t="s">
        <v>135</v>
      </c>
      <c r="AU100" s="217" t="s">
        <v>90</v>
      </c>
      <c r="AY100" s="18" t="s">
        <v>133</v>
      </c>
      <c r="BE100" s="218">
        <f>IF(N100="základní",J100,0)</f>
        <v>0</v>
      </c>
      <c r="BF100" s="218">
        <f>IF(N100="snížená",J100,0)</f>
        <v>0</v>
      </c>
      <c r="BG100" s="218">
        <f>IF(N100="zákl. přenesená",J100,0)</f>
        <v>0</v>
      </c>
      <c r="BH100" s="218">
        <f>IF(N100="sníž. přenesená",J100,0)</f>
        <v>0</v>
      </c>
      <c r="BI100" s="218">
        <f>IF(N100="nulová",J100,0)</f>
        <v>0</v>
      </c>
      <c r="BJ100" s="18" t="s">
        <v>88</v>
      </c>
      <c r="BK100" s="218">
        <f>ROUND(I100*H100,2)</f>
        <v>0</v>
      </c>
      <c r="BL100" s="18" t="s">
        <v>992</v>
      </c>
      <c r="BM100" s="217" t="s">
        <v>1005</v>
      </c>
    </row>
    <row r="101" spans="1:51" s="13" customFormat="1" ht="12">
      <c r="A101" s="13"/>
      <c r="B101" s="224"/>
      <c r="C101" s="225"/>
      <c r="D101" s="226" t="s">
        <v>144</v>
      </c>
      <c r="E101" s="227" t="s">
        <v>19</v>
      </c>
      <c r="F101" s="228" t="s">
        <v>994</v>
      </c>
      <c r="G101" s="225"/>
      <c r="H101" s="227" t="s">
        <v>19</v>
      </c>
      <c r="I101" s="229"/>
      <c r="J101" s="225"/>
      <c r="K101" s="225"/>
      <c r="L101" s="230"/>
      <c r="M101" s="231"/>
      <c r="N101" s="232"/>
      <c r="O101" s="232"/>
      <c r="P101" s="232"/>
      <c r="Q101" s="232"/>
      <c r="R101" s="232"/>
      <c r="S101" s="232"/>
      <c r="T101" s="23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4" t="s">
        <v>144</v>
      </c>
      <c r="AU101" s="234" t="s">
        <v>90</v>
      </c>
      <c r="AV101" s="13" t="s">
        <v>88</v>
      </c>
      <c r="AW101" s="13" t="s">
        <v>42</v>
      </c>
      <c r="AX101" s="13" t="s">
        <v>80</v>
      </c>
      <c r="AY101" s="234" t="s">
        <v>133</v>
      </c>
    </row>
    <row r="102" spans="1:51" s="13" customFormat="1" ht="12">
      <c r="A102" s="13"/>
      <c r="B102" s="224"/>
      <c r="C102" s="225"/>
      <c r="D102" s="226" t="s">
        <v>144</v>
      </c>
      <c r="E102" s="227" t="s">
        <v>19</v>
      </c>
      <c r="F102" s="228" t="s">
        <v>902</v>
      </c>
      <c r="G102" s="225"/>
      <c r="H102" s="227" t="s">
        <v>19</v>
      </c>
      <c r="I102" s="229"/>
      <c r="J102" s="225"/>
      <c r="K102" s="225"/>
      <c r="L102" s="230"/>
      <c r="M102" s="231"/>
      <c r="N102" s="232"/>
      <c r="O102" s="232"/>
      <c r="P102" s="232"/>
      <c r="Q102" s="232"/>
      <c r="R102" s="232"/>
      <c r="S102" s="232"/>
      <c r="T102" s="23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4" t="s">
        <v>144</v>
      </c>
      <c r="AU102" s="234" t="s">
        <v>90</v>
      </c>
      <c r="AV102" s="13" t="s">
        <v>88</v>
      </c>
      <c r="AW102" s="13" t="s">
        <v>42</v>
      </c>
      <c r="AX102" s="13" t="s">
        <v>80</v>
      </c>
      <c r="AY102" s="234" t="s">
        <v>133</v>
      </c>
    </row>
    <row r="103" spans="1:51" s="14" customFormat="1" ht="12">
      <c r="A103" s="14"/>
      <c r="B103" s="235"/>
      <c r="C103" s="236"/>
      <c r="D103" s="226" t="s">
        <v>144</v>
      </c>
      <c r="E103" s="237" t="s">
        <v>19</v>
      </c>
      <c r="F103" s="238" t="s">
        <v>88</v>
      </c>
      <c r="G103" s="236"/>
      <c r="H103" s="239">
        <v>1</v>
      </c>
      <c r="I103" s="240"/>
      <c r="J103" s="236"/>
      <c r="K103" s="236"/>
      <c r="L103" s="241"/>
      <c r="M103" s="242"/>
      <c r="N103" s="243"/>
      <c r="O103" s="243"/>
      <c r="P103" s="243"/>
      <c r="Q103" s="243"/>
      <c r="R103" s="243"/>
      <c r="S103" s="243"/>
      <c r="T103" s="24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5" t="s">
        <v>144</v>
      </c>
      <c r="AU103" s="245" t="s">
        <v>90</v>
      </c>
      <c r="AV103" s="14" t="s">
        <v>90</v>
      </c>
      <c r="AW103" s="14" t="s">
        <v>42</v>
      </c>
      <c r="AX103" s="14" t="s">
        <v>88</v>
      </c>
      <c r="AY103" s="245" t="s">
        <v>133</v>
      </c>
    </row>
    <row r="104" spans="1:65" s="2" customFormat="1" ht="16.5" customHeight="1">
      <c r="A104" s="40"/>
      <c r="B104" s="41"/>
      <c r="C104" s="206" t="s">
        <v>171</v>
      </c>
      <c r="D104" s="206" t="s">
        <v>135</v>
      </c>
      <c r="E104" s="207" t="s">
        <v>1006</v>
      </c>
      <c r="F104" s="208" t="s">
        <v>1007</v>
      </c>
      <c r="G104" s="209" t="s">
        <v>226</v>
      </c>
      <c r="H104" s="210">
        <v>1</v>
      </c>
      <c r="I104" s="211"/>
      <c r="J104" s="212">
        <f>ROUND(I104*H104,2)</f>
        <v>0</v>
      </c>
      <c r="K104" s="208" t="s">
        <v>435</v>
      </c>
      <c r="L104" s="46"/>
      <c r="M104" s="213" t="s">
        <v>19</v>
      </c>
      <c r="N104" s="214" t="s">
        <v>51</v>
      </c>
      <c r="O104" s="86"/>
      <c r="P104" s="215">
        <f>O104*H104</f>
        <v>0</v>
      </c>
      <c r="Q104" s="215">
        <v>0</v>
      </c>
      <c r="R104" s="215">
        <f>Q104*H104</f>
        <v>0</v>
      </c>
      <c r="S104" s="215">
        <v>0</v>
      </c>
      <c r="T104" s="216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7" t="s">
        <v>992</v>
      </c>
      <c r="AT104" s="217" t="s">
        <v>135</v>
      </c>
      <c r="AU104" s="217" t="s">
        <v>90</v>
      </c>
      <c r="AY104" s="18" t="s">
        <v>133</v>
      </c>
      <c r="BE104" s="218">
        <f>IF(N104="základní",J104,0)</f>
        <v>0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8" t="s">
        <v>88</v>
      </c>
      <c r="BK104" s="218">
        <f>ROUND(I104*H104,2)</f>
        <v>0</v>
      </c>
      <c r="BL104" s="18" t="s">
        <v>992</v>
      </c>
      <c r="BM104" s="217" t="s">
        <v>1008</v>
      </c>
    </row>
    <row r="105" spans="1:51" s="13" customFormat="1" ht="12">
      <c r="A105" s="13"/>
      <c r="B105" s="224"/>
      <c r="C105" s="225"/>
      <c r="D105" s="226" t="s">
        <v>144</v>
      </c>
      <c r="E105" s="227" t="s">
        <v>19</v>
      </c>
      <c r="F105" s="228" t="s">
        <v>994</v>
      </c>
      <c r="G105" s="225"/>
      <c r="H105" s="227" t="s">
        <v>19</v>
      </c>
      <c r="I105" s="229"/>
      <c r="J105" s="225"/>
      <c r="K105" s="225"/>
      <c r="L105" s="230"/>
      <c r="M105" s="231"/>
      <c r="N105" s="232"/>
      <c r="O105" s="232"/>
      <c r="P105" s="232"/>
      <c r="Q105" s="232"/>
      <c r="R105" s="232"/>
      <c r="S105" s="232"/>
      <c r="T105" s="23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4" t="s">
        <v>144</v>
      </c>
      <c r="AU105" s="234" t="s">
        <v>90</v>
      </c>
      <c r="AV105" s="13" t="s">
        <v>88</v>
      </c>
      <c r="AW105" s="13" t="s">
        <v>42</v>
      </c>
      <c r="AX105" s="13" t="s">
        <v>80</v>
      </c>
      <c r="AY105" s="234" t="s">
        <v>133</v>
      </c>
    </row>
    <row r="106" spans="1:51" s="13" customFormat="1" ht="12">
      <c r="A106" s="13"/>
      <c r="B106" s="224"/>
      <c r="C106" s="225"/>
      <c r="D106" s="226" t="s">
        <v>144</v>
      </c>
      <c r="E106" s="227" t="s">
        <v>19</v>
      </c>
      <c r="F106" s="228" t="s">
        <v>1009</v>
      </c>
      <c r="G106" s="225"/>
      <c r="H106" s="227" t="s">
        <v>19</v>
      </c>
      <c r="I106" s="229"/>
      <c r="J106" s="225"/>
      <c r="K106" s="225"/>
      <c r="L106" s="230"/>
      <c r="M106" s="231"/>
      <c r="N106" s="232"/>
      <c r="O106" s="232"/>
      <c r="P106" s="232"/>
      <c r="Q106" s="232"/>
      <c r="R106" s="232"/>
      <c r="S106" s="232"/>
      <c r="T106" s="23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4" t="s">
        <v>144</v>
      </c>
      <c r="AU106" s="234" t="s">
        <v>90</v>
      </c>
      <c r="AV106" s="13" t="s">
        <v>88</v>
      </c>
      <c r="AW106" s="13" t="s">
        <v>42</v>
      </c>
      <c r="AX106" s="13" t="s">
        <v>80</v>
      </c>
      <c r="AY106" s="234" t="s">
        <v>133</v>
      </c>
    </row>
    <row r="107" spans="1:51" s="13" customFormat="1" ht="12">
      <c r="A107" s="13"/>
      <c r="B107" s="224"/>
      <c r="C107" s="225"/>
      <c r="D107" s="226" t="s">
        <v>144</v>
      </c>
      <c r="E107" s="227" t="s">
        <v>19</v>
      </c>
      <c r="F107" s="228" t="s">
        <v>902</v>
      </c>
      <c r="G107" s="225"/>
      <c r="H107" s="227" t="s">
        <v>19</v>
      </c>
      <c r="I107" s="229"/>
      <c r="J107" s="225"/>
      <c r="K107" s="225"/>
      <c r="L107" s="230"/>
      <c r="M107" s="231"/>
      <c r="N107" s="232"/>
      <c r="O107" s="232"/>
      <c r="P107" s="232"/>
      <c r="Q107" s="232"/>
      <c r="R107" s="232"/>
      <c r="S107" s="232"/>
      <c r="T107" s="23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4" t="s">
        <v>144</v>
      </c>
      <c r="AU107" s="234" t="s">
        <v>90</v>
      </c>
      <c r="AV107" s="13" t="s">
        <v>88</v>
      </c>
      <c r="AW107" s="13" t="s">
        <v>42</v>
      </c>
      <c r="AX107" s="13" t="s">
        <v>80</v>
      </c>
      <c r="AY107" s="234" t="s">
        <v>133</v>
      </c>
    </row>
    <row r="108" spans="1:51" s="14" customFormat="1" ht="12">
      <c r="A108" s="14"/>
      <c r="B108" s="235"/>
      <c r="C108" s="236"/>
      <c r="D108" s="226" t="s">
        <v>144</v>
      </c>
      <c r="E108" s="237" t="s">
        <v>19</v>
      </c>
      <c r="F108" s="238" t="s">
        <v>88</v>
      </c>
      <c r="G108" s="236"/>
      <c r="H108" s="239">
        <v>1</v>
      </c>
      <c r="I108" s="240"/>
      <c r="J108" s="236"/>
      <c r="K108" s="236"/>
      <c r="L108" s="241"/>
      <c r="M108" s="242"/>
      <c r="N108" s="243"/>
      <c r="O108" s="243"/>
      <c r="P108" s="243"/>
      <c r="Q108" s="243"/>
      <c r="R108" s="243"/>
      <c r="S108" s="243"/>
      <c r="T108" s="24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5" t="s">
        <v>144</v>
      </c>
      <c r="AU108" s="245" t="s">
        <v>90</v>
      </c>
      <c r="AV108" s="14" t="s">
        <v>90</v>
      </c>
      <c r="AW108" s="14" t="s">
        <v>42</v>
      </c>
      <c r="AX108" s="14" t="s">
        <v>88</v>
      </c>
      <c r="AY108" s="245" t="s">
        <v>133</v>
      </c>
    </row>
    <row r="109" spans="1:63" s="12" customFormat="1" ht="22.8" customHeight="1">
      <c r="A109" s="12"/>
      <c r="B109" s="190"/>
      <c r="C109" s="191"/>
      <c r="D109" s="192" t="s">
        <v>79</v>
      </c>
      <c r="E109" s="204" t="s">
        <v>1010</v>
      </c>
      <c r="F109" s="204" t="s">
        <v>1011</v>
      </c>
      <c r="G109" s="191"/>
      <c r="H109" s="191"/>
      <c r="I109" s="194"/>
      <c r="J109" s="205">
        <f>BK109</f>
        <v>0</v>
      </c>
      <c r="K109" s="191"/>
      <c r="L109" s="196"/>
      <c r="M109" s="197"/>
      <c r="N109" s="198"/>
      <c r="O109" s="198"/>
      <c r="P109" s="199">
        <f>SUM(P110:P117)</f>
        <v>0</v>
      </c>
      <c r="Q109" s="198"/>
      <c r="R109" s="199">
        <f>SUM(R110:R117)</f>
        <v>0</v>
      </c>
      <c r="S109" s="198"/>
      <c r="T109" s="200">
        <f>SUM(T110:T117)</f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201" t="s">
        <v>171</v>
      </c>
      <c r="AT109" s="202" t="s">
        <v>79</v>
      </c>
      <c r="AU109" s="202" t="s">
        <v>88</v>
      </c>
      <c r="AY109" s="201" t="s">
        <v>133</v>
      </c>
      <c r="BK109" s="203">
        <f>SUM(BK110:BK117)</f>
        <v>0</v>
      </c>
    </row>
    <row r="110" spans="1:65" s="2" customFormat="1" ht="16.5" customHeight="1">
      <c r="A110" s="40"/>
      <c r="B110" s="41"/>
      <c r="C110" s="206" t="s">
        <v>177</v>
      </c>
      <c r="D110" s="206" t="s">
        <v>135</v>
      </c>
      <c r="E110" s="207" t="s">
        <v>1012</v>
      </c>
      <c r="F110" s="208" t="s">
        <v>1013</v>
      </c>
      <c r="G110" s="209" t="s">
        <v>226</v>
      </c>
      <c r="H110" s="210">
        <v>1</v>
      </c>
      <c r="I110" s="211"/>
      <c r="J110" s="212">
        <f>ROUND(I110*H110,2)</f>
        <v>0</v>
      </c>
      <c r="K110" s="208" t="s">
        <v>435</v>
      </c>
      <c r="L110" s="46"/>
      <c r="M110" s="213" t="s">
        <v>19</v>
      </c>
      <c r="N110" s="214" t="s">
        <v>51</v>
      </c>
      <c r="O110" s="86"/>
      <c r="P110" s="215">
        <f>O110*H110</f>
        <v>0</v>
      </c>
      <c r="Q110" s="215">
        <v>0</v>
      </c>
      <c r="R110" s="215">
        <f>Q110*H110</f>
        <v>0</v>
      </c>
      <c r="S110" s="215">
        <v>0</v>
      </c>
      <c r="T110" s="216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17" t="s">
        <v>992</v>
      </c>
      <c r="AT110" s="217" t="s">
        <v>135</v>
      </c>
      <c r="AU110" s="217" t="s">
        <v>90</v>
      </c>
      <c r="AY110" s="18" t="s">
        <v>133</v>
      </c>
      <c r="BE110" s="218">
        <f>IF(N110="základní",J110,0)</f>
        <v>0</v>
      </c>
      <c r="BF110" s="218">
        <f>IF(N110="snížená",J110,0)</f>
        <v>0</v>
      </c>
      <c r="BG110" s="218">
        <f>IF(N110="zákl. přenesená",J110,0)</f>
        <v>0</v>
      </c>
      <c r="BH110" s="218">
        <f>IF(N110="sníž. přenesená",J110,0)</f>
        <v>0</v>
      </c>
      <c r="BI110" s="218">
        <f>IF(N110="nulová",J110,0)</f>
        <v>0</v>
      </c>
      <c r="BJ110" s="18" t="s">
        <v>88</v>
      </c>
      <c r="BK110" s="218">
        <f>ROUND(I110*H110,2)</f>
        <v>0</v>
      </c>
      <c r="BL110" s="18" t="s">
        <v>992</v>
      </c>
      <c r="BM110" s="217" t="s">
        <v>1014</v>
      </c>
    </row>
    <row r="111" spans="1:51" s="13" customFormat="1" ht="12">
      <c r="A111" s="13"/>
      <c r="B111" s="224"/>
      <c r="C111" s="225"/>
      <c r="D111" s="226" t="s">
        <v>144</v>
      </c>
      <c r="E111" s="227" t="s">
        <v>19</v>
      </c>
      <c r="F111" s="228" t="s">
        <v>994</v>
      </c>
      <c r="G111" s="225"/>
      <c r="H111" s="227" t="s">
        <v>19</v>
      </c>
      <c r="I111" s="229"/>
      <c r="J111" s="225"/>
      <c r="K111" s="225"/>
      <c r="L111" s="230"/>
      <c r="M111" s="231"/>
      <c r="N111" s="232"/>
      <c r="O111" s="232"/>
      <c r="P111" s="232"/>
      <c r="Q111" s="232"/>
      <c r="R111" s="232"/>
      <c r="S111" s="232"/>
      <c r="T111" s="23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4" t="s">
        <v>144</v>
      </c>
      <c r="AU111" s="234" t="s">
        <v>90</v>
      </c>
      <c r="AV111" s="13" t="s">
        <v>88</v>
      </c>
      <c r="AW111" s="13" t="s">
        <v>42</v>
      </c>
      <c r="AX111" s="13" t="s">
        <v>80</v>
      </c>
      <c r="AY111" s="234" t="s">
        <v>133</v>
      </c>
    </row>
    <row r="112" spans="1:51" s="13" customFormat="1" ht="12">
      <c r="A112" s="13"/>
      <c r="B112" s="224"/>
      <c r="C112" s="225"/>
      <c r="D112" s="226" t="s">
        <v>144</v>
      </c>
      <c r="E112" s="227" t="s">
        <v>19</v>
      </c>
      <c r="F112" s="228" t="s">
        <v>902</v>
      </c>
      <c r="G112" s="225"/>
      <c r="H112" s="227" t="s">
        <v>19</v>
      </c>
      <c r="I112" s="229"/>
      <c r="J112" s="225"/>
      <c r="K112" s="225"/>
      <c r="L112" s="230"/>
      <c r="M112" s="231"/>
      <c r="N112" s="232"/>
      <c r="O112" s="232"/>
      <c r="P112" s="232"/>
      <c r="Q112" s="232"/>
      <c r="R112" s="232"/>
      <c r="S112" s="232"/>
      <c r="T112" s="23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4" t="s">
        <v>144</v>
      </c>
      <c r="AU112" s="234" t="s">
        <v>90</v>
      </c>
      <c r="AV112" s="13" t="s">
        <v>88</v>
      </c>
      <c r="AW112" s="13" t="s">
        <v>42</v>
      </c>
      <c r="AX112" s="13" t="s">
        <v>80</v>
      </c>
      <c r="AY112" s="234" t="s">
        <v>133</v>
      </c>
    </row>
    <row r="113" spans="1:51" s="14" customFormat="1" ht="12">
      <c r="A113" s="14"/>
      <c r="B113" s="235"/>
      <c r="C113" s="236"/>
      <c r="D113" s="226" t="s">
        <v>144</v>
      </c>
      <c r="E113" s="237" t="s">
        <v>19</v>
      </c>
      <c r="F113" s="238" t="s">
        <v>88</v>
      </c>
      <c r="G113" s="236"/>
      <c r="H113" s="239">
        <v>1</v>
      </c>
      <c r="I113" s="240"/>
      <c r="J113" s="236"/>
      <c r="K113" s="236"/>
      <c r="L113" s="241"/>
      <c r="M113" s="242"/>
      <c r="N113" s="243"/>
      <c r="O113" s="243"/>
      <c r="P113" s="243"/>
      <c r="Q113" s="243"/>
      <c r="R113" s="243"/>
      <c r="S113" s="243"/>
      <c r="T113" s="24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5" t="s">
        <v>144</v>
      </c>
      <c r="AU113" s="245" t="s">
        <v>90</v>
      </c>
      <c r="AV113" s="14" t="s">
        <v>90</v>
      </c>
      <c r="AW113" s="14" t="s">
        <v>42</v>
      </c>
      <c r="AX113" s="14" t="s">
        <v>88</v>
      </c>
      <c r="AY113" s="245" t="s">
        <v>133</v>
      </c>
    </row>
    <row r="114" spans="1:65" s="2" customFormat="1" ht="16.5" customHeight="1">
      <c r="A114" s="40"/>
      <c r="B114" s="41"/>
      <c r="C114" s="206" t="s">
        <v>184</v>
      </c>
      <c r="D114" s="206" t="s">
        <v>135</v>
      </c>
      <c r="E114" s="207" t="s">
        <v>1015</v>
      </c>
      <c r="F114" s="208" t="s">
        <v>1016</v>
      </c>
      <c r="G114" s="209" t="s">
        <v>226</v>
      </c>
      <c r="H114" s="210">
        <v>1</v>
      </c>
      <c r="I114" s="211"/>
      <c r="J114" s="212">
        <f>ROUND(I114*H114,2)</f>
        <v>0</v>
      </c>
      <c r="K114" s="208" t="s">
        <v>435</v>
      </c>
      <c r="L114" s="46"/>
      <c r="M114" s="213" t="s">
        <v>19</v>
      </c>
      <c r="N114" s="214" t="s">
        <v>51</v>
      </c>
      <c r="O114" s="86"/>
      <c r="P114" s="215">
        <f>O114*H114</f>
        <v>0</v>
      </c>
      <c r="Q114" s="215">
        <v>0</v>
      </c>
      <c r="R114" s="215">
        <f>Q114*H114</f>
        <v>0</v>
      </c>
      <c r="S114" s="215">
        <v>0</v>
      </c>
      <c r="T114" s="216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17" t="s">
        <v>992</v>
      </c>
      <c r="AT114" s="217" t="s">
        <v>135</v>
      </c>
      <c r="AU114" s="217" t="s">
        <v>90</v>
      </c>
      <c r="AY114" s="18" t="s">
        <v>133</v>
      </c>
      <c r="BE114" s="218">
        <f>IF(N114="základní",J114,0)</f>
        <v>0</v>
      </c>
      <c r="BF114" s="218">
        <f>IF(N114="snížená",J114,0)</f>
        <v>0</v>
      </c>
      <c r="BG114" s="218">
        <f>IF(N114="zákl. přenesená",J114,0)</f>
        <v>0</v>
      </c>
      <c r="BH114" s="218">
        <f>IF(N114="sníž. přenesená",J114,0)</f>
        <v>0</v>
      </c>
      <c r="BI114" s="218">
        <f>IF(N114="nulová",J114,0)</f>
        <v>0</v>
      </c>
      <c r="BJ114" s="18" t="s">
        <v>88</v>
      </c>
      <c r="BK114" s="218">
        <f>ROUND(I114*H114,2)</f>
        <v>0</v>
      </c>
      <c r="BL114" s="18" t="s">
        <v>992</v>
      </c>
      <c r="BM114" s="217" t="s">
        <v>1017</v>
      </c>
    </row>
    <row r="115" spans="1:51" s="13" customFormat="1" ht="12">
      <c r="A115" s="13"/>
      <c r="B115" s="224"/>
      <c r="C115" s="225"/>
      <c r="D115" s="226" t="s">
        <v>144</v>
      </c>
      <c r="E115" s="227" t="s">
        <v>19</v>
      </c>
      <c r="F115" s="228" t="s">
        <v>994</v>
      </c>
      <c r="G115" s="225"/>
      <c r="H115" s="227" t="s">
        <v>19</v>
      </c>
      <c r="I115" s="229"/>
      <c r="J115" s="225"/>
      <c r="K115" s="225"/>
      <c r="L115" s="230"/>
      <c r="M115" s="231"/>
      <c r="N115" s="232"/>
      <c r="O115" s="232"/>
      <c r="P115" s="232"/>
      <c r="Q115" s="232"/>
      <c r="R115" s="232"/>
      <c r="S115" s="232"/>
      <c r="T115" s="23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4" t="s">
        <v>144</v>
      </c>
      <c r="AU115" s="234" t="s">
        <v>90</v>
      </c>
      <c r="AV115" s="13" t="s">
        <v>88</v>
      </c>
      <c r="AW115" s="13" t="s">
        <v>42</v>
      </c>
      <c r="AX115" s="13" t="s">
        <v>80</v>
      </c>
      <c r="AY115" s="234" t="s">
        <v>133</v>
      </c>
    </row>
    <row r="116" spans="1:51" s="13" customFormat="1" ht="12">
      <c r="A116" s="13"/>
      <c r="B116" s="224"/>
      <c r="C116" s="225"/>
      <c r="D116" s="226" t="s">
        <v>144</v>
      </c>
      <c r="E116" s="227" t="s">
        <v>19</v>
      </c>
      <c r="F116" s="228" t="s">
        <v>1018</v>
      </c>
      <c r="G116" s="225"/>
      <c r="H116" s="227" t="s">
        <v>19</v>
      </c>
      <c r="I116" s="229"/>
      <c r="J116" s="225"/>
      <c r="K116" s="225"/>
      <c r="L116" s="230"/>
      <c r="M116" s="231"/>
      <c r="N116" s="232"/>
      <c r="O116" s="232"/>
      <c r="P116" s="232"/>
      <c r="Q116" s="232"/>
      <c r="R116" s="232"/>
      <c r="S116" s="232"/>
      <c r="T116" s="23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4" t="s">
        <v>144</v>
      </c>
      <c r="AU116" s="234" t="s">
        <v>90</v>
      </c>
      <c r="AV116" s="13" t="s">
        <v>88</v>
      </c>
      <c r="AW116" s="13" t="s">
        <v>42</v>
      </c>
      <c r="AX116" s="13" t="s">
        <v>80</v>
      </c>
      <c r="AY116" s="234" t="s">
        <v>133</v>
      </c>
    </row>
    <row r="117" spans="1:51" s="14" customFormat="1" ht="12">
      <c r="A117" s="14"/>
      <c r="B117" s="235"/>
      <c r="C117" s="236"/>
      <c r="D117" s="226" t="s">
        <v>144</v>
      </c>
      <c r="E117" s="237" t="s">
        <v>19</v>
      </c>
      <c r="F117" s="238" t="s">
        <v>88</v>
      </c>
      <c r="G117" s="236"/>
      <c r="H117" s="239">
        <v>1</v>
      </c>
      <c r="I117" s="240"/>
      <c r="J117" s="236"/>
      <c r="K117" s="236"/>
      <c r="L117" s="241"/>
      <c r="M117" s="242"/>
      <c r="N117" s="243"/>
      <c r="O117" s="243"/>
      <c r="P117" s="243"/>
      <c r="Q117" s="243"/>
      <c r="R117" s="243"/>
      <c r="S117" s="243"/>
      <c r="T117" s="24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45" t="s">
        <v>144</v>
      </c>
      <c r="AU117" s="245" t="s">
        <v>90</v>
      </c>
      <c r="AV117" s="14" t="s">
        <v>90</v>
      </c>
      <c r="AW117" s="14" t="s">
        <v>42</v>
      </c>
      <c r="AX117" s="14" t="s">
        <v>88</v>
      </c>
      <c r="AY117" s="245" t="s">
        <v>133</v>
      </c>
    </row>
    <row r="118" spans="1:63" s="12" customFormat="1" ht="22.8" customHeight="1">
      <c r="A118" s="12"/>
      <c r="B118" s="190"/>
      <c r="C118" s="191"/>
      <c r="D118" s="192" t="s">
        <v>79</v>
      </c>
      <c r="E118" s="204" t="s">
        <v>1019</v>
      </c>
      <c r="F118" s="204" t="s">
        <v>1020</v>
      </c>
      <c r="G118" s="191"/>
      <c r="H118" s="191"/>
      <c r="I118" s="194"/>
      <c r="J118" s="205">
        <f>BK118</f>
        <v>0</v>
      </c>
      <c r="K118" s="191"/>
      <c r="L118" s="196"/>
      <c r="M118" s="197"/>
      <c r="N118" s="198"/>
      <c r="O118" s="198"/>
      <c r="P118" s="199">
        <f>SUM(P119:P127)</f>
        <v>0</v>
      </c>
      <c r="Q118" s="198"/>
      <c r="R118" s="199">
        <f>SUM(R119:R127)</f>
        <v>0</v>
      </c>
      <c r="S118" s="198"/>
      <c r="T118" s="200">
        <f>SUM(T119:T127)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01" t="s">
        <v>171</v>
      </c>
      <c r="AT118" s="202" t="s">
        <v>79</v>
      </c>
      <c r="AU118" s="202" t="s">
        <v>88</v>
      </c>
      <c r="AY118" s="201" t="s">
        <v>133</v>
      </c>
      <c r="BK118" s="203">
        <f>SUM(BK119:BK127)</f>
        <v>0</v>
      </c>
    </row>
    <row r="119" spans="1:65" s="2" customFormat="1" ht="16.5" customHeight="1">
      <c r="A119" s="40"/>
      <c r="B119" s="41"/>
      <c r="C119" s="206" t="s">
        <v>189</v>
      </c>
      <c r="D119" s="206" t="s">
        <v>135</v>
      </c>
      <c r="E119" s="207" t="s">
        <v>1021</v>
      </c>
      <c r="F119" s="208" t="s">
        <v>1022</v>
      </c>
      <c r="G119" s="209" t="s">
        <v>226</v>
      </c>
      <c r="H119" s="210">
        <v>1</v>
      </c>
      <c r="I119" s="211"/>
      <c r="J119" s="212">
        <f>ROUND(I119*H119,2)</f>
        <v>0</v>
      </c>
      <c r="K119" s="208" t="s">
        <v>435</v>
      </c>
      <c r="L119" s="46"/>
      <c r="M119" s="213" t="s">
        <v>19</v>
      </c>
      <c r="N119" s="214" t="s">
        <v>51</v>
      </c>
      <c r="O119" s="86"/>
      <c r="P119" s="215">
        <f>O119*H119</f>
        <v>0</v>
      </c>
      <c r="Q119" s="215">
        <v>0</v>
      </c>
      <c r="R119" s="215">
        <f>Q119*H119</f>
        <v>0</v>
      </c>
      <c r="S119" s="215">
        <v>0</v>
      </c>
      <c r="T119" s="216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17" t="s">
        <v>992</v>
      </c>
      <c r="AT119" s="217" t="s">
        <v>135</v>
      </c>
      <c r="AU119" s="217" t="s">
        <v>90</v>
      </c>
      <c r="AY119" s="18" t="s">
        <v>133</v>
      </c>
      <c r="BE119" s="218">
        <f>IF(N119="základní",J119,0)</f>
        <v>0</v>
      </c>
      <c r="BF119" s="218">
        <f>IF(N119="snížená",J119,0)</f>
        <v>0</v>
      </c>
      <c r="BG119" s="218">
        <f>IF(N119="zákl. přenesená",J119,0)</f>
        <v>0</v>
      </c>
      <c r="BH119" s="218">
        <f>IF(N119="sníž. přenesená",J119,0)</f>
        <v>0</v>
      </c>
      <c r="BI119" s="218">
        <f>IF(N119="nulová",J119,0)</f>
        <v>0</v>
      </c>
      <c r="BJ119" s="18" t="s">
        <v>88</v>
      </c>
      <c r="BK119" s="218">
        <f>ROUND(I119*H119,2)</f>
        <v>0</v>
      </c>
      <c r="BL119" s="18" t="s">
        <v>992</v>
      </c>
      <c r="BM119" s="217" t="s">
        <v>1023</v>
      </c>
    </row>
    <row r="120" spans="1:51" s="13" customFormat="1" ht="12">
      <c r="A120" s="13"/>
      <c r="B120" s="224"/>
      <c r="C120" s="225"/>
      <c r="D120" s="226" t="s">
        <v>144</v>
      </c>
      <c r="E120" s="227" t="s">
        <v>19</v>
      </c>
      <c r="F120" s="228" t="s">
        <v>994</v>
      </c>
      <c r="G120" s="225"/>
      <c r="H120" s="227" t="s">
        <v>19</v>
      </c>
      <c r="I120" s="229"/>
      <c r="J120" s="225"/>
      <c r="K120" s="225"/>
      <c r="L120" s="230"/>
      <c r="M120" s="231"/>
      <c r="N120" s="232"/>
      <c r="O120" s="232"/>
      <c r="P120" s="232"/>
      <c r="Q120" s="232"/>
      <c r="R120" s="232"/>
      <c r="S120" s="232"/>
      <c r="T120" s="23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4" t="s">
        <v>144</v>
      </c>
      <c r="AU120" s="234" t="s">
        <v>90</v>
      </c>
      <c r="AV120" s="13" t="s">
        <v>88</v>
      </c>
      <c r="AW120" s="13" t="s">
        <v>42</v>
      </c>
      <c r="AX120" s="13" t="s">
        <v>80</v>
      </c>
      <c r="AY120" s="234" t="s">
        <v>133</v>
      </c>
    </row>
    <row r="121" spans="1:51" s="13" customFormat="1" ht="12">
      <c r="A121" s="13"/>
      <c r="B121" s="224"/>
      <c r="C121" s="225"/>
      <c r="D121" s="226" t="s">
        <v>144</v>
      </c>
      <c r="E121" s="227" t="s">
        <v>19</v>
      </c>
      <c r="F121" s="228" t="s">
        <v>1024</v>
      </c>
      <c r="G121" s="225"/>
      <c r="H121" s="227" t="s">
        <v>19</v>
      </c>
      <c r="I121" s="229"/>
      <c r="J121" s="225"/>
      <c r="K121" s="225"/>
      <c r="L121" s="230"/>
      <c r="M121" s="231"/>
      <c r="N121" s="232"/>
      <c r="O121" s="232"/>
      <c r="P121" s="232"/>
      <c r="Q121" s="232"/>
      <c r="R121" s="232"/>
      <c r="S121" s="232"/>
      <c r="T121" s="23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4" t="s">
        <v>144</v>
      </c>
      <c r="AU121" s="234" t="s">
        <v>90</v>
      </c>
      <c r="AV121" s="13" t="s">
        <v>88</v>
      </c>
      <c r="AW121" s="13" t="s">
        <v>42</v>
      </c>
      <c r="AX121" s="13" t="s">
        <v>80</v>
      </c>
      <c r="AY121" s="234" t="s">
        <v>133</v>
      </c>
    </row>
    <row r="122" spans="1:51" s="13" customFormat="1" ht="12">
      <c r="A122" s="13"/>
      <c r="B122" s="224"/>
      <c r="C122" s="225"/>
      <c r="D122" s="226" t="s">
        <v>144</v>
      </c>
      <c r="E122" s="227" t="s">
        <v>19</v>
      </c>
      <c r="F122" s="228" t="s">
        <v>902</v>
      </c>
      <c r="G122" s="225"/>
      <c r="H122" s="227" t="s">
        <v>19</v>
      </c>
      <c r="I122" s="229"/>
      <c r="J122" s="225"/>
      <c r="K122" s="225"/>
      <c r="L122" s="230"/>
      <c r="M122" s="231"/>
      <c r="N122" s="232"/>
      <c r="O122" s="232"/>
      <c r="P122" s="232"/>
      <c r="Q122" s="232"/>
      <c r="R122" s="232"/>
      <c r="S122" s="232"/>
      <c r="T122" s="23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4" t="s">
        <v>144</v>
      </c>
      <c r="AU122" s="234" t="s">
        <v>90</v>
      </c>
      <c r="AV122" s="13" t="s">
        <v>88</v>
      </c>
      <c r="AW122" s="13" t="s">
        <v>42</v>
      </c>
      <c r="AX122" s="13" t="s">
        <v>80</v>
      </c>
      <c r="AY122" s="234" t="s">
        <v>133</v>
      </c>
    </row>
    <row r="123" spans="1:51" s="14" customFormat="1" ht="12">
      <c r="A123" s="14"/>
      <c r="B123" s="235"/>
      <c r="C123" s="236"/>
      <c r="D123" s="226" t="s">
        <v>144</v>
      </c>
      <c r="E123" s="237" t="s">
        <v>19</v>
      </c>
      <c r="F123" s="238" t="s">
        <v>88</v>
      </c>
      <c r="G123" s="236"/>
      <c r="H123" s="239">
        <v>1</v>
      </c>
      <c r="I123" s="240"/>
      <c r="J123" s="236"/>
      <c r="K123" s="236"/>
      <c r="L123" s="241"/>
      <c r="M123" s="242"/>
      <c r="N123" s="243"/>
      <c r="O123" s="243"/>
      <c r="P123" s="243"/>
      <c r="Q123" s="243"/>
      <c r="R123" s="243"/>
      <c r="S123" s="243"/>
      <c r="T123" s="24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45" t="s">
        <v>144</v>
      </c>
      <c r="AU123" s="245" t="s">
        <v>90</v>
      </c>
      <c r="AV123" s="14" t="s">
        <v>90</v>
      </c>
      <c r="AW123" s="14" t="s">
        <v>42</v>
      </c>
      <c r="AX123" s="14" t="s">
        <v>88</v>
      </c>
      <c r="AY123" s="245" t="s">
        <v>133</v>
      </c>
    </row>
    <row r="124" spans="1:65" s="2" customFormat="1" ht="16.5" customHeight="1">
      <c r="A124" s="40"/>
      <c r="B124" s="41"/>
      <c r="C124" s="206" t="s">
        <v>195</v>
      </c>
      <c r="D124" s="206" t="s">
        <v>135</v>
      </c>
      <c r="E124" s="207" t="s">
        <v>1025</v>
      </c>
      <c r="F124" s="208" t="s">
        <v>1026</v>
      </c>
      <c r="G124" s="209" t="s">
        <v>1027</v>
      </c>
      <c r="H124" s="210">
        <v>1</v>
      </c>
      <c r="I124" s="211"/>
      <c r="J124" s="212">
        <f>ROUND(I124*H124,2)</f>
        <v>0</v>
      </c>
      <c r="K124" s="208" t="s">
        <v>435</v>
      </c>
      <c r="L124" s="46"/>
      <c r="M124" s="213" t="s">
        <v>19</v>
      </c>
      <c r="N124" s="214" t="s">
        <v>51</v>
      </c>
      <c r="O124" s="86"/>
      <c r="P124" s="215">
        <f>O124*H124</f>
        <v>0</v>
      </c>
      <c r="Q124" s="215">
        <v>0</v>
      </c>
      <c r="R124" s="215">
        <f>Q124*H124</f>
        <v>0</v>
      </c>
      <c r="S124" s="215">
        <v>0</v>
      </c>
      <c r="T124" s="216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17" t="s">
        <v>992</v>
      </c>
      <c r="AT124" s="217" t="s">
        <v>135</v>
      </c>
      <c r="AU124" s="217" t="s">
        <v>90</v>
      </c>
      <c r="AY124" s="18" t="s">
        <v>133</v>
      </c>
      <c r="BE124" s="218">
        <f>IF(N124="základní",J124,0)</f>
        <v>0</v>
      </c>
      <c r="BF124" s="218">
        <f>IF(N124="snížená",J124,0)</f>
        <v>0</v>
      </c>
      <c r="BG124" s="218">
        <f>IF(N124="zákl. přenesená",J124,0)</f>
        <v>0</v>
      </c>
      <c r="BH124" s="218">
        <f>IF(N124="sníž. přenesená",J124,0)</f>
        <v>0</v>
      </c>
      <c r="BI124" s="218">
        <f>IF(N124="nulová",J124,0)</f>
        <v>0</v>
      </c>
      <c r="BJ124" s="18" t="s">
        <v>88</v>
      </c>
      <c r="BK124" s="218">
        <f>ROUND(I124*H124,2)</f>
        <v>0</v>
      </c>
      <c r="BL124" s="18" t="s">
        <v>992</v>
      </c>
      <c r="BM124" s="217" t="s">
        <v>1028</v>
      </c>
    </row>
    <row r="125" spans="1:51" s="13" customFormat="1" ht="12">
      <c r="A125" s="13"/>
      <c r="B125" s="224"/>
      <c r="C125" s="225"/>
      <c r="D125" s="226" t="s">
        <v>144</v>
      </c>
      <c r="E125" s="227" t="s">
        <v>19</v>
      </c>
      <c r="F125" s="228" t="s">
        <v>1029</v>
      </c>
      <c r="G125" s="225"/>
      <c r="H125" s="227" t="s">
        <v>19</v>
      </c>
      <c r="I125" s="229"/>
      <c r="J125" s="225"/>
      <c r="K125" s="225"/>
      <c r="L125" s="230"/>
      <c r="M125" s="231"/>
      <c r="N125" s="232"/>
      <c r="O125" s="232"/>
      <c r="P125" s="232"/>
      <c r="Q125" s="232"/>
      <c r="R125" s="232"/>
      <c r="S125" s="232"/>
      <c r="T125" s="23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4" t="s">
        <v>144</v>
      </c>
      <c r="AU125" s="234" t="s">
        <v>90</v>
      </c>
      <c r="AV125" s="13" t="s">
        <v>88</v>
      </c>
      <c r="AW125" s="13" t="s">
        <v>42</v>
      </c>
      <c r="AX125" s="13" t="s">
        <v>80</v>
      </c>
      <c r="AY125" s="234" t="s">
        <v>133</v>
      </c>
    </row>
    <row r="126" spans="1:51" s="13" customFormat="1" ht="12">
      <c r="A126" s="13"/>
      <c r="B126" s="224"/>
      <c r="C126" s="225"/>
      <c r="D126" s="226" t="s">
        <v>144</v>
      </c>
      <c r="E126" s="227" t="s">
        <v>19</v>
      </c>
      <c r="F126" s="228" t="s">
        <v>902</v>
      </c>
      <c r="G126" s="225"/>
      <c r="H126" s="227" t="s">
        <v>19</v>
      </c>
      <c r="I126" s="229"/>
      <c r="J126" s="225"/>
      <c r="K126" s="225"/>
      <c r="L126" s="230"/>
      <c r="M126" s="231"/>
      <c r="N126" s="232"/>
      <c r="O126" s="232"/>
      <c r="P126" s="232"/>
      <c r="Q126" s="232"/>
      <c r="R126" s="232"/>
      <c r="S126" s="232"/>
      <c r="T126" s="23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4" t="s">
        <v>144</v>
      </c>
      <c r="AU126" s="234" t="s">
        <v>90</v>
      </c>
      <c r="AV126" s="13" t="s">
        <v>88</v>
      </c>
      <c r="AW126" s="13" t="s">
        <v>42</v>
      </c>
      <c r="AX126" s="13" t="s">
        <v>80</v>
      </c>
      <c r="AY126" s="234" t="s">
        <v>133</v>
      </c>
    </row>
    <row r="127" spans="1:51" s="14" customFormat="1" ht="12">
      <c r="A127" s="14"/>
      <c r="B127" s="235"/>
      <c r="C127" s="236"/>
      <c r="D127" s="226" t="s">
        <v>144</v>
      </c>
      <c r="E127" s="237" t="s">
        <v>19</v>
      </c>
      <c r="F127" s="238" t="s">
        <v>88</v>
      </c>
      <c r="G127" s="236"/>
      <c r="H127" s="239">
        <v>1</v>
      </c>
      <c r="I127" s="240"/>
      <c r="J127" s="236"/>
      <c r="K127" s="236"/>
      <c r="L127" s="241"/>
      <c r="M127" s="267"/>
      <c r="N127" s="268"/>
      <c r="O127" s="268"/>
      <c r="P127" s="268"/>
      <c r="Q127" s="268"/>
      <c r="R127" s="268"/>
      <c r="S127" s="268"/>
      <c r="T127" s="269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5" t="s">
        <v>144</v>
      </c>
      <c r="AU127" s="245" t="s">
        <v>90</v>
      </c>
      <c r="AV127" s="14" t="s">
        <v>90</v>
      </c>
      <c r="AW127" s="14" t="s">
        <v>42</v>
      </c>
      <c r="AX127" s="14" t="s">
        <v>88</v>
      </c>
      <c r="AY127" s="245" t="s">
        <v>133</v>
      </c>
    </row>
    <row r="128" spans="1:31" s="2" customFormat="1" ht="6.95" customHeight="1">
      <c r="A128" s="40"/>
      <c r="B128" s="61"/>
      <c r="C128" s="62"/>
      <c r="D128" s="62"/>
      <c r="E128" s="62"/>
      <c r="F128" s="62"/>
      <c r="G128" s="62"/>
      <c r="H128" s="62"/>
      <c r="I128" s="62"/>
      <c r="J128" s="62"/>
      <c r="K128" s="62"/>
      <c r="L128" s="46"/>
      <c r="M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</row>
  </sheetData>
  <sheetProtection password="CC35" sheet="1" objects="1" scenarios="1" formatColumns="0" formatRows="0" autoFilter="0"/>
  <autoFilter ref="C83:K127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70" customWidth="1"/>
    <col min="2" max="2" width="1.7109375" style="270" customWidth="1"/>
    <col min="3" max="4" width="5.00390625" style="270" customWidth="1"/>
    <col min="5" max="5" width="11.7109375" style="270" customWidth="1"/>
    <col min="6" max="6" width="9.140625" style="270" customWidth="1"/>
    <col min="7" max="7" width="5.00390625" style="270" customWidth="1"/>
    <col min="8" max="8" width="77.8515625" style="270" customWidth="1"/>
    <col min="9" max="10" width="20.00390625" style="270" customWidth="1"/>
    <col min="11" max="11" width="1.7109375" style="270" customWidth="1"/>
  </cols>
  <sheetData>
    <row r="1" s="1" customFormat="1" ht="37.5" customHeight="1"/>
    <row r="2" spans="2:11" s="1" customFormat="1" ht="7.5" customHeight="1">
      <c r="B2" s="271"/>
      <c r="C2" s="272"/>
      <c r="D2" s="272"/>
      <c r="E2" s="272"/>
      <c r="F2" s="272"/>
      <c r="G2" s="272"/>
      <c r="H2" s="272"/>
      <c r="I2" s="272"/>
      <c r="J2" s="272"/>
      <c r="K2" s="273"/>
    </row>
    <row r="3" spans="2:11" s="16" customFormat="1" ht="45" customHeight="1">
      <c r="B3" s="274"/>
      <c r="C3" s="275" t="s">
        <v>1030</v>
      </c>
      <c r="D3" s="275"/>
      <c r="E3" s="275"/>
      <c r="F3" s="275"/>
      <c r="G3" s="275"/>
      <c r="H3" s="275"/>
      <c r="I3" s="275"/>
      <c r="J3" s="275"/>
      <c r="K3" s="276"/>
    </row>
    <row r="4" spans="2:11" s="1" customFormat="1" ht="25.5" customHeight="1">
      <c r="B4" s="277"/>
      <c r="C4" s="278" t="s">
        <v>1031</v>
      </c>
      <c r="D4" s="278"/>
      <c r="E4" s="278"/>
      <c r="F4" s="278"/>
      <c r="G4" s="278"/>
      <c r="H4" s="278"/>
      <c r="I4" s="278"/>
      <c r="J4" s="278"/>
      <c r="K4" s="279"/>
    </row>
    <row r="5" spans="2:11" s="1" customFormat="1" ht="5.25" customHeight="1">
      <c r="B5" s="277"/>
      <c r="C5" s="280"/>
      <c r="D5" s="280"/>
      <c r="E5" s="280"/>
      <c r="F5" s="280"/>
      <c r="G5" s="280"/>
      <c r="H5" s="280"/>
      <c r="I5" s="280"/>
      <c r="J5" s="280"/>
      <c r="K5" s="279"/>
    </row>
    <row r="6" spans="2:11" s="1" customFormat="1" ht="15" customHeight="1">
      <c r="B6" s="277"/>
      <c r="C6" s="281" t="s">
        <v>1032</v>
      </c>
      <c r="D6" s="281"/>
      <c r="E6" s="281"/>
      <c r="F6" s="281"/>
      <c r="G6" s="281"/>
      <c r="H6" s="281"/>
      <c r="I6" s="281"/>
      <c r="J6" s="281"/>
      <c r="K6" s="279"/>
    </row>
    <row r="7" spans="2:11" s="1" customFormat="1" ht="15" customHeight="1">
      <c r="B7" s="282"/>
      <c r="C7" s="281" t="s">
        <v>1033</v>
      </c>
      <c r="D7" s="281"/>
      <c r="E7" s="281"/>
      <c r="F7" s="281"/>
      <c r="G7" s="281"/>
      <c r="H7" s="281"/>
      <c r="I7" s="281"/>
      <c r="J7" s="281"/>
      <c r="K7" s="279"/>
    </row>
    <row r="8" spans="2:11" s="1" customFormat="1" ht="12.75" customHeight="1">
      <c r="B8" s="282"/>
      <c r="C8" s="281"/>
      <c r="D8" s="281"/>
      <c r="E8" s="281"/>
      <c r="F8" s="281"/>
      <c r="G8" s="281"/>
      <c r="H8" s="281"/>
      <c r="I8" s="281"/>
      <c r="J8" s="281"/>
      <c r="K8" s="279"/>
    </row>
    <row r="9" spans="2:11" s="1" customFormat="1" ht="15" customHeight="1">
      <c r="B9" s="282"/>
      <c r="C9" s="281" t="s">
        <v>1034</v>
      </c>
      <c r="D9" s="281"/>
      <c r="E9" s="281"/>
      <c r="F9" s="281"/>
      <c r="G9" s="281"/>
      <c r="H9" s="281"/>
      <c r="I9" s="281"/>
      <c r="J9" s="281"/>
      <c r="K9" s="279"/>
    </row>
    <row r="10" spans="2:11" s="1" customFormat="1" ht="15" customHeight="1">
      <c r="B10" s="282"/>
      <c r="C10" s="281"/>
      <c r="D10" s="281" t="s">
        <v>1035</v>
      </c>
      <c r="E10" s="281"/>
      <c r="F10" s="281"/>
      <c r="G10" s="281"/>
      <c r="H10" s="281"/>
      <c r="I10" s="281"/>
      <c r="J10" s="281"/>
      <c r="K10" s="279"/>
    </row>
    <row r="11" spans="2:11" s="1" customFormat="1" ht="15" customHeight="1">
      <c r="B11" s="282"/>
      <c r="C11" s="283"/>
      <c r="D11" s="281" t="s">
        <v>1036</v>
      </c>
      <c r="E11" s="281"/>
      <c r="F11" s="281"/>
      <c r="G11" s="281"/>
      <c r="H11" s="281"/>
      <c r="I11" s="281"/>
      <c r="J11" s="281"/>
      <c r="K11" s="279"/>
    </row>
    <row r="12" spans="2:11" s="1" customFormat="1" ht="15" customHeight="1">
      <c r="B12" s="282"/>
      <c r="C12" s="283"/>
      <c r="D12" s="281"/>
      <c r="E12" s="281"/>
      <c r="F12" s="281"/>
      <c r="G12" s="281"/>
      <c r="H12" s="281"/>
      <c r="I12" s="281"/>
      <c r="J12" s="281"/>
      <c r="K12" s="279"/>
    </row>
    <row r="13" spans="2:11" s="1" customFormat="1" ht="15" customHeight="1">
      <c r="B13" s="282"/>
      <c r="C13" s="283"/>
      <c r="D13" s="284" t="s">
        <v>1037</v>
      </c>
      <c r="E13" s="281"/>
      <c r="F13" s="281"/>
      <c r="G13" s="281"/>
      <c r="H13" s="281"/>
      <c r="I13" s="281"/>
      <c r="J13" s="281"/>
      <c r="K13" s="279"/>
    </row>
    <row r="14" spans="2:11" s="1" customFormat="1" ht="12.75" customHeight="1">
      <c r="B14" s="282"/>
      <c r="C14" s="283"/>
      <c r="D14" s="283"/>
      <c r="E14" s="283"/>
      <c r="F14" s="283"/>
      <c r="G14" s="283"/>
      <c r="H14" s="283"/>
      <c r="I14" s="283"/>
      <c r="J14" s="283"/>
      <c r="K14" s="279"/>
    </row>
    <row r="15" spans="2:11" s="1" customFormat="1" ht="15" customHeight="1">
      <c r="B15" s="282"/>
      <c r="C15" s="283"/>
      <c r="D15" s="281" t="s">
        <v>1038</v>
      </c>
      <c r="E15" s="281"/>
      <c r="F15" s="281"/>
      <c r="G15" s="281"/>
      <c r="H15" s="281"/>
      <c r="I15" s="281"/>
      <c r="J15" s="281"/>
      <c r="K15" s="279"/>
    </row>
    <row r="16" spans="2:11" s="1" customFormat="1" ht="15" customHeight="1">
      <c r="B16" s="282"/>
      <c r="C16" s="283"/>
      <c r="D16" s="281" t="s">
        <v>1039</v>
      </c>
      <c r="E16" s="281"/>
      <c r="F16" s="281"/>
      <c r="G16" s="281"/>
      <c r="H16" s="281"/>
      <c r="I16" s="281"/>
      <c r="J16" s="281"/>
      <c r="K16" s="279"/>
    </row>
    <row r="17" spans="2:11" s="1" customFormat="1" ht="15" customHeight="1">
      <c r="B17" s="282"/>
      <c r="C17" s="283"/>
      <c r="D17" s="281" t="s">
        <v>1040</v>
      </c>
      <c r="E17" s="281"/>
      <c r="F17" s="281"/>
      <c r="G17" s="281"/>
      <c r="H17" s="281"/>
      <c r="I17" s="281"/>
      <c r="J17" s="281"/>
      <c r="K17" s="279"/>
    </row>
    <row r="18" spans="2:11" s="1" customFormat="1" ht="15" customHeight="1">
      <c r="B18" s="282"/>
      <c r="C18" s="283"/>
      <c r="D18" s="283"/>
      <c r="E18" s="285" t="s">
        <v>87</v>
      </c>
      <c r="F18" s="281" t="s">
        <v>1041</v>
      </c>
      <c r="G18" s="281"/>
      <c r="H18" s="281"/>
      <c r="I18" s="281"/>
      <c r="J18" s="281"/>
      <c r="K18" s="279"/>
    </row>
    <row r="19" spans="2:11" s="1" customFormat="1" ht="15" customHeight="1">
      <c r="B19" s="282"/>
      <c r="C19" s="283"/>
      <c r="D19" s="283"/>
      <c r="E19" s="285" t="s">
        <v>1042</v>
      </c>
      <c r="F19" s="281" t="s">
        <v>1043</v>
      </c>
      <c r="G19" s="281"/>
      <c r="H19" s="281"/>
      <c r="I19" s="281"/>
      <c r="J19" s="281"/>
      <c r="K19" s="279"/>
    </row>
    <row r="20" spans="2:11" s="1" customFormat="1" ht="15" customHeight="1">
      <c r="B20" s="282"/>
      <c r="C20" s="283"/>
      <c r="D20" s="283"/>
      <c r="E20" s="285" t="s">
        <v>1044</v>
      </c>
      <c r="F20" s="281" t="s">
        <v>1045</v>
      </c>
      <c r="G20" s="281"/>
      <c r="H20" s="281"/>
      <c r="I20" s="281"/>
      <c r="J20" s="281"/>
      <c r="K20" s="279"/>
    </row>
    <row r="21" spans="2:11" s="1" customFormat="1" ht="15" customHeight="1">
      <c r="B21" s="282"/>
      <c r="C21" s="283"/>
      <c r="D21" s="283"/>
      <c r="E21" s="285" t="s">
        <v>1046</v>
      </c>
      <c r="F21" s="281" t="s">
        <v>1047</v>
      </c>
      <c r="G21" s="281"/>
      <c r="H21" s="281"/>
      <c r="I21" s="281"/>
      <c r="J21" s="281"/>
      <c r="K21" s="279"/>
    </row>
    <row r="22" spans="2:11" s="1" customFormat="1" ht="15" customHeight="1">
      <c r="B22" s="282"/>
      <c r="C22" s="283"/>
      <c r="D22" s="283"/>
      <c r="E22" s="285" t="s">
        <v>1048</v>
      </c>
      <c r="F22" s="281" t="s">
        <v>1049</v>
      </c>
      <c r="G22" s="281"/>
      <c r="H22" s="281"/>
      <c r="I22" s="281"/>
      <c r="J22" s="281"/>
      <c r="K22" s="279"/>
    </row>
    <row r="23" spans="2:11" s="1" customFormat="1" ht="15" customHeight="1">
      <c r="B23" s="282"/>
      <c r="C23" s="283"/>
      <c r="D23" s="283"/>
      <c r="E23" s="285" t="s">
        <v>1050</v>
      </c>
      <c r="F23" s="281" t="s">
        <v>1051</v>
      </c>
      <c r="G23" s="281"/>
      <c r="H23" s="281"/>
      <c r="I23" s="281"/>
      <c r="J23" s="281"/>
      <c r="K23" s="279"/>
    </row>
    <row r="24" spans="2:11" s="1" customFormat="1" ht="12.75" customHeight="1">
      <c r="B24" s="282"/>
      <c r="C24" s="283"/>
      <c r="D24" s="283"/>
      <c r="E24" s="283"/>
      <c r="F24" s="283"/>
      <c r="G24" s="283"/>
      <c r="H24" s="283"/>
      <c r="I24" s="283"/>
      <c r="J24" s="283"/>
      <c r="K24" s="279"/>
    </row>
    <row r="25" spans="2:11" s="1" customFormat="1" ht="15" customHeight="1">
      <c r="B25" s="282"/>
      <c r="C25" s="281" t="s">
        <v>1052</v>
      </c>
      <c r="D25" s="281"/>
      <c r="E25" s="281"/>
      <c r="F25" s="281"/>
      <c r="G25" s="281"/>
      <c r="H25" s="281"/>
      <c r="I25" s="281"/>
      <c r="J25" s="281"/>
      <c r="K25" s="279"/>
    </row>
    <row r="26" spans="2:11" s="1" customFormat="1" ht="15" customHeight="1">
      <c r="B26" s="282"/>
      <c r="C26" s="281" t="s">
        <v>1053</v>
      </c>
      <c r="D26" s="281"/>
      <c r="E26" s="281"/>
      <c r="F26" s="281"/>
      <c r="G26" s="281"/>
      <c r="H26" s="281"/>
      <c r="I26" s="281"/>
      <c r="J26" s="281"/>
      <c r="K26" s="279"/>
    </row>
    <row r="27" spans="2:11" s="1" customFormat="1" ht="15" customHeight="1">
      <c r="B27" s="282"/>
      <c r="C27" s="281"/>
      <c r="D27" s="281" t="s">
        <v>1054</v>
      </c>
      <c r="E27" s="281"/>
      <c r="F27" s="281"/>
      <c r="G27" s="281"/>
      <c r="H27" s="281"/>
      <c r="I27" s="281"/>
      <c r="J27" s="281"/>
      <c r="K27" s="279"/>
    </row>
    <row r="28" spans="2:11" s="1" customFormat="1" ht="15" customHeight="1">
      <c r="B28" s="282"/>
      <c r="C28" s="283"/>
      <c r="D28" s="281" t="s">
        <v>1055</v>
      </c>
      <c r="E28" s="281"/>
      <c r="F28" s="281"/>
      <c r="G28" s="281"/>
      <c r="H28" s="281"/>
      <c r="I28" s="281"/>
      <c r="J28" s="281"/>
      <c r="K28" s="279"/>
    </row>
    <row r="29" spans="2:11" s="1" customFormat="1" ht="12.75" customHeight="1">
      <c r="B29" s="282"/>
      <c r="C29" s="283"/>
      <c r="D29" s="283"/>
      <c r="E29" s="283"/>
      <c r="F29" s="283"/>
      <c r="G29" s="283"/>
      <c r="H29" s="283"/>
      <c r="I29" s="283"/>
      <c r="J29" s="283"/>
      <c r="K29" s="279"/>
    </row>
    <row r="30" spans="2:11" s="1" customFormat="1" ht="15" customHeight="1">
      <c r="B30" s="282"/>
      <c r="C30" s="283"/>
      <c r="D30" s="281" t="s">
        <v>1056</v>
      </c>
      <c r="E30" s="281"/>
      <c r="F30" s="281"/>
      <c r="G30" s="281"/>
      <c r="H30" s="281"/>
      <c r="I30" s="281"/>
      <c r="J30" s="281"/>
      <c r="K30" s="279"/>
    </row>
    <row r="31" spans="2:11" s="1" customFormat="1" ht="15" customHeight="1">
      <c r="B31" s="282"/>
      <c r="C31" s="283"/>
      <c r="D31" s="281" t="s">
        <v>1057</v>
      </c>
      <c r="E31" s="281"/>
      <c r="F31" s="281"/>
      <c r="G31" s="281"/>
      <c r="H31" s="281"/>
      <c r="I31" s="281"/>
      <c r="J31" s="281"/>
      <c r="K31" s="279"/>
    </row>
    <row r="32" spans="2:11" s="1" customFormat="1" ht="12.75" customHeight="1">
      <c r="B32" s="282"/>
      <c r="C32" s="283"/>
      <c r="D32" s="283"/>
      <c r="E32" s="283"/>
      <c r="F32" s="283"/>
      <c r="G32" s="283"/>
      <c r="H32" s="283"/>
      <c r="I32" s="283"/>
      <c r="J32" s="283"/>
      <c r="K32" s="279"/>
    </row>
    <row r="33" spans="2:11" s="1" customFormat="1" ht="15" customHeight="1">
      <c r="B33" s="282"/>
      <c r="C33" s="283"/>
      <c r="D33" s="281" t="s">
        <v>1058</v>
      </c>
      <c r="E33" s="281"/>
      <c r="F33" s="281"/>
      <c r="G33" s="281"/>
      <c r="H33" s="281"/>
      <c r="I33" s="281"/>
      <c r="J33" s="281"/>
      <c r="K33" s="279"/>
    </row>
    <row r="34" spans="2:11" s="1" customFormat="1" ht="15" customHeight="1">
      <c r="B34" s="282"/>
      <c r="C34" s="283"/>
      <c r="D34" s="281" t="s">
        <v>1059</v>
      </c>
      <c r="E34" s="281"/>
      <c r="F34" s="281"/>
      <c r="G34" s="281"/>
      <c r="H34" s="281"/>
      <c r="I34" s="281"/>
      <c r="J34" s="281"/>
      <c r="K34" s="279"/>
    </row>
    <row r="35" spans="2:11" s="1" customFormat="1" ht="15" customHeight="1">
      <c r="B35" s="282"/>
      <c r="C35" s="283"/>
      <c r="D35" s="281" t="s">
        <v>1060</v>
      </c>
      <c r="E35" s="281"/>
      <c r="F35" s="281"/>
      <c r="G35" s="281"/>
      <c r="H35" s="281"/>
      <c r="I35" s="281"/>
      <c r="J35" s="281"/>
      <c r="K35" s="279"/>
    </row>
    <row r="36" spans="2:11" s="1" customFormat="1" ht="15" customHeight="1">
      <c r="B36" s="282"/>
      <c r="C36" s="283"/>
      <c r="D36" s="281"/>
      <c r="E36" s="284" t="s">
        <v>119</v>
      </c>
      <c r="F36" s="281"/>
      <c r="G36" s="281" t="s">
        <v>1061</v>
      </c>
      <c r="H36" s="281"/>
      <c r="I36" s="281"/>
      <c r="J36" s="281"/>
      <c r="K36" s="279"/>
    </row>
    <row r="37" spans="2:11" s="1" customFormat="1" ht="30.75" customHeight="1">
      <c r="B37" s="282"/>
      <c r="C37" s="283"/>
      <c r="D37" s="281"/>
      <c r="E37" s="284" t="s">
        <v>1062</v>
      </c>
      <c r="F37" s="281"/>
      <c r="G37" s="281" t="s">
        <v>1063</v>
      </c>
      <c r="H37" s="281"/>
      <c r="I37" s="281"/>
      <c r="J37" s="281"/>
      <c r="K37" s="279"/>
    </row>
    <row r="38" spans="2:11" s="1" customFormat="1" ht="15" customHeight="1">
      <c r="B38" s="282"/>
      <c r="C38" s="283"/>
      <c r="D38" s="281"/>
      <c r="E38" s="284" t="s">
        <v>61</v>
      </c>
      <c r="F38" s="281"/>
      <c r="G38" s="281" t="s">
        <v>1064</v>
      </c>
      <c r="H38" s="281"/>
      <c r="I38" s="281"/>
      <c r="J38" s="281"/>
      <c r="K38" s="279"/>
    </row>
    <row r="39" spans="2:11" s="1" customFormat="1" ht="15" customHeight="1">
      <c r="B39" s="282"/>
      <c r="C39" s="283"/>
      <c r="D39" s="281"/>
      <c r="E39" s="284" t="s">
        <v>62</v>
      </c>
      <c r="F39" s="281"/>
      <c r="G39" s="281" t="s">
        <v>1065</v>
      </c>
      <c r="H39" s="281"/>
      <c r="I39" s="281"/>
      <c r="J39" s="281"/>
      <c r="K39" s="279"/>
    </row>
    <row r="40" spans="2:11" s="1" customFormat="1" ht="15" customHeight="1">
      <c r="B40" s="282"/>
      <c r="C40" s="283"/>
      <c r="D40" s="281"/>
      <c r="E40" s="284" t="s">
        <v>120</v>
      </c>
      <c r="F40" s="281"/>
      <c r="G40" s="281" t="s">
        <v>1066</v>
      </c>
      <c r="H40" s="281"/>
      <c r="I40" s="281"/>
      <c r="J40" s="281"/>
      <c r="K40" s="279"/>
    </row>
    <row r="41" spans="2:11" s="1" customFormat="1" ht="15" customHeight="1">
      <c r="B41" s="282"/>
      <c r="C41" s="283"/>
      <c r="D41" s="281"/>
      <c r="E41" s="284" t="s">
        <v>121</v>
      </c>
      <c r="F41" s="281"/>
      <c r="G41" s="281" t="s">
        <v>1067</v>
      </c>
      <c r="H41" s="281"/>
      <c r="I41" s="281"/>
      <c r="J41" s="281"/>
      <c r="K41" s="279"/>
    </row>
    <row r="42" spans="2:11" s="1" customFormat="1" ht="15" customHeight="1">
      <c r="B42" s="282"/>
      <c r="C42" s="283"/>
      <c r="D42" s="281"/>
      <c r="E42" s="284" t="s">
        <v>1068</v>
      </c>
      <c r="F42" s="281"/>
      <c r="G42" s="281" t="s">
        <v>1069</v>
      </c>
      <c r="H42" s="281"/>
      <c r="I42" s="281"/>
      <c r="J42" s="281"/>
      <c r="K42" s="279"/>
    </row>
    <row r="43" spans="2:11" s="1" customFormat="1" ht="15" customHeight="1">
      <c r="B43" s="282"/>
      <c r="C43" s="283"/>
      <c r="D43" s="281"/>
      <c r="E43" s="284"/>
      <c r="F43" s="281"/>
      <c r="G43" s="281" t="s">
        <v>1070</v>
      </c>
      <c r="H43" s="281"/>
      <c r="I43" s="281"/>
      <c r="J43" s="281"/>
      <c r="K43" s="279"/>
    </row>
    <row r="44" spans="2:11" s="1" customFormat="1" ht="15" customHeight="1">
      <c r="B44" s="282"/>
      <c r="C44" s="283"/>
      <c r="D44" s="281"/>
      <c r="E44" s="284" t="s">
        <v>1071</v>
      </c>
      <c r="F44" s="281"/>
      <c r="G44" s="281" t="s">
        <v>1072</v>
      </c>
      <c r="H44" s="281"/>
      <c r="I44" s="281"/>
      <c r="J44" s="281"/>
      <c r="K44" s="279"/>
    </row>
    <row r="45" spans="2:11" s="1" customFormat="1" ht="15" customHeight="1">
      <c r="B45" s="282"/>
      <c r="C45" s="283"/>
      <c r="D45" s="281"/>
      <c r="E45" s="284" t="s">
        <v>123</v>
      </c>
      <c r="F45" s="281"/>
      <c r="G45" s="281" t="s">
        <v>1073</v>
      </c>
      <c r="H45" s="281"/>
      <c r="I45" s="281"/>
      <c r="J45" s="281"/>
      <c r="K45" s="279"/>
    </row>
    <row r="46" spans="2:11" s="1" customFormat="1" ht="12.75" customHeight="1">
      <c r="B46" s="282"/>
      <c r="C46" s="283"/>
      <c r="D46" s="281"/>
      <c r="E46" s="281"/>
      <c r="F46" s="281"/>
      <c r="G46" s="281"/>
      <c r="H46" s="281"/>
      <c r="I46" s="281"/>
      <c r="J46" s="281"/>
      <c r="K46" s="279"/>
    </row>
    <row r="47" spans="2:11" s="1" customFormat="1" ht="15" customHeight="1">
      <c r="B47" s="282"/>
      <c r="C47" s="283"/>
      <c r="D47" s="281" t="s">
        <v>1074</v>
      </c>
      <c r="E47" s="281"/>
      <c r="F47" s="281"/>
      <c r="G47" s="281"/>
      <c r="H47" s="281"/>
      <c r="I47" s="281"/>
      <c r="J47" s="281"/>
      <c r="K47" s="279"/>
    </row>
    <row r="48" spans="2:11" s="1" customFormat="1" ht="15" customHeight="1">
      <c r="B48" s="282"/>
      <c r="C48" s="283"/>
      <c r="D48" s="283"/>
      <c r="E48" s="281" t="s">
        <v>1075</v>
      </c>
      <c r="F48" s="281"/>
      <c r="G48" s="281"/>
      <c r="H48" s="281"/>
      <c r="I48" s="281"/>
      <c r="J48" s="281"/>
      <c r="K48" s="279"/>
    </row>
    <row r="49" spans="2:11" s="1" customFormat="1" ht="15" customHeight="1">
      <c r="B49" s="282"/>
      <c r="C49" s="283"/>
      <c r="D49" s="283"/>
      <c r="E49" s="281" t="s">
        <v>1076</v>
      </c>
      <c r="F49" s="281"/>
      <c r="G49" s="281"/>
      <c r="H49" s="281"/>
      <c r="I49" s="281"/>
      <c r="J49" s="281"/>
      <c r="K49" s="279"/>
    </row>
    <row r="50" spans="2:11" s="1" customFormat="1" ht="15" customHeight="1">
      <c r="B50" s="282"/>
      <c r="C50" s="283"/>
      <c r="D50" s="283"/>
      <c r="E50" s="281" t="s">
        <v>1077</v>
      </c>
      <c r="F50" s="281"/>
      <c r="G50" s="281"/>
      <c r="H50" s="281"/>
      <c r="I50" s="281"/>
      <c r="J50" s="281"/>
      <c r="K50" s="279"/>
    </row>
    <row r="51" spans="2:11" s="1" customFormat="1" ht="15" customHeight="1">
      <c r="B51" s="282"/>
      <c r="C51" s="283"/>
      <c r="D51" s="281" t="s">
        <v>1078</v>
      </c>
      <c r="E51" s="281"/>
      <c r="F51" s="281"/>
      <c r="G51" s="281"/>
      <c r="H51" s="281"/>
      <c r="I51" s="281"/>
      <c r="J51" s="281"/>
      <c r="K51" s="279"/>
    </row>
    <row r="52" spans="2:11" s="1" customFormat="1" ht="25.5" customHeight="1">
      <c r="B52" s="277"/>
      <c r="C52" s="278" t="s">
        <v>1079</v>
      </c>
      <c r="D52" s="278"/>
      <c r="E52" s="278"/>
      <c r="F52" s="278"/>
      <c r="G52" s="278"/>
      <c r="H52" s="278"/>
      <c r="I52" s="278"/>
      <c r="J52" s="278"/>
      <c r="K52" s="279"/>
    </row>
    <row r="53" spans="2:11" s="1" customFormat="1" ht="5.25" customHeight="1">
      <c r="B53" s="277"/>
      <c r="C53" s="280"/>
      <c r="D53" s="280"/>
      <c r="E53" s="280"/>
      <c r="F53" s="280"/>
      <c r="G53" s="280"/>
      <c r="H53" s="280"/>
      <c r="I53" s="280"/>
      <c r="J53" s="280"/>
      <c r="K53" s="279"/>
    </row>
    <row r="54" spans="2:11" s="1" customFormat="1" ht="15" customHeight="1">
      <c r="B54" s="277"/>
      <c r="C54" s="281" t="s">
        <v>1080</v>
      </c>
      <c r="D54" s="281"/>
      <c r="E54" s="281"/>
      <c r="F54" s="281"/>
      <c r="G54" s="281"/>
      <c r="H54" s="281"/>
      <c r="I54" s="281"/>
      <c r="J54" s="281"/>
      <c r="K54" s="279"/>
    </row>
    <row r="55" spans="2:11" s="1" customFormat="1" ht="15" customHeight="1">
      <c r="B55" s="277"/>
      <c r="C55" s="281" t="s">
        <v>1081</v>
      </c>
      <c r="D55" s="281"/>
      <c r="E55" s="281"/>
      <c r="F55" s="281"/>
      <c r="G55" s="281"/>
      <c r="H55" s="281"/>
      <c r="I55" s="281"/>
      <c r="J55" s="281"/>
      <c r="K55" s="279"/>
    </row>
    <row r="56" spans="2:11" s="1" customFormat="1" ht="12.75" customHeight="1">
      <c r="B56" s="277"/>
      <c r="C56" s="281"/>
      <c r="D56" s="281"/>
      <c r="E56" s="281"/>
      <c r="F56" s="281"/>
      <c r="G56" s="281"/>
      <c r="H56" s="281"/>
      <c r="I56" s="281"/>
      <c r="J56" s="281"/>
      <c r="K56" s="279"/>
    </row>
    <row r="57" spans="2:11" s="1" customFormat="1" ht="15" customHeight="1">
      <c r="B57" s="277"/>
      <c r="C57" s="281" t="s">
        <v>1082</v>
      </c>
      <c r="D57" s="281"/>
      <c r="E57" s="281"/>
      <c r="F57" s="281"/>
      <c r="G57" s="281"/>
      <c r="H57" s="281"/>
      <c r="I57" s="281"/>
      <c r="J57" s="281"/>
      <c r="K57" s="279"/>
    </row>
    <row r="58" spans="2:11" s="1" customFormat="1" ht="15" customHeight="1">
      <c r="B58" s="277"/>
      <c r="C58" s="283"/>
      <c r="D58" s="281" t="s">
        <v>1083</v>
      </c>
      <c r="E58" s="281"/>
      <c r="F58" s="281"/>
      <c r="G58" s="281"/>
      <c r="H58" s="281"/>
      <c r="I58" s="281"/>
      <c r="J58" s="281"/>
      <c r="K58" s="279"/>
    </row>
    <row r="59" spans="2:11" s="1" customFormat="1" ht="15" customHeight="1">
      <c r="B59" s="277"/>
      <c r="C59" s="283"/>
      <c r="D59" s="281" t="s">
        <v>1084</v>
      </c>
      <c r="E59" s="281"/>
      <c r="F59" s="281"/>
      <c r="G59" s="281"/>
      <c r="H59" s="281"/>
      <c r="I59" s="281"/>
      <c r="J59" s="281"/>
      <c r="K59" s="279"/>
    </row>
    <row r="60" spans="2:11" s="1" customFormat="1" ht="15" customHeight="1">
      <c r="B60" s="277"/>
      <c r="C60" s="283"/>
      <c r="D60" s="281" t="s">
        <v>1085</v>
      </c>
      <c r="E60" s="281"/>
      <c r="F60" s="281"/>
      <c r="G60" s="281"/>
      <c r="H60" s="281"/>
      <c r="I60" s="281"/>
      <c r="J60" s="281"/>
      <c r="K60" s="279"/>
    </row>
    <row r="61" spans="2:11" s="1" customFormat="1" ht="15" customHeight="1">
      <c r="B61" s="277"/>
      <c r="C61" s="283"/>
      <c r="D61" s="281" t="s">
        <v>1086</v>
      </c>
      <c r="E61" s="281"/>
      <c r="F61" s="281"/>
      <c r="G61" s="281"/>
      <c r="H61" s="281"/>
      <c r="I61" s="281"/>
      <c r="J61" s="281"/>
      <c r="K61" s="279"/>
    </row>
    <row r="62" spans="2:11" s="1" customFormat="1" ht="15" customHeight="1">
      <c r="B62" s="277"/>
      <c r="C62" s="283"/>
      <c r="D62" s="286" t="s">
        <v>1087</v>
      </c>
      <c r="E62" s="286"/>
      <c r="F62" s="286"/>
      <c r="G62" s="286"/>
      <c r="H62" s="286"/>
      <c r="I62" s="286"/>
      <c r="J62" s="286"/>
      <c r="K62" s="279"/>
    </row>
    <row r="63" spans="2:11" s="1" customFormat="1" ht="15" customHeight="1">
      <c r="B63" s="277"/>
      <c r="C63" s="283"/>
      <c r="D63" s="281" t="s">
        <v>1088</v>
      </c>
      <c r="E63" s="281"/>
      <c r="F63" s="281"/>
      <c r="G63" s="281"/>
      <c r="H63" s="281"/>
      <c r="I63" s="281"/>
      <c r="J63" s="281"/>
      <c r="K63" s="279"/>
    </row>
    <row r="64" spans="2:11" s="1" customFormat="1" ht="12.75" customHeight="1">
      <c r="B64" s="277"/>
      <c r="C64" s="283"/>
      <c r="D64" s="283"/>
      <c r="E64" s="287"/>
      <c r="F64" s="283"/>
      <c r="G64" s="283"/>
      <c r="H64" s="283"/>
      <c r="I64" s="283"/>
      <c r="J64" s="283"/>
      <c r="K64" s="279"/>
    </row>
    <row r="65" spans="2:11" s="1" customFormat="1" ht="15" customHeight="1">
      <c r="B65" s="277"/>
      <c r="C65" s="283"/>
      <c r="D65" s="281" t="s">
        <v>1089</v>
      </c>
      <c r="E65" s="281"/>
      <c r="F65" s="281"/>
      <c r="G65" s="281"/>
      <c r="H65" s="281"/>
      <c r="I65" s="281"/>
      <c r="J65" s="281"/>
      <c r="K65" s="279"/>
    </row>
    <row r="66" spans="2:11" s="1" customFormat="1" ht="15" customHeight="1">
      <c r="B66" s="277"/>
      <c r="C66" s="283"/>
      <c r="D66" s="286" t="s">
        <v>1090</v>
      </c>
      <c r="E66" s="286"/>
      <c r="F66" s="286"/>
      <c r="G66" s="286"/>
      <c r="H66" s="286"/>
      <c r="I66" s="286"/>
      <c r="J66" s="286"/>
      <c r="K66" s="279"/>
    </row>
    <row r="67" spans="2:11" s="1" customFormat="1" ht="15" customHeight="1">
      <c r="B67" s="277"/>
      <c r="C67" s="283"/>
      <c r="D67" s="281" t="s">
        <v>1091</v>
      </c>
      <c r="E67" s="281"/>
      <c r="F67" s="281"/>
      <c r="G67" s="281"/>
      <c r="H67" s="281"/>
      <c r="I67" s="281"/>
      <c r="J67" s="281"/>
      <c r="K67" s="279"/>
    </row>
    <row r="68" spans="2:11" s="1" customFormat="1" ht="15" customHeight="1">
      <c r="B68" s="277"/>
      <c r="C68" s="283"/>
      <c r="D68" s="281" t="s">
        <v>1092</v>
      </c>
      <c r="E68" s="281"/>
      <c r="F68" s="281"/>
      <c r="G68" s="281"/>
      <c r="H68" s="281"/>
      <c r="I68" s="281"/>
      <c r="J68" s="281"/>
      <c r="K68" s="279"/>
    </row>
    <row r="69" spans="2:11" s="1" customFormat="1" ht="15" customHeight="1">
      <c r="B69" s="277"/>
      <c r="C69" s="283"/>
      <c r="D69" s="281" t="s">
        <v>1093</v>
      </c>
      <c r="E69" s="281"/>
      <c r="F69" s="281"/>
      <c r="G69" s="281"/>
      <c r="H69" s="281"/>
      <c r="I69" s="281"/>
      <c r="J69" s="281"/>
      <c r="K69" s="279"/>
    </row>
    <row r="70" spans="2:11" s="1" customFormat="1" ht="15" customHeight="1">
      <c r="B70" s="277"/>
      <c r="C70" s="283"/>
      <c r="D70" s="281" t="s">
        <v>1094</v>
      </c>
      <c r="E70" s="281"/>
      <c r="F70" s="281"/>
      <c r="G70" s="281"/>
      <c r="H70" s="281"/>
      <c r="I70" s="281"/>
      <c r="J70" s="281"/>
      <c r="K70" s="279"/>
    </row>
    <row r="71" spans="2:11" s="1" customFormat="1" ht="12.75" customHeight="1">
      <c r="B71" s="288"/>
      <c r="C71" s="289"/>
      <c r="D71" s="289"/>
      <c r="E71" s="289"/>
      <c r="F71" s="289"/>
      <c r="G71" s="289"/>
      <c r="H71" s="289"/>
      <c r="I71" s="289"/>
      <c r="J71" s="289"/>
      <c r="K71" s="290"/>
    </row>
    <row r="72" spans="2:11" s="1" customFormat="1" ht="18.75" customHeight="1">
      <c r="B72" s="291"/>
      <c r="C72" s="291"/>
      <c r="D72" s="291"/>
      <c r="E72" s="291"/>
      <c r="F72" s="291"/>
      <c r="G72" s="291"/>
      <c r="H72" s="291"/>
      <c r="I72" s="291"/>
      <c r="J72" s="291"/>
      <c r="K72" s="292"/>
    </row>
    <row r="73" spans="2:11" s="1" customFormat="1" ht="18.75" customHeight="1">
      <c r="B73" s="292"/>
      <c r="C73" s="292"/>
      <c r="D73" s="292"/>
      <c r="E73" s="292"/>
      <c r="F73" s="292"/>
      <c r="G73" s="292"/>
      <c r="H73" s="292"/>
      <c r="I73" s="292"/>
      <c r="J73" s="292"/>
      <c r="K73" s="292"/>
    </row>
    <row r="74" spans="2:11" s="1" customFormat="1" ht="7.5" customHeight="1">
      <c r="B74" s="293"/>
      <c r="C74" s="294"/>
      <c r="D74" s="294"/>
      <c r="E74" s="294"/>
      <c r="F74" s="294"/>
      <c r="G74" s="294"/>
      <c r="H74" s="294"/>
      <c r="I74" s="294"/>
      <c r="J74" s="294"/>
      <c r="K74" s="295"/>
    </row>
    <row r="75" spans="2:11" s="1" customFormat="1" ht="45" customHeight="1">
      <c r="B75" s="296"/>
      <c r="C75" s="297" t="s">
        <v>1095</v>
      </c>
      <c r="D75" s="297"/>
      <c r="E75" s="297"/>
      <c r="F75" s="297"/>
      <c r="G75" s="297"/>
      <c r="H75" s="297"/>
      <c r="I75" s="297"/>
      <c r="J75" s="297"/>
      <c r="K75" s="298"/>
    </row>
    <row r="76" spans="2:11" s="1" customFormat="1" ht="17.25" customHeight="1">
      <c r="B76" s="296"/>
      <c r="C76" s="299" t="s">
        <v>1096</v>
      </c>
      <c r="D76" s="299"/>
      <c r="E76" s="299"/>
      <c r="F76" s="299" t="s">
        <v>1097</v>
      </c>
      <c r="G76" s="300"/>
      <c r="H76" s="299" t="s">
        <v>62</v>
      </c>
      <c r="I76" s="299" t="s">
        <v>65</v>
      </c>
      <c r="J76" s="299" t="s">
        <v>1098</v>
      </c>
      <c r="K76" s="298"/>
    </row>
    <row r="77" spans="2:11" s="1" customFormat="1" ht="17.25" customHeight="1">
      <c r="B77" s="296"/>
      <c r="C77" s="301" t="s">
        <v>1099</v>
      </c>
      <c r="D77" s="301"/>
      <c r="E77" s="301"/>
      <c r="F77" s="302" t="s">
        <v>1100</v>
      </c>
      <c r="G77" s="303"/>
      <c r="H77" s="301"/>
      <c r="I77" s="301"/>
      <c r="J77" s="301" t="s">
        <v>1101</v>
      </c>
      <c r="K77" s="298"/>
    </row>
    <row r="78" spans="2:11" s="1" customFormat="1" ht="5.25" customHeight="1">
      <c r="B78" s="296"/>
      <c r="C78" s="304"/>
      <c r="D78" s="304"/>
      <c r="E78" s="304"/>
      <c r="F78" s="304"/>
      <c r="G78" s="305"/>
      <c r="H78" s="304"/>
      <c r="I78" s="304"/>
      <c r="J78" s="304"/>
      <c r="K78" s="298"/>
    </row>
    <row r="79" spans="2:11" s="1" customFormat="1" ht="15" customHeight="1">
      <c r="B79" s="296"/>
      <c r="C79" s="284" t="s">
        <v>61</v>
      </c>
      <c r="D79" s="306"/>
      <c r="E79" s="306"/>
      <c r="F79" s="307" t="s">
        <v>1102</v>
      </c>
      <c r="G79" s="308"/>
      <c r="H79" s="284" t="s">
        <v>1103</v>
      </c>
      <c r="I79" s="284" t="s">
        <v>1104</v>
      </c>
      <c r="J79" s="284">
        <v>20</v>
      </c>
      <c r="K79" s="298"/>
    </row>
    <row r="80" spans="2:11" s="1" customFormat="1" ht="15" customHeight="1">
      <c r="B80" s="296"/>
      <c r="C80" s="284" t="s">
        <v>1105</v>
      </c>
      <c r="D80" s="284"/>
      <c r="E80" s="284"/>
      <c r="F80" s="307" t="s">
        <v>1102</v>
      </c>
      <c r="G80" s="308"/>
      <c r="H80" s="284" t="s">
        <v>1106</v>
      </c>
      <c r="I80" s="284" t="s">
        <v>1104</v>
      </c>
      <c r="J80" s="284">
        <v>120</v>
      </c>
      <c r="K80" s="298"/>
    </row>
    <row r="81" spans="2:11" s="1" customFormat="1" ht="15" customHeight="1">
      <c r="B81" s="309"/>
      <c r="C81" s="284" t="s">
        <v>1107</v>
      </c>
      <c r="D81" s="284"/>
      <c r="E81" s="284"/>
      <c r="F81" s="307" t="s">
        <v>1108</v>
      </c>
      <c r="G81" s="308"/>
      <c r="H81" s="284" t="s">
        <v>1109</v>
      </c>
      <c r="I81" s="284" t="s">
        <v>1104</v>
      </c>
      <c r="J81" s="284">
        <v>50</v>
      </c>
      <c r="K81" s="298"/>
    </row>
    <row r="82" spans="2:11" s="1" customFormat="1" ht="15" customHeight="1">
      <c r="B82" s="309"/>
      <c r="C82" s="284" t="s">
        <v>1110</v>
      </c>
      <c r="D82" s="284"/>
      <c r="E82" s="284"/>
      <c r="F82" s="307" t="s">
        <v>1102</v>
      </c>
      <c r="G82" s="308"/>
      <c r="H82" s="284" t="s">
        <v>1111</v>
      </c>
      <c r="I82" s="284" t="s">
        <v>1112</v>
      </c>
      <c r="J82" s="284"/>
      <c r="K82" s="298"/>
    </row>
    <row r="83" spans="2:11" s="1" customFormat="1" ht="15" customHeight="1">
      <c r="B83" s="309"/>
      <c r="C83" s="310" t="s">
        <v>1113</v>
      </c>
      <c r="D83" s="310"/>
      <c r="E83" s="310"/>
      <c r="F83" s="311" t="s">
        <v>1108</v>
      </c>
      <c r="G83" s="310"/>
      <c r="H83" s="310" t="s">
        <v>1114</v>
      </c>
      <c r="I83" s="310" t="s">
        <v>1104</v>
      </c>
      <c r="J83" s="310">
        <v>15</v>
      </c>
      <c r="K83" s="298"/>
    </row>
    <row r="84" spans="2:11" s="1" customFormat="1" ht="15" customHeight="1">
      <c r="B84" s="309"/>
      <c r="C84" s="310" t="s">
        <v>1115</v>
      </c>
      <c r="D84" s="310"/>
      <c r="E84" s="310"/>
      <c r="F84" s="311" t="s">
        <v>1108</v>
      </c>
      <c r="G84" s="310"/>
      <c r="H84" s="310" t="s">
        <v>1116</v>
      </c>
      <c r="I84" s="310" t="s">
        <v>1104</v>
      </c>
      <c r="J84" s="310">
        <v>15</v>
      </c>
      <c r="K84" s="298"/>
    </row>
    <row r="85" spans="2:11" s="1" customFormat="1" ht="15" customHeight="1">
      <c r="B85" s="309"/>
      <c r="C85" s="310" t="s">
        <v>1117</v>
      </c>
      <c r="D85" s="310"/>
      <c r="E85" s="310"/>
      <c r="F85" s="311" t="s">
        <v>1108</v>
      </c>
      <c r="G85" s="310"/>
      <c r="H85" s="310" t="s">
        <v>1118</v>
      </c>
      <c r="I85" s="310" t="s">
        <v>1104</v>
      </c>
      <c r="J85" s="310">
        <v>20</v>
      </c>
      <c r="K85" s="298"/>
    </row>
    <row r="86" spans="2:11" s="1" customFormat="1" ht="15" customHeight="1">
      <c r="B86" s="309"/>
      <c r="C86" s="310" t="s">
        <v>1119</v>
      </c>
      <c r="D86" s="310"/>
      <c r="E86" s="310"/>
      <c r="F86" s="311" t="s">
        <v>1108</v>
      </c>
      <c r="G86" s="310"/>
      <c r="H86" s="310" t="s">
        <v>1120</v>
      </c>
      <c r="I86" s="310" t="s">
        <v>1104</v>
      </c>
      <c r="J86" s="310">
        <v>20</v>
      </c>
      <c r="K86" s="298"/>
    </row>
    <row r="87" spans="2:11" s="1" customFormat="1" ht="15" customHeight="1">
      <c r="B87" s="309"/>
      <c r="C87" s="284" t="s">
        <v>1121</v>
      </c>
      <c r="D87" s="284"/>
      <c r="E87" s="284"/>
      <c r="F87" s="307" t="s">
        <v>1108</v>
      </c>
      <c r="G87" s="308"/>
      <c r="H87" s="284" t="s">
        <v>1122</v>
      </c>
      <c r="I87" s="284" t="s">
        <v>1104</v>
      </c>
      <c r="J87" s="284">
        <v>50</v>
      </c>
      <c r="K87" s="298"/>
    </row>
    <row r="88" spans="2:11" s="1" customFormat="1" ht="15" customHeight="1">
      <c r="B88" s="309"/>
      <c r="C88" s="284" t="s">
        <v>1123</v>
      </c>
      <c r="D88" s="284"/>
      <c r="E88" s="284"/>
      <c r="F88" s="307" t="s">
        <v>1108</v>
      </c>
      <c r="G88" s="308"/>
      <c r="H88" s="284" t="s">
        <v>1124</v>
      </c>
      <c r="I88" s="284" t="s">
        <v>1104</v>
      </c>
      <c r="J88" s="284">
        <v>20</v>
      </c>
      <c r="K88" s="298"/>
    </row>
    <row r="89" spans="2:11" s="1" customFormat="1" ht="15" customHeight="1">
      <c r="B89" s="309"/>
      <c r="C89" s="284" t="s">
        <v>1125</v>
      </c>
      <c r="D89" s="284"/>
      <c r="E89" s="284"/>
      <c r="F89" s="307" t="s">
        <v>1108</v>
      </c>
      <c r="G89" s="308"/>
      <c r="H89" s="284" t="s">
        <v>1126</v>
      </c>
      <c r="I89" s="284" t="s">
        <v>1104</v>
      </c>
      <c r="J89" s="284">
        <v>20</v>
      </c>
      <c r="K89" s="298"/>
    </row>
    <row r="90" spans="2:11" s="1" customFormat="1" ht="15" customHeight="1">
      <c r="B90" s="309"/>
      <c r="C90" s="284" t="s">
        <v>1127</v>
      </c>
      <c r="D90" s="284"/>
      <c r="E90" s="284"/>
      <c r="F90" s="307" t="s">
        <v>1108</v>
      </c>
      <c r="G90" s="308"/>
      <c r="H90" s="284" t="s">
        <v>1128</v>
      </c>
      <c r="I90" s="284" t="s">
        <v>1104</v>
      </c>
      <c r="J90" s="284">
        <v>50</v>
      </c>
      <c r="K90" s="298"/>
    </row>
    <row r="91" spans="2:11" s="1" customFormat="1" ht="15" customHeight="1">
      <c r="B91" s="309"/>
      <c r="C91" s="284" t="s">
        <v>1129</v>
      </c>
      <c r="D91" s="284"/>
      <c r="E91" s="284"/>
      <c r="F91" s="307" t="s">
        <v>1108</v>
      </c>
      <c r="G91" s="308"/>
      <c r="H91" s="284" t="s">
        <v>1129</v>
      </c>
      <c r="I91" s="284" t="s">
        <v>1104</v>
      </c>
      <c r="J91" s="284">
        <v>50</v>
      </c>
      <c r="K91" s="298"/>
    </row>
    <row r="92" spans="2:11" s="1" customFormat="1" ht="15" customHeight="1">
      <c r="B92" s="309"/>
      <c r="C92" s="284" t="s">
        <v>1130</v>
      </c>
      <c r="D92" s="284"/>
      <c r="E92" s="284"/>
      <c r="F92" s="307" t="s">
        <v>1108</v>
      </c>
      <c r="G92" s="308"/>
      <c r="H92" s="284" t="s">
        <v>1131</v>
      </c>
      <c r="I92" s="284" t="s">
        <v>1104</v>
      </c>
      <c r="J92" s="284">
        <v>255</v>
      </c>
      <c r="K92" s="298"/>
    </row>
    <row r="93" spans="2:11" s="1" customFormat="1" ht="15" customHeight="1">
      <c r="B93" s="309"/>
      <c r="C93" s="284" t="s">
        <v>1132</v>
      </c>
      <c r="D93" s="284"/>
      <c r="E93" s="284"/>
      <c r="F93" s="307" t="s">
        <v>1102</v>
      </c>
      <c r="G93" s="308"/>
      <c r="H93" s="284" t="s">
        <v>1133</v>
      </c>
      <c r="I93" s="284" t="s">
        <v>1134</v>
      </c>
      <c r="J93" s="284"/>
      <c r="K93" s="298"/>
    </row>
    <row r="94" spans="2:11" s="1" customFormat="1" ht="15" customHeight="1">
      <c r="B94" s="309"/>
      <c r="C94" s="284" t="s">
        <v>1135</v>
      </c>
      <c r="D94" s="284"/>
      <c r="E94" s="284"/>
      <c r="F94" s="307" t="s">
        <v>1102</v>
      </c>
      <c r="G94" s="308"/>
      <c r="H94" s="284" t="s">
        <v>1136</v>
      </c>
      <c r="I94" s="284" t="s">
        <v>1137</v>
      </c>
      <c r="J94" s="284"/>
      <c r="K94" s="298"/>
    </row>
    <row r="95" spans="2:11" s="1" customFormat="1" ht="15" customHeight="1">
      <c r="B95" s="309"/>
      <c r="C95" s="284" t="s">
        <v>1138</v>
      </c>
      <c r="D95" s="284"/>
      <c r="E95" s="284"/>
      <c r="F95" s="307" t="s">
        <v>1102</v>
      </c>
      <c r="G95" s="308"/>
      <c r="H95" s="284" t="s">
        <v>1138</v>
      </c>
      <c r="I95" s="284" t="s">
        <v>1137</v>
      </c>
      <c r="J95" s="284"/>
      <c r="K95" s="298"/>
    </row>
    <row r="96" spans="2:11" s="1" customFormat="1" ht="15" customHeight="1">
      <c r="B96" s="309"/>
      <c r="C96" s="284" t="s">
        <v>46</v>
      </c>
      <c r="D96" s="284"/>
      <c r="E96" s="284"/>
      <c r="F96" s="307" t="s">
        <v>1102</v>
      </c>
      <c r="G96" s="308"/>
      <c r="H96" s="284" t="s">
        <v>1139</v>
      </c>
      <c r="I96" s="284" t="s">
        <v>1137</v>
      </c>
      <c r="J96" s="284"/>
      <c r="K96" s="298"/>
    </row>
    <row r="97" spans="2:11" s="1" customFormat="1" ht="15" customHeight="1">
      <c r="B97" s="309"/>
      <c r="C97" s="284" t="s">
        <v>56</v>
      </c>
      <c r="D97" s="284"/>
      <c r="E97" s="284"/>
      <c r="F97" s="307" t="s">
        <v>1102</v>
      </c>
      <c r="G97" s="308"/>
      <c r="H97" s="284" t="s">
        <v>1140</v>
      </c>
      <c r="I97" s="284" t="s">
        <v>1137</v>
      </c>
      <c r="J97" s="284"/>
      <c r="K97" s="298"/>
    </row>
    <row r="98" spans="2:11" s="1" customFormat="1" ht="15" customHeight="1">
      <c r="B98" s="312"/>
      <c r="C98" s="313"/>
      <c r="D98" s="313"/>
      <c r="E98" s="313"/>
      <c r="F98" s="313"/>
      <c r="G98" s="313"/>
      <c r="H98" s="313"/>
      <c r="I98" s="313"/>
      <c r="J98" s="313"/>
      <c r="K98" s="314"/>
    </row>
    <row r="99" spans="2:11" s="1" customFormat="1" ht="18.75" customHeight="1">
      <c r="B99" s="315"/>
      <c r="C99" s="316"/>
      <c r="D99" s="316"/>
      <c r="E99" s="316"/>
      <c r="F99" s="316"/>
      <c r="G99" s="316"/>
      <c r="H99" s="316"/>
      <c r="I99" s="316"/>
      <c r="J99" s="316"/>
      <c r="K99" s="315"/>
    </row>
    <row r="100" spans="2:11" s="1" customFormat="1" ht="18.75" customHeight="1">
      <c r="B100" s="292"/>
      <c r="C100" s="292"/>
      <c r="D100" s="292"/>
      <c r="E100" s="292"/>
      <c r="F100" s="292"/>
      <c r="G100" s="292"/>
      <c r="H100" s="292"/>
      <c r="I100" s="292"/>
      <c r="J100" s="292"/>
      <c r="K100" s="292"/>
    </row>
    <row r="101" spans="2:11" s="1" customFormat="1" ht="7.5" customHeight="1">
      <c r="B101" s="293"/>
      <c r="C101" s="294"/>
      <c r="D101" s="294"/>
      <c r="E101" s="294"/>
      <c r="F101" s="294"/>
      <c r="G101" s="294"/>
      <c r="H101" s="294"/>
      <c r="I101" s="294"/>
      <c r="J101" s="294"/>
      <c r="K101" s="295"/>
    </row>
    <row r="102" spans="2:11" s="1" customFormat="1" ht="45" customHeight="1">
      <c r="B102" s="296"/>
      <c r="C102" s="297" t="s">
        <v>1141</v>
      </c>
      <c r="D102" s="297"/>
      <c r="E102" s="297"/>
      <c r="F102" s="297"/>
      <c r="G102" s="297"/>
      <c r="H102" s="297"/>
      <c r="I102" s="297"/>
      <c r="J102" s="297"/>
      <c r="K102" s="298"/>
    </row>
    <row r="103" spans="2:11" s="1" customFormat="1" ht="17.25" customHeight="1">
      <c r="B103" s="296"/>
      <c r="C103" s="299" t="s">
        <v>1096</v>
      </c>
      <c r="D103" s="299"/>
      <c r="E103" s="299"/>
      <c r="F103" s="299" t="s">
        <v>1097</v>
      </c>
      <c r="G103" s="300"/>
      <c r="H103" s="299" t="s">
        <v>62</v>
      </c>
      <c r="I103" s="299" t="s">
        <v>65</v>
      </c>
      <c r="J103" s="299" t="s">
        <v>1098</v>
      </c>
      <c r="K103" s="298"/>
    </row>
    <row r="104" spans="2:11" s="1" customFormat="1" ht="17.25" customHeight="1">
      <c r="B104" s="296"/>
      <c r="C104" s="301" t="s">
        <v>1099</v>
      </c>
      <c r="D104" s="301"/>
      <c r="E104" s="301"/>
      <c r="F104" s="302" t="s">
        <v>1100</v>
      </c>
      <c r="G104" s="303"/>
      <c r="H104" s="301"/>
      <c r="I104" s="301"/>
      <c r="J104" s="301" t="s">
        <v>1101</v>
      </c>
      <c r="K104" s="298"/>
    </row>
    <row r="105" spans="2:11" s="1" customFormat="1" ht="5.25" customHeight="1">
      <c r="B105" s="296"/>
      <c r="C105" s="299"/>
      <c r="D105" s="299"/>
      <c r="E105" s="299"/>
      <c r="F105" s="299"/>
      <c r="G105" s="317"/>
      <c r="H105" s="299"/>
      <c r="I105" s="299"/>
      <c r="J105" s="299"/>
      <c r="K105" s="298"/>
    </row>
    <row r="106" spans="2:11" s="1" customFormat="1" ht="15" customHeight="1">
      <c r="B106" s="296"/>
      <c r="C106" s="284" t="s">
        <v>61</v>
      </c>
      <c r="D106" s="306"/>
      <c r="E106" s="306"/>
      <c r="F106" s="307" t="s">
        <v>1102</v>
      </c>
      <c r="G106" s="284"/>
      <c r="H106" s="284" t="s">
        <v>1142</v>
      </c>
      <c r="I106" s="284" t="s">
        <v>1104</v>
      </c>
      <c r="J106" s="284">
        <v>20</v>
      </c>
      <c r="K106" s="298"/>
    </row>
    <row r="107" spans="2:11" s="1" customFormat="1" ht="15" customHeight="1">
      <c r="B107" s="296"/>
      <c r="C107" s="284" t="s">
        <v>1105</v>
      </c>
      <c r="D107" s="284"/>
      <c r="E107" s="284"/>
      <c r="F107" s="307" t="s">
        <v>1102</v>
      </c>
      <c r="G107" s="284"/>
      <c r="H107" s="284" t="s">
        <v>1142</v>
      </c>
      <c r="I107" s="284" t="s">
        <v>1104</v>
      </c>
      <c r="J107" s="284">
        <v>120</v>
      </c>
      <c r="K107" s="298"/>
    </row>
    <row r="108" spans="2:11" s="1" customFormat="1" ht="15" customHeight="1">
      <c r="B108" s="309"/>
      <c r="C108" s="284" t="s">
        <v>1107</v>
      </c>
      <c r="D108" s="284"/>
      <c r="E108" s="284"/>
      <c r="F108" s="307" t="s">
        <v>1108</v>
      </c>
      <c r="G108" s="284"/>
      <c r="H108" s="284" t="s">
        <v>1142</v>
      </c>
      <c r="I108" s="284" t="s">
        <v>1104</v>
      </c>
      <c r="J108" s="284">
        <v>50</v>
      </c>
      <c r="K108" s="298"/>
    </row>
    <row r="109" spans="2:11" s="1" customFormat="1" ht="15" customHeight="1">
      <c r="B109" s="309"/>
      <c r="C109" s="284" t="s">
        <v>1110</v>
      </c>
      <c r="D109" s="284"/>
      <c r="E109" s="284"/>
      <c r="F109" s="307" t="s">
        <v>1102</v>
      </c>
      <c r="G109" s="284"/>
      <c r="H109" s="284" t="s">
        <v>1142</v>
      </c>
      <c r="I109" s="284" t="s">
        <v>1112</v>
      </c>
      <c r="J109" s="284"/>
      <c r="K109" s="298"/>
    </row>
    <row r="110" spans="2:11" s="1" customFormat="1" ht="15" customHeight="1">
      <c r="B110" s="309"/>
      <c r="C110" s="284" t="s">
        <v>1121</v>
      </c>
      <c r="D110" s="284"/>
      <c r="E110" s="284"/>
      <c r="F110" s="307" t="s">
        <v>1108</v>
      </c>
      <c r="G110" s="284"/>
      <c r="H110" s="284" t="s">
        <v>1142</v>
      </c>
      <c r="I110" s="284" t="s">
        <v>1104</v>
      </c>
      <c r="J110" s="284">
        <v>50</v>
      </c>
      <c r="K110" s="298"/>
    </row>
    <row r="111" spans="2:11" s="1" customFormat="1" ht="15" customHeight="1">
      <c r="B111" s="309"/>
      <c r="C111" s="284" t="s">
        <v>1129</v>
      </c>
      <c r="D111" s="284"/>
      <c r="E111" s="284"/>
      <c r="F111" s="307" t="s">
        <v>1108</v>
      </c>
      <c r="G111" s="284"/>
      <c r="H111" s="284" t="s">
        <v>1142</v>
      </c>
      <c r="I111" s="284" t="s">
        <v>1104</v>
      </c>
      <c r="J111" s="284">
        <v>50</v>
      </c>
      <c r="K111" s="298"/>
    </row>
    <row r="112" spans="2:11" s="1" customFormat="1" ht="15" customHeight="1">
      <c r="B112" s="309"/>
      <c r="C112" s="284" t="s">
        <v>1127</v>
      </c>
      <c r="D112" s="284"/>
      <c r="E112" s="284"/>
      <c r="F112" s="307" t="s">
        <v>1108</v>
      </c>
      <c r="G112" s="284"/>
      <c r="H112" s="284" t="s">
        <v>1142</v>
      </c>
      <c r="I112" s="284" t="s">
        <v>1104</v>
      </c>
      <c r="J112" s="284">
        <v>50</v>
      </c>
      <c r="K112" s="298"/>
    </row>
    <row r="113" spans="2:11" s="1" customFormat="1" ht="15" customHeight="1">
      <c r="B113" s="309"/>
      <c r="C113" s="284" t="s">
        <v>61</v>
      </c>
      <c r="D113" s="284"/>
      <c r="E113" s="284"/>
      <c r="F113" s="307" t="s">
        <v>1102</v>
      </c>
      <c r="G113" s="284"/>
      <c r="H113" s="284" t="s">
        <v>1143</v>
      </c>
      <c r="I113" s="284" t="s">
        <v>1104</v>
      </c>
      <c r="J113" s="284">
        <v>20</v>
      </c>
      <c r="K113" s="298"/>
    </row>
    <row r="114" spans="2:11" s="1" customFormat="1" ht="15" customHeight="1">
      <c r="B114" s="309"/>
      <c r="C114" s="284" t="s">
        <v>1144</v>
      </c>
      <c r="D114" s="284"/>
      <c r="E114" s="284"/>
      <c r="F114" s="307" t="s">
        <v>1102</v>
      </c>
      <c r="G114" s="284"/>
      <c r="H114" s="284" t="s">
        <v>1145</v>
      </c>
      <c r="I114" s="284" t="s">
        <v>1104</v>
      </c>
      <c r="J114" s="284">
        <v>120</v>
      </c>
      <c r="K114" s="298"/>
    </row>
    <row r="115" spans="2:11" s="1" customFormat="1" ht="15" customHeight="1">
      <c r="B115" s="309"/>
      <c r="C115" s="284" t="s">
        <v>46</v>
      </c>
      <c r="D115" s="284"/>
      <c r="E115" s="284"/>
      <c r="F115" s="307" t="s">
        <v>1102</v>
      </c>
      <c r="G115" s="284"/>
      <c r="H115" s="284" t="s">
        <v>1146</v>
      </c>
      <c r="I115" s="284" t="s">
        <v>1137</v>
      </c>
      <c r="J115" s="284"/>
      <c r="K115" s="298"/>
    </row>
    <row r="116" spans="2:11" s="1" customFormat="1" ht="15" customHeight="1">
      <c r="B116" s="309"/>
      <c r="C116" s="284" t="s">
        <v>56</v>
      </c>
      <c r="D116" s="284"/>
      <c r="E116" s="284"/>
      <c r="F116" s="307" t="s">
        <v>1102</v>
      </c>
      <c r="G116" s="284"/>
      <c r="H116" s="284" t="s">
        <v>1147</v>
      </c>
      <c r="I116" s="284" t="s">
        <v>1137</v>
      </c>
      <c r="J116" s="284"/>
      <c r="K116" s="298"/>
    </row>
    <row r="117" spans="2:11" s="1" customFormat="1" ht="15" customHeight="1">
      <c r="B117" s="309"/>
      <c r="C117" s="284" t="s">
        <v>65</v>
      </c>
      <c r="D117" s="284"/>
      <c r="E117" s="284"/>
      <c r="F117" s="307" t="s">
        <v>1102</v>
      </c>
      <c r="G117" s="284"/>
      <c r="H117" s="284" t="s">
        <v>1148</v>
      </c>
      <c r="I117" s="284" t="s">
        <v>1149</v>
      </c>
      <c r="J117" s="284"/>
      <c r="K117" s="298"/>
    </row>
    <row r="118" spans="2:11" s="1" customFormat="1" ht="15" customHeight="1">
      <c r="B118" s="312"/>
      <c r="C118" s="318"/>
      <c r="D118" s="318"/>
      <c r="E118" s="318"/>
      <c r="F118" s="318"/>
      <c r="G118" s="318"/>
      <c r="H118" s="318"/>
      <c r="I118" s="318"/>
      <c r="J118" s="318"/>
      <c r="K118" s="314"/>
    </row>
    <row r="119" spans="2:11" s="1" customFormat="1" ht="18.75" customHeight="1">
      <c r="B119" s="319"/>
      <c r="C119" s="320"/>
      <c r="D119" s="320"/>
      <c r="E119" s="320"/>
      <c r="F119" s="321"/>
      <c r="G119" s="320"/>
      <c r="H119" s="320"/>
      <c r="I119" s="320"/>
      <c r="J119" s="320"/>
      <c r="K119" s="319"/>
    </row>
    <row r="120" spans="2:11" s="1" customFormat="1" ht="18.75" customHeight="1">
      <c r="B120" s="292"/>
      <c r="C120" s="292"/>
      <c r="D120" s="292"/>
      <c r="E120" s="292"/>
      <c r="F120" s="292"/>
      <c r="G120" s="292"/>
      <c r="H120" s="292"/>
      <c r="I120" s="292"/>
      <c r="J120" s="292"/>
      <c r="K120" s="292"/>
    </row>
    <row r="121" spans="2:11" s="1" customFormat="1" ht="7.5" customHeight="1">
      <c r="B121" s="322"/>
      <c r="C121" s="323"/>
      <c r="D121" s="323"/>
      <c r="E121" s="323"/>
      <c r="F121" s="323"/>
      <c r="G121" s="323"/>
      <c r="H121" s="323"/>
      <c r="I121" s="323"/>
      <c r="J121" s="323"/>
      <c r="K121" s="324"/>
    </row>
    <row r="122" spans="2:11" s="1" customFormat="1" ht="45" customHeight="1">
      <c r="B122" s="325"/>
      <c r="C122" s="275" t="s">
        <v>1150</v>
      </c>
      <c r="D122" s="275"/>
      <c r="E122" s="275"/>
      <c r="F122" s="275"/>
      <c r="G122" s="275"/>
      <c r="H122" s="275"/>
      <c r="I122" s="275"/>
      <c r="J122" s="275"/>
      <c r="K122" s="326"/>
    </row>
    <row r="123" spans="2:11" s="1" customFormat="1" ht="17.25" customHeight="1">
      <c r="B123" s="327"/>
      <c r="C123" s="299" t="s">
        <v>1096</v>
      </c>
      <c r="D123" s="299"/>
      <c r="E123" s="299"/>
      <c r="F123" s="299" t="s">
        <v>1097</v>
      </c>
      <c r="G123" s="300"/>
      <c r="H123" s="299" t="s">
        <v>62</v>
      </c>
      <c r="I123" s="299" t="s">
        <v>65</v>
      </c>
      <c r="J123" s="299" t="s">
        <v>1098</v>
      </c>
      <c r="K123" s="328"/>
    </row>
    <row r="124" spans="2:11" s="1" customFormat="1" ht="17.25" customHeight="1">
      <c r="B124" s="327"/>
      <c r="C124" s="301" t="s">
        <v>1099</v>
      </c>
      <c r="D124" s="301"/>
      <c r="E124" s="301"/>
      <c r="F124" s="302" t="s">
        <v>1100</v>
      </c>
      <c r="G124" s="303"/>
      <c r="H124" s="301"/>
      <c r="I124" s="301"/>
      <c r="J124" s="301" t="s">
        <v>1101</v>
      </c>
      <c r="K124" s="328"/>
    </row>
    <row r="125" spans="2:11" s="1" customFormat="1" ht="5.25" customHeight="1">
      <c r="B125" s="329"/>
      <c r="C125" s="304"/>
      <c r="D125" s="304"/>
      <c r="E125" s="304"/>
      <c r="F125" s="304"/>
      <c r="G125" s="330"/>
      <c r="H125" s="304"/>
      <c r="I125" s="304"/>
      <c r="J125" s="304"/>
      <c r="K125" s="331"/>
    </row>
    <row r="126" spans="2:11" s="1" customFormat="1" ht="15" customHeight="1">
      <c r="B126" s="329"/>
      <c r="C126" s="284" t="s">
        <v>1105</v>
      </c>
      <c r="D126" s="306"/>
      <c r="E126" s="306"/>
      <c r="F126" s="307" t="s">
        <v>1102</v>
      </c>
      <c r="G126" s="284"/>
      <c r="H126" s="284" t="s">
        <v>1142</v>
      </c>
      <c r="I126" s="284" t="s">
        <v>1104</v>
      </c>
      <c r="J126" s="284">
        <v>120</v>
      </c>
      <c r="K126" s="332"/>
    </row>
    <row r="127" spans="2:11" s="1" customFormat="1" ht="15" customHeight="1">
      <c r="B127" s="329"/>
      <c r="C127" s="284" t="s">
        <v>1151</v>
      </c>
      <c r="D127" s="284"/>
      <c r="E127" s="284"/>
      <c r="F127" s="307" t="s">
        <v>1102</v>
      </c>
      <c r="G127" s="284"/>
      <c r="H127" s="284" t="s">
        <v>1152</v>
      </c>
      <c r="I127" s="284" t="s">
        <v>1104</v>
      </c>
      <c r="J127" s="284" t="s">
        <v>1153</v>
      </c>
      <c r="K127" s="332"/>
    </row>
    <row r="128" spans="2:11" s="1" customFormat="1" ht="15" customHeight="1">
      <c r="B128" s="329"/>
      <c r="C128" s="284" t="s">
        <v>1050</v>
      </c>
      <c r="D128" s="284"/>
      <c r="E128" s="284"/>
      <c r="F128" s="307" t="s">
        <v>1102</v>
      </c>
      <c r="G128" s="284"/>
      <c r="H128" s="284" t="s">
        <v>1154</v>
      </c>
      <c r="I128" s="284" t="s">
        <v>1104</v>
      </c>
      <c r="J128" s="284" t="s">
        <v>1153</v>
      </c>
      <c r="K128" s="332"/>
    </row>
    <row r="129" spans="2:11" s="1" customFormat="1" ht="15" customHeight="1">
      <c r="B129" s="329"/>
      <c r="C129" s="284" t="s">
        <v>1113</v>
      </c>
      <c r="D129" s="284"/>
      <c r="E129" s="284"/>
      <c r="F129" s="307" t="s">
        <v>1108</v>
      </c>
      <c r="G129" s="284"/>
      <c r="H129" s="284" t="s">
        <v>1114</v>
      </c>
      <c r="I129" s="284" t="s">
        <v>1104</v>
      </c>
      <c r="J129" s="284">
        <v>15</v>
      </c>
      <c r="K129" s="332"/>
    </row>
    <row r="130" spans="2:11" s="1" customFormat="1" ht="15" customHeight="1">
      <c r="B130" s="329"/>
      <c r="C130" s="310" t="s">
        <v>1115</v>
      </c>
      <c r="D130" s="310"/>
      <c r="E130" s="310"/>
      <c r="F130" s="311" t="s">
        <v>1108</v>
      </c>
      <c r="G130" s="310"/>
      <c r="H130" s="310" t="s">
        <v>1116</v>
      </c>
      <c r="I130" s="310" t="s">
        <v>1104</v>
      </c>
      <c r="J130" s="310">
        <v>15</v>
      </c>
      <c r="K130" s="332"/>
    </row>
    <row r="131" spans="2:11" s="1" customFormat="1" ht="15" customHeight="1">
      <c r="B131" s="329"/>
      <c r="C131" s="310" t="s">
        <v>1117</v>
      </c>
      <c r="D131" s="310"/>
      <c r="E131" s="310"/>
      <c r="F131" s="311" t="s">
        <v>1108</v>
      </c>
      <c r="G131" s="310"/>
      <c r="H131" s="310" t="s">
        <v>1118</v>
      </c>
      <c r="I131" s="310" t="s">
        <v>1104</v>
      </c>
      <c r="J131" s="310">
        <v>20</v>
      </c>
      <c r="K131" s="332"/>
    </row>
    <row r="132" spans="2:11" s="1" customFormat="1" ht="15" customHeight="1">
      <c r="B132" s="329"/>
      <c r="C132" s="310" t="s">
        <v>1119</v>
      </c>
      <c r="D132" s="310"/>
      <c r="E132" s="310"/>
      <c r="F132" s="311" t="s">
        <v>1108</v>
      </c>
      <c r="G132" s="310"/>
      <c r="H132" s="310" t="s">
        <v>1120</v>
      </c>
      <c r="I132" s="310" t="s">
        <v>1104</v>
      </c>
      <c r="J132" s="310">
        <v>20</v>
      </c>
      <c r="K132" s="332"/>
    </row>
    <row r="133" spans="2:11" s="1" customFormat="1" ht="15" customHeight="1">
      <c r="B133" s="329"/>
      <c r="C133" s="284" t="s">
        <v>1107</v>
      </c>
      <c r="D133" s="284"/>
      <c r="E133" s="284"/>
      <c r="F133" s="307" t="s">
        <v>1108</v>
      </c>
      <c r="G133" s="284"/>
      <c r="H133" s="284" t="s">
        <v>1142</v>
      </c>
      <c r="I133" s="284" t="s">
        <v>1104</v>
      </c>
      <c r="J133" s="284">
        <v>50</v>
      </c>
      <c r="K133" s="332"/>
    </row>
    <row r="134" spans="2:11" s="1" customFormat="1" ht="15" customHeight="1">
      <c r="B134" s="329"/>
      <c r="C134" s="284" t="s">
        <v>1121</v>
      </c>
      <c r="D134" s="284"/>
      <c r="E134" s="284"/>
      <c r="F134" s="307" t="s">
        <v>1108</v>
      </c>
      <c r="G134" s="284"/>
      <c r="H134" s="284" t="s">
        <v>1142</v>
      </c>
      <c r="I134" s="284" t="s">
        <v>1104</v>
      </c>
      <c r="J134" s="284">
        <v>50</v>
      </c>
      <c r="K134" s="332"/>
    </row>
    <row r="135" spans="2:11" s="1" customFormat="1" ht="15" customHeight="1">
      <c r="B135" s="329"/>
      <c r="C135" s="284" t="s">
        <v>1127</v>
      </c>
      <c r="D135" s="284"/>
      <c r="E135" s="284"/>
      <c r="F135" s="307" t="s">
        <v>1108</v>
      </c>
      <c r="G135" s="284"/>
      <c r="H135" s="284" t="s">
        <v>1142</v>
      </c>
      <c r="I135" s="284" t="s">
        <v>1104</v>
      </c>
      <c r="J135" s="284">
        <v>50</v>
      </c>
      <c r="K135" s="332"/>
    </row>
    <row r="136" spans="2:11" s="1" customFormat="1" ht="15" customHeight="1">
      <c r="B136" s="329"/>
      <c r="C136" s="284" t="s">
        <v>1129</v>
      </c>
      <c r="D136" s="284"/>
      <c r="E136" s="284"/>
      <c r="F136" s="307" t="s">
        <v>1108</v>
      </c>
      <c r="G136" s="284"/>
      <c r="H136" s="284" t="s">
        <v>1142</v>
      </c>
      <c r="I136" s="284" t="s">
        <v>1104</v>
      </c>
      <c r="J136" s="284">
        <v>50</v>
      </c>
      <c r="K136" s="332"/>
    </row>
    <row r="137" spans="2:11" s="1" customFormat="1" ht="15" customHeight="1">
      <c r="B137" s="329"/>
      <c r="C137" s="284" t="s">
        <v>1130</v>
      </c>
      <c r="D137" s="284"/>
      <c r="E137" s="284"/>
      <c r="F137" s="307" t="s">
        <v>1108</v>
      </c>
      <c r="G137" s="284"/>
      <c r="H137" s="284" t="s">
        <v>1155</v>
      </c>
      <c r="I137" s="284" t="s">
        <v>1104</v>
      </c>
      <c r="J137" s="284">
        <v>255</v>
      </c>
      <c r="K137" s="332"/>
    </row>
    <row r="138" spans="2:11" s="1" customFormat="1" ht="15" customHeight="1">
      <c r="B138" s="329"/>
      <c r="C138" s="284" t="s">
        <v>1132</v>
      </c>
      <c r="D138" s="284"/>
      <c r="E138" s="284"/>
      <c r="F138" s="307" t="s">
        <v>1102</v>
      </c>
      <c r="G138" s="284"/>
      <c r="H138" s="284" t="s">
        <v>1156</v>
      </c>
      <c r="I138" s="284" t="s">
        <v>1134</v>
      </c>
      <c r="J138" s="284"/>
      <c r="K138" s="332"/>
    </row>
    <row r="139" spans="2:11" s="1" customFormat="1" ht="15" customHeight="1">
      <c r="B139" s="329"/>
      <c r="C139" s="284" t="s">
        <v>1135</v>
      </c>
      <c r="D139" s="284"/>
      <c r="E139" s="284"/>
      <c r="F139" s="307" t="s">
        <v>1102</v>
      </c>
      <c r="G139" s="284"/>
      <c r="H139" s="284" t="s">
        <v>1157</v>
      </c>
      <c r="I139" s="284" t="s">
        <v>1137</v>
      </c>
      <c r="J139" s="284"/>
      <c r="K139" s="332"/>
    </row>
    <row r="140" spans="2:11" s="1" customFormat="1" ht="15" customHeight="1">
      <c r="B140" s="329"/>
      <c r="C140" s="284" t="s">
        <v>1138</v>
      </c>
      <c r="D140" s="284"/>
      <c r="E140" s="284"/>
      <c r="F140" s="307" t="s">
        <v>1102</v>
      </c>
      <c r="G140" s="284"/>
      <c r="H140" s="284" t="s">
        <v>1138</v>
      </c>
      <c r="I140" s="284" t="s">
        <v>1137</v>
      </c>
      <c r="J140" s="284"/>
      <c r="K140" s="332"/>
    </row>
    <row r="141" spans="2:11" s="1" customFormat="1" ht="15" customHeight="1">
      <c r="B141" s="329"/>
      <c r="C141" s="284" t="s">
        <v>46</v>
      </c>
      <c r="D141" s="284"/>
      <c r="E141" s="284"/>
      <c r="F141" s="307" t="s">
        <v>1102</v>
      </c>
      <c r="G141" s="284"/>
      <c r="H141" s="284" t="s">
        <v>1158</v>
      </c>
      <c r="I141" s="284" t="s">
        <v>1137</v>
      </c>
      <c r="J141" s="284"/>
      <c r="K141" s="332"/>
    </row>
    <row r="142" spans="2:11" s="1" customFormat="1" ht="15" customHeight="1">
      <c r="B142" s="329"/>
      <c r="C142" s="284" t="s">
        <v>1159</v>
      </c>
      <c r="D142" s="284"/>
      <c r="E142" s="284"/>
      <c r="F142" s="307" t="s">
        <v>1102</v>
      </c>
      <c r="G142" s="284"/>
      <c r="H142" s="284" t="s">
        <v>1160</v>
      </c>
      <c r="I142" s="284" t="s">
        <v>1137</v>
      </c>
      <c r="J142" s="284"/>
      <c r="K142" s="332"/>
    </row>
    <row r="143" spans="2:11" s="1" customFormat="1" ht="15" customHeight="1">
      <c r="B143" s="333"/>
      <c r="C143" s="334"/>
      <c r="D143" s="334"/>
      <c r="E143" s="334"/>
      <c r="F143" s="334"/>
      <c r="G143" s="334"/>
      <c r="H143" s="334"/>
      <c r="I143" s="334"/>
      <c r="J143" s="334"/>
      <c r="K143" s="335"/>
    </row>
    <row r="144" spans="2:11" s="1" customFormat="1" ht="18.75" customHeight="1">
      <c r="B144" s="320"/>
      <c r="C144" s="320"/>
      <c r="D144" s="320"/>
      <c r="E144" s="320"/>
      <c r="F144" s="321"/>
      <c r="G144" s="320"/>
      <c r="H144" s="320"/>
      <c r="I144" s="320"/>
      <c r="J144" s="320"/>
      <c r="K144" s="320"/>
    </row>
    <row r="145" spans="2:11" s="1" customFormat="1" ht="18.75" customHeight="1">
      <c r="B145" s="292"/>
      <c r="C145" s="292"/>
      <c r="D145" s="292"/>
      <c r="E145" s="292"/>
      <c r="F145" s="292"/>
      <c r="G145" s="292"/>
      <c r="H145" s="292"/>
      <c r="I145" s="292"/>
      <c r="J145" s="292"/>
      <c r="K145" s="292"/>
    </row>
    <row r="146" spans="2:11" s="1" customFormat="1" ht="7.5" customHeight="1">
      <c r="B146" s="293"/>
      <c r="C146" s="294"/>
      <c r="D146" s="294"/>
      <c r="E146" s="294"/>
      <c r="F146" s="294"/>
      <c r="G146" s="294"/>
      <c r="H146" s="294"/>
      <c r="I146" s="294"/>
      <c r="J146" s="294"/>
      <c r="K146" s="295"/>
    </row>
    <row r="147" spans="2:11" s="1" customFormat="1" ht="45" customHeight="1">
      <c r="B147" s="296"/>
      <c r="C147" s="297" t="s">
        <v>1161</v>
      </c>
      <c r="D147" s="297"/>
      <c r="E147" s="297"/>
      <c r="F147" s="297"/>
      <c r="G147" s="297"/>
      <c r="H147" s="297"/>
      <c r="I147" s="297"/>
      <c r="J147" s="297"/>
      <c r="K147" s="298"/>
    </row>
    <row r="148" spans="2:11" s="1" customFormat="1" ht="17.25" customHeight="1">
      <c r="B148" s="296"/>
      <c r="C148" s="299" t="s">
        <v>1096</v>
      </c>
      <c r="D148" s="299"/>
      <c r="E148" s="299"/>
      <c r="F148" s="299" t="s">
        <v>1097</v>
      </c>
      <c r="G148" s="300"/>
      <c r="H148" s="299" t="s">
        <v>62</v>
      </c>
      <c r="I148" s="299" t="s">
        <v>65</v>
      </c>
      <c r="J148" s="299" t="s">
        <v>1098</v>
      </c>
      <c r="K148" s="298"/>
    </row>
    <row r="149" spans="2:11" s="1" customFormat="1" ht="17.25" customHeight="1">
      <c r="B149" s="296"/>
      <c r="C149" s="301" t="s">
        <v>1099</v>
      </c>
      <c r="D149" s="301"/>
      <c r="E149" s="301"/>
      <c r="F149" s="302" t="s">
        <v>1100</v>
      </c>
      <c r="G149" s="303"/>
      <c r="H149" s="301"/>
      <c r="I149" s="301"/>
      <c r="J149" s="301" t="s">
        <v>1101</v>
      </c>
      <c r="K149" s="298"/>
    </row>
    <row r="150" spans="2:11" s="1" customFormat="1" ht="5.25" customHeight="1">
      <c r="B150" s="309"/>
      <c r="C150" s="304"/>
      <c r="D150" s="304"/>
      <c r="E150" s="304"/>
      <c r="F150" s="304"/>
      <c r="G150" s="305"/>
      <c r="H150" s="304"/>
      <c r="I150" s="304"/>
      <c r="J150" s="304"/>
      <c r="K150" s="332"/>
    </row>
    <row r="151" spans="2:11" s="1" customFormat="1" ht="15" customHeight="1">
      <c r="B151" s="309"/>
      <c r="C151" s="336" t="s">
        <v>1105</v>
      </c>
      <c r="D151" s="284"/>
      <c r="E151" s="284"/>
      <c r="F151" s="337" t="s">
        <v>1102</v>
      </c>
      <c r="G151" s="284"/>
      <c r="H151" s="336" t="s">
        <v>1142</v>
      </c>
      <c r="I151" s="336" t="s">
        <v>1104</v>
      </c>
      <c r="J151" s="336">
        <v>120</v>
      </c>
      <c r="K151" s="332"/>
    </row>
    <row r="152" spans="2:11" s="1" customFormat="1" ht="15" customHeight="1">
      <c r="B152" s="309"/>
      <c r="C152" s="336" t="s">
        <v>1151</v>
      </c>
      <c r="D152" s="284"/>
      <c r="E152" s="284"/>
      <c r="F152" s="337" t="s">
        <v>1102</v>
      </c>
      <c r="G152" s="284"/>
      <c r="H152" s="336" t="s">
        <v>1162</v>
      </c>
      <c r="I152" s="336" t="s">
        <v>1104</v>
      </c>
      <c r="J152" s="336" t="s">
        <v>1153</v>
      </c>
      <c r="K152" s="332"/>
    </row>
    <row r="153" spans="2:11" s="1" customFormat="1" ht="15" customHeight="1">
      <c r="B153" s="309"/>
      <c r="C153" s="336" t="s">
        <v>1050</v>
      </c>
      <c r="D153" s="284"/>
      <c r="E153" s="284"/>
      <c r="F153" s="337" t="s">
        <v>1102</v>
      </c>
      <c r="G153" s="284"/>
      <c r="H153" s="336" t="s">
        <v>1163</v>
      </c>
      <c r="I153" s="336" t="s">
        <v>1104</v>
      </c>
      <c r="J153" s="336" t="s">
        <v>1153</v>
      </c>
      <c r="K153" s="332"/>
    </row>
    <row r="154" spans="2:11" s="1" customFormat="1" ht="15" customHeight="1">
      <c r="B154" s="309"/>
      <c r="C154" s="336" t="s">
        <v>1107</v>
      </c>
      <c r="D154" s="284"/>
      <c r="E154" s="284"/>
      <c r="F154" s="337" t="s">
        <v>1108</v>
      </c>
      <c r="G154" s="284"/>
      <c r="H154" s="336" t="s">
        <v>1142</v>
      </c>
      <c r="I154" s="336" t="s">
        <v>1104</v>
      </c>
      <c r="J154" s="336">
        <v>50</v>
      </c>
      <c r="K154" s="332"/>
    </row>
    <row r="155" spans="2:11" s="1" customFormat="1" ht="15" customHeight="1">
      <c r="B155" s="309"/>
      <c r="C155" s="336" t="s">
        <v>1110</v>
      </c>
      <c r="D155" s="284"/>
      <c r="E155" s="284"/>
      <c r="F155" s="337" t="s">
        <v>1102</v>
      </c>
      <c r="G155" s="284"/>
      <c r="H155" s="336" t="s">
        <v>1142</v>
      </c>
      <c r="I155" s="336" t="s">
        <v>1112</v>
      </c>
      <c r="J155" s="336"/>
      <c r="K155" s="332"/>
    </row>
    <row r="156" spans="2:11" s="1" customFormat="1" ht="15" customHeight="1">
      <c r="B156" s="309"/>
      <c r="C156" s="336" t="s">
        <v>1121</v>
      </c>
      <c r="D156" s="284"/>
      <c r="E156" s="284"/>
      <c r="F156" s="337" t="s">
        <v>1108</v>
      </c>
      <c r="G156" s="284"/>
      <c r="H156" s="336" t="s">
        <v>1142</v>
      </c>
      <c r="I156" s="336" t="s">
        <v>1104</v>
      </c>
      <c r="J156" s="336">
        <v>50</v>
      </c>
      <c r="K156" s="332"/>
    </row>
    <row r="157" spans="2:11" s="1" customFormat="1" ht="15" customHeight="1">
      <c r="B157" s="309"/>
      <c r="C157" s="336" t="s">
        <v>1129</v>
      </c>
      <c r="D157" s="284"/>
      <c r="E157" s="284"/>
      <c r="F157" s="337" t="s">
        <v>1108</v>
      </c>
      <c r="G157" s="284"/>
      <c r="H157" s="336" t="s">
        <v>1142</v>
      </c>
      <c r="I157" s="336" t="s">
        <v>1104</v>
      </c>
      <c r="J157" s="336">
        <v>50</v>
      </c>
      <c r="K157" s="332"/>
    </row>
    <row r="158" spans="2:11" s="1" customFormat="1" ht="15" customHeight="1">
      <c r="B158" s="309"/>
      <c r="C158" s="336" t="s">
        <v>1127</v>
      </c>
      <c r="D158" s="284"/>
      <c r="E158" s="284"/>
      <c r="F158" s="337" t="s">
        <v>1108</v>
      </c>
      <c r="G158" s="284"/>
      <c r="H158" s="336" t="s">
        <v>1142</v>
      </c>
      <c r="I158" s="336" t="s">
        <v>1104</v>
      </c>
      <c r="J158" s="336">
        <v>50</v>
      </c>
      <c r="K158" s="332"/>
    </row>
    <row r="159" spans="2:11" s="1" customFormat="1" ht="15" customHeight="1">
      <c r="B159" s="309"/>
      <c r="C159" s="336" t="s">
        <v>104</v>
      </c>
      <c r="D159" s="284"/>
      <c r="E159" s="284"/>
      <c r="F159" s="337" t="s">
        <v>1102</v>
      </c>
      <c r="G159" s="284"/>
      <c r="H159" s="336" t="s">
        <v>1164</v>
      </c>
      <c r="I159" s="336" t="s">
        <v>1104</v>
      </c>
      <c r="J159" s="336" t="s">
        <v>1165</v>
      </c>
      <c r="K159" s="332"/>
    </row>
    <row r="160" spans="2:11" s="1" customFormat="1" ht="15" customHeight="1">
      <c r="B160" s="309"/>
      <c r="C160" s="336" t="s">
        <v>1166</v>
      </c>
      <c r="D160" s="284"/>
      <c r="E160" s="284"/>
      <c r="F160" s="337" t="s">
        <v>1102</v>
      </c>
      <c r="G160" s="284"/>
      <c r="H160" s="336" t="s">
        <v>1167</v>
      </c>
      <c r="I160" s="336" t="s">
        <v>1137</v>
      </c>
      <c r="J160" s="336"/>
      <c r="K160" s="332"/>
    </row>
    <row r="161" spans="2:11" s="1" customFormat="1" ht="15" customHeight="1">
      <c r="B161" s="338"/>
      <c r="C161" s="318"/>
      <c r="D161" s="318"/>
      <c r="E161" s="318"/>
      <c r="F161" s="318"/>
      <c r="G161" s="318"/>
      <c r="H161" s="318"/>
      <c r="I161" s="318"/>
      <c r="J161" s="318"/>
      <c r="K161" s="339"/>
    </row>
    <row r="162" spans="2:11" s="1" customFormat="1" ht="18.75" customHeight="1">
      <c r="B162" s="320"/>
      <c r="C162" s="330"/>
      <c r="D162" s="330"/>
      <c r="E162" s="330"/>
      <c r="F162" s="340"/>
      <c r="G162" s="330"/>
      <c r="H162" s="330"/>
      <c r="I162" s="330"/>
      <c r="J162" s="330"/>
      <c r="K162" s="320"/>
    </row>
    <row r="163" spans="2:11" s="1" customFormat="1" ht="18.75" customHeight="1">
      <c r="B163" s="292"/>
      <c r="C163" s="292"/>
      <c r="D163" s="292"/>
      <c r="E163" s="292"/>
      <c r="F163" s="292"/>
      <c r="G163" s="292"/>
      <c r="H163" s="292"/>
      <c r="I163" s="292"/>
      <c r="J163" s="292"/>
      <c r="K163" s="292"/>
    </row>
    <row r="164" spans="2:11" s="1" customFormat="1" ht="7.5" customHeight="1">
      <c r="B164" s="271"/>
      <c r="C164" s="272"/>
      <c r="D164" s="272"/>
      <c r="E164" s="272"/>
      <c r="F164" s="272"/>
      <c r="G164" s="272"/>
      <c r="H164" s="272"/>
      <c r="I164" s="272"/>
      <c r="J164" s="272"/>
      <c r="K164" s="273"/>
    </row>
    <row r="165" spans="2:11" s="1" customFormat="1" ht="45" customHeight="1">
      <c r="B165" s="274"/>
      <c r="C165" s="275" t="s">
        <v>1168</v>
      </c>
      <c r="D165" s="275"/>
      <c r="E165" s="275"/>
      <c r="F165" s="275"/>
      <c r="G165" s="275"/>
      <c r="H165" s="275"/>
      <c r="I165" s="275"/>
      <c r="J165" s="275"/>
      <c r="K165" s="276"/>
    </row>
    <row r="166" spans="2:11" s="1" customFormat="1" ht="17.25" customHeight="1">
      <c r="B166" s="274"/>
      <c r="C166" s="299" t="s">
        <v>1096</v>
      </c>
      <c r="D166" s="299"/>
      <c r="E166" s="299"/>
      <c r="F166" s="299" t="s">
        <v>1097</v>
      </c>
      <c r="G166" s="341"/>
      <c r="H166" s="342" t="s">
        <v>62</v>
      </c>
      <c r="I166" s="342" t="s">
        <v>65</v>
      </c>
      <c r="J166" s="299" t="s">
        <v>1098</v>
      </c>
      <c r="K166" s="276"/>
    </row>
    <row r="167" spans="2:11" s="1" customFormat="1" ht="17.25" customHeight="1">
      <c r="B167" s="277"/>
      <c r="C167" s="301" t="s">
        <v>1099</v>
      </c>
      <c r="D167" s="301"/>
      <c r="E167" s="301"/>
      <c r="F167" s="302" t="s">
        <v>1100</v>
      </c>
      <c r="G167" s="343"/>
      <c r="H167" s="344"/>
      <c r="I167" s="344"/>
      <c r="J167" s="301" t="s">
        <v>1101</v>
      </c>
      <c r="K167" s="279"/>
    </row>
    <row r="168" spans="2:11" s="1" customFormat="1" ht="5.25" customHeight="1">
      <c r="B168" s="309"/>
      <c r="C168" s="304"/>
      <c r="D168" s="304"/>
      <c r="E168" s="304"/>
      <c r="F168" s="304"/>
      <c r="G168" s="305"/>
      <c r="H168" s="304"/>
      <c r="I168" s="304"/>
      <c r="J168" s="304"/>
      <c r="K168" s="332"/>
    </row>
    <row r="169" spans="2:11" s="1" customFormat="1" ht="15" customHeight="1">
      <c r="B169" s="309"/>
      <c r="C169" s="284" t="s">
        <v>1105</v>
      </c>
      <c r="D169" s="284"/>
      <c r="E169" s="284"/>
      <c r="F169" s="307" t="s">
        <v>1102</v>
      </c>
      <c r="G169" s="284"/>
      <c r="H169" s="284" t="s">
        <v>1142</v>
      </c>
      <c r="I169" s="284" t="s">
        <v>1104</v>
      </c>
      <c r="J169" s="284">
        <v>120</v>
      </c>
      <c r="K169" s="332"/>
    </row>
    <row r="170" spans="2:11" s="1" customFormat="1" ht="15" customHeight="1">
      <c r="B170" s="309"/>
      <c r="C170" s="284" t="s">
        <v>1151</v>
      </c>
      <c r="D170" s="284"/>
      <c r="E170" s="284"/>
      <c r="F170" s="307" t="s">
        <v>1102</v>
      </c>
      <c r="G170" s="284"/>
      <c r="H170" s="284" t="s">
        <v>1152</v>
      </c>
      <c r="I170" s="284" t="s">
        <v>1104</v>
      </c>
      <c r="J170" s="284" t="s">
        <v>1153</v>
      </c>
      <c r="K170" s="332"/>
    </row>
    <row r="171" spans="2:11" s="1" customFormat="1" ht="15" customHeight="1">
      <c r="B171" s="309"/>
      <c r="C171" s="284" t="s">
        <v>1050</v>
      </c>
      <c r="D171" s="284"/>
      <c r="E171" s="284"/>
      <c r="F171" s="307" t="s">
        <v>1102</v>
      </c>
      <c r="G171" s="284"/>
      <c r="H171" s="284" t="s">
        <v>1169</v>
      </c>
      <c r="I171" s="284" t="s">
        <v>1104</v>
      </c>
      <c r="J171" s="284" t="s">
        <v>1153</v>
      </c>
      <c r="K171" s="332"/>
    </row>
    <row r="172" spans="2:11" s="1" customFormat="1" ht="15" customHeight="1">
      <c r="B172" s="309"/>
      <c r="C172" s="284" t="s">
        <v>1107</v>
      </c>
      <c r="D172" s="284"/>
      <c r="E172" s="284"/>
      <c r="F172" s="307" t="s">
        <v>1108</v>
      </c>
      <c r="G172" s="284"/>
      <c r="H172" s="284" t="s">
        <v>1169</v>
      </c>
      <c r="I172" s="284" t="s">
        <v>1104</v>
      </c>
      <c r="J172" s="284">
        <v>50</v>
      </c>
      <c r="K172" s="332"/>
    </row>
    <row r="173" spans="2:11" s="1" customFormat="1" ht="15" customHeight="1">
      <c r="B173" s="309"/>
      <c r="C173" s="284" t="s">
        <v>1110</v>
      </c>
      <c r="D173" s="284"/>
      <c r="E173" s="284"/>
      <c r="F173" s="307" t="s">
        <v>1102</v>
      </c>
      <c r="G173" s="284"/>
      <c r="H173" s="284" t="s">
        <v>1169</v>
      </c>
      <c r="I173" s="284" t="s">
        <v>1112</v>
      </c>
      <c r="J173" s="284"/>
      <c r="K173" s="332"/>
    </row>
    <row r="174" spans="2:11" s="1" customFormat="1" ht="15" customHeight="1">
      <c r="B174" s="309"/>
      <c r="C174" s="284" t="s">
        <v>1121</v>
      </c>
      <c r="D174" s="284"/>
      <c r="E174" s="284"/>
      <c r="F174" s="307" t="s">
        <v>1108</v>
      </c>
      <c r="G174" s="284"/>
      <c r="H174" s="284" t="s">
        <v>1169</v>
      </c>
      <c r="I174" s="284" t="s">
        <v>1104</v>
      </c>
      <c r="J174" s="284">
        <v>50</v>
      </c>
      <c r="K174" s="332"/>
    </row>
    <row r="175" spans="2:11" s="1" customFormat="1" ht="15" customHeight="1">
      <c r="B175" s="309"/>
      <c r="C175" s="284" t="s">
        <v>1129</v>
      </c>
      <c r="D175" s="284"/>
      <c r="E175" s="284"/>
      <c r="F175" s="307" t="s">
        <v>1108</v>
      </c>
      <c r="G175" s="284"/>
      <c r="H175" s="284" t="s">
        <v>1169</v>
      </c>
      <c r="I175" s="284" t="s">
        <v>1104</v>
      </c>
      <c r="J175" s="284">
        <v>50</v>
      </c>
      <c r="K175" s="332"/>
    </row>
    <row r="176" spans="2:11" s="1" customFormat="1" ht="15" customHeight="1">
      <c r="B176" s="309"/>
      <c r="C176" s="284" t="s">
        <v>1127</v>
      </c>
      <c r="D176" s="284"/>
      <c r="E176" s="284"/>
      <c r="F176" s="307" t="s">
        <v>1108</v>
      </c>
      <c r="G176" s="284"/>
      <c r="H176" s="284" t="s">
        <v>1169</v>
      </c>
      <c r="I176" s="284" t="s">
        <v>1104</v>
      </c>
      <c r="J176" s="284">
        <v>50</v>
      </c>
      <c r="K176" s="332"/>
    </row>
    <row r="177" spans="2:11" s="1" customFormat="1" ht="15" customHeight="1">
      <c r="B177" s="309"/>
      <c r="C177" s="284" t="s">
        <v>119</v>
      </c>
      <c r="D177" s="284"/>
      <c r="E177" s="284"/>
      <c r="F177" s="307" t="s">
        <v>1102</v>
      </c>
      <c r="G177" s="284"/>
      <c r="H177" s="284" t="s">
        <v>1170</v>
      </c>
      <c r="I177" s="284" t="s">
        <v>1171</v>
      </c>
      <c r="J177" s="284"/>
      <c r="K177" s="332"/>
    </row>
    <row r="178" spans="2:11" s="1" customFormat="1" ht="15" customHeight="1">
      <c r="B178" s="309"/>
      <c r="C178" s="284" t="s">
        <v>65</v>
      </c>
      <c r="D178" s="284"/>
      <c r="E178" s="284"/>
      <c r="F178" s="307" t="s">
        <v>1102</v>
      </c>
      <c r="G178" s="284"/>
      <c r="H178" s="284" t="s">
        <v>1172</v>
      </c>
      <c r="I178" s="284" t="s">
        <v>1173</v>
      </c>
      <c r="J178" s="284">
        <v>1</v>
      </c>
      <c r="K178" s="332"/>
    </row>
    <row r="179" spans="2:11" s="1" customFormat="1" ht="15" customHeight="1">
      <c r="B179" s="309"/>
      <c r="C179" s="284" t="s">
        <v>61</v>
      </c>
      <c r="D179" s="284"/>
      <c r="E179" s="284"/>
      <c r="F179" s="307" t="s">
        <v>1102</v>
      </c>
      <c r="G179" s="284"/>
      <c r="H179" s="284" t="s">
        <v>1174</v>
      </c>
      <c r="I179" s="284" t="s">
        <v>1104</v>
      </c>
      <c r="J179" s="284">
        <v>20</v>
      </c>
      <c r="K179" s="332"/>
    </row>
    <row r="180" spans="2:11" s="1" customFormat="1" ht="15" customHeight="1">
      <c r="B180" s="309"/>
      <c r="C180" s="284" t="s">
        <v>62</v>
      </c>
      <c r="D180" s="284"/>
      <c r="E180" s="284"/>
      <c r="F180" s="307" t="s">
        <v>1102</v>
      </c>
      <c r="G180" s="284"/>
      <c r="H180" s="284" t="s">
        <v>1175</v>
      </c>
      <c r="I180" s="284" t="s">
        <v>1104</v>
      </c>
      <c r="J180" s="284">
        <v>255</v>
      </c>
      <c r="K180" s="332"/>
    </row>
    <row r="181" spans="2:11" s="1" customFormat="1" ht="15" customHeight="1">
      <c r="B181" s="309"/>
      <c r="C181" s="284" t="s">
        <v>120</v>
      </c>
      <c r="D181" s="284"/>
      <c r="E181" s="284"/>
      <c r="F181" s="307" t="s">
        <v>1102</v>
      </c>
      <c r="G181" s="284"/>
      <c r="H181" s="284" t="s">
        <v>1066</v>
      </c>
      <c r="I181" s="284" t="s">
        <v>1104</v>
      </c>
      <c r="J181" s="284">
        <v>10</v>
      </c>
      <c r="K181" s="332"/>
    </row>
    <row r="182" spans="2:11" s="1" customFormat="1" ht="15" customHeight="1">
      <c r="B182" s="309"/>
      <c r="C182" s="284" t="s">
        <v>121</v>
      </c>
      <c r="D182" s="284"/>
      <c r="E182" s="284"/>
      <c r="F182" s="307" t="s">
        <v>1102</v>
      </c>
      <c r="G182" s="284"/>
      <c r="H182" s="284" t="s">
        <v>1176</v>
      </c>
      <c r="I182" s="284" t="s">
        <v>1137</v>
      </c>
      <c r="J182" s="284"/>
      <c r="K182" s="332"/>
    </row>
    <row r="183" spans="2:11" s="1" customFormat="1" ht="15" customHeight="1">
      <c r="B183" s="309"/>
      <c r="C183" s="284" t="s">
        <v>1177</v>
      </c>
      <c r="D183" s="284"/>
      <c r="E183" s="284"/>
      <c r="F183" s="307" t="s">
        <v>1102</v>
      </c>
      <c r="G183" s="284"/>
      <c r="H183" s="284" t="s">
        <v>1178</v>
      </c>
      <c r="I183" s="284" t="s">
        <v>1137</v>
      </c>
      <c r="J183" s="284"/>
      <c r="K183" s="332"/>
    </row>
    <row r="184" spans="2:11" s="1" customFormat="1" ht="15" customHeight="1">
      <c r="B184" s="309"/>
      <c r="C184" s="284" t="s">
        <v>1166</v>
      </c>
      <c r="D184" s="284"/>
      <c r="E184" s="284"/>
      <c r="F184" s="307" t="s">
        <v>1102</v>
      </c>
      <c r="G184" s="284"/>
      <c r="H184" s="284" t="s">
        <v>1179</v>
      </c>
      <c r="I184" s="284" t="s">
        <v>1137</v>
      </c>
      <c r="J184" s="284"/>
      <c r="K184" s="332"/>
    </row>
    <row r="185" spans="2:11" s="1" customFormat="1" ht="15" customHeight="1">
      <c r="B185" s="309"/>
      <c r="C185" s="284" t="s">
        <v>123</v>
      </c>
      <c r="D185" s="284"/>
      <c r="E185" s="284"/>
      <c r="F185" s="307" t="s">
        <v>1108</v>
      </c>
      <c r="G185" s="284"/>
      <c r="H185" s="284" t="s">
        <v>1180</v>
      </c>
      <c r="I185" s="284" t="s">
        <v>1104</v>
      </c>
      <c r="J185" s="284">
        <v>50</v>
      </c>
      <c r="K185" s="332"/>
    </row>
    <row r="186" spans="2:11" s="1" customFormat="1" ht="15" customHeight="1">
      <c r="B186" s="309"/>
      <c r="C186" s="284" t="s">
        <v>1181</v>
      </c>
      <c r="D186" s="284"/>
      <c r="E186" s="284"/>
      <c r="F186" s="307" t="s">
        <v>1108</v>
      </c>
      <c r="G186" s="284"/>
      <c r="H186" s="284" t="s">
        <v>1182</v>
      </c>
      <c r="I186" s="284" t="s">
        <v>1183</v>
      </c>
      <c r="J186" s="284"/>
      <c r="K186" s="332"/>
    </row>
    <row r="187" spans="2:11" s="1" customFormat="1" ht="15" customHeight="1">
      <c r="B187" s="309"/>
      <c r="C187" s="284" t="s">
        <v>1184</v>
      </c>
      <c r="D187" s="284"/>
      <c r="E187" s="284"/>
      <c r="F187" s="307" t="s">
        <v>1108</v>
      </c>
      <c r="G187" s="284"/>
      <c r="H187" s="284" t="s">
        <v>1185</v>
      </c>
      <c r="I187" s="284" t="s">
        <v>1183</v>
      </c>
      <c r="J187" s="284"/>
      <c r="K187" s="332"/>
    </row>
    <row r="188" spans="2:11" s="1" customFormat="1" ht="15" customHeight="1">
      <c r="B188" s="309"/>
      <c r="C188" s="284" t="s">
        <v>1186</v>
      </c>
      <c r="D188" s="284"/>
      <c r="E188" s="284"/>
      <c r="F188" s="307" t="s">
        <v>1108</v>
      </c>
      <c r="G188" s="284"/>
      <c r="H188" s="284" t="s">
        <v>1187</v>
      </c>
      <c r="I188" s="284" t="s">
        <v>1183</v>
      </c>
      <c r="J188" s="284"/>
      <c r="K188" s="332"/>
    </row>
    <row r="189" spans="2:11" s="1" customFormat="1" ht="15" customHeight="1">
      <c r="B189" s="309"/>
      <c r="C189" s="345" t="s">
        <v>1188</v>
      </c>
      <c r="D189" s="284"/>
      <c r="E189" s="284"/>
      <c r="F189" s="307" t="s">
        <v>1108</v>
      </c>
      <c r="G189" s="284"/>
      <c r="H189" s="284" t="s">
        <v>1189</v>
      </c>
      <c r="I189" s="284" t="s">
        <v>1190</v>
      </c>
      <c r="J189" s="346" t="s">
        <v>1191</v>
      </c>
      <c r="K189" s="332"/>
    </row>
    <row r="190" spans="2:11" s="1" customFormat="1" ht="15" customHeight="1">
      <c r="B190" s="309"/>
      <c r="C190" s="345" t="s">
        <v>50</v>
      </c>
      <c r="D190" s="284"/>
      <c r="E190" s="284"/>
      <c r="F190" s="307" t="s">
        <v>1102</v>
      </c>
      <c r="G190" s="284"/>
      <c r="H190" s="281" t="s">
        <v>1192</v>
      </c>
      <c r="I190" s="284" t="s">
        <v>1193</v>
      </c>
      <c r="J190" s="284"/>
      <c r="K190" s="332"/>
    </row>
    <row r="191" spans="2:11" s="1" customFormat="1" ht="15" customHeight="1">
      <c r="B191" s="309"/>
      <c r="C191" s="345" t="s">
        <v>1194</v>
      </c>
      <c r="D191" s="284"/>
      <c r="E191" s="284"/>
      <c r="F191" s="307" t="s">
        <v>1102</v>
      </c>
      <c r="G191" s="284"/>
      <c r="H191" s="284" t="s">
        <v>1195</v>
      </c>
      <c r="I191" s="284" t="s">
        <v>1137</v>
      </c>
      <c r="J191" s="284"/>
      <c r="K191" s="332"/>
    </row>
    <row r="192" spans="2:11" s="1" customFormat="1" ht="15" customHeight="1">
      <c r="B192" s="309"/>
      <c r="C192" s="345" t="s">
        <v>1196</v>
      </c>
      <c r="D192" s="284"/>
      <c r="E192" s="284"/>
      <c r="F192" s="307" t="s">
        <v>1102</v>
      </c>
      <c r="G192" s="284"/>
      <c r="H192" s="284" t="s">
        <v>1197</v>
      </c>
      <c r="I192" s="284" t="s">
        <v>1137</v>
      </c>
      <c r="J192" s="284"/>
      <c r="K192" s="332"/>
    </row>
    <row r="193" spans="2:11" s="1" customFormat="1" ht="15" customHeight="1">
      <c r="B193" s="309"/>
      <c r="C193" s="345" t="s">
        <v>1198</v>
      </c>
      <c r="D193" s="284"/>
      <c r="E193" s="284"/>
      <c r="F193" s="307" t="s">
        <v>1108</v>
      </c>
      <c r="G193" s="284"/>
      <c r="H193" s="284" t="s">
        <v>1199</v>
      </c>
      <c r="I193" s="284" t="s">
        <v>1137</v>
      </c>
      <c r="J193" s="284"/>
      <c r="K193" s="332"/>
    </row>
    <row r="194" spans="2:11" s="1" customFormat="1" ht="15" customHeight="1">
      <c r="B194" s="338"/>
      <c r="C194" s="347"/>
      <c r="D194" s="318"/>
      <c r="E194" s="318"/>
      <c r="F194" s="318"/>
      <c r="G194" s="318"/>
      <c r="H194" s="318"/>
      <c r="I194" s="318"/>
      <c r="J194" s="318"/>
      <c r="K194" s="339"/>
    </row>
    <row r="195" spans="2:11" s="1" customFormat="1" ht="18.75" customHeight="1">
      <c r="B195" s="320"/>
      <c r="C195" s="330"/>
      <c r="D195" s="330"/>
      <c r="E195" s="330"/>
      <c r="F195" s="340"/>
      <c r="G195" s="330"/>
      <c r="H195" s="330"/>
      <c r="I195" s="330"/>
      <c r="J195" s="330"/>
      <c r="K195" s="320"/>
    </row>
    <row r="196" spans="2:11" s="1" customFormat="1" ht="18.75" customHeight="1">
      <c r="B196" s="320"/>
      <c r="C196" s="330"/>
      <c r="D196" s="330"/>
      <c r="E196" s="330"/>
      <c r="F196" s="340"/>
      <c r="G196" s="330"/>
      <c r="H196" s="330"/>
      <c r="I196" s="330"/>
      <c r="J196" s="330"/>
      <c r="K196" s="320"/>
    </row>
    <row r="197" spans="2:11" s="1" customFormat="1" ht="18.75" customHeight="1">
      <c r="B197" s="292"/>
      <c r="C197" s="292"/>
      <c r="D197" s="292"/>
      <c r="E197" s="292"/>
      <c r="F197" s="292"/>
      <c r="G197" s="292"/>
      <c r="H197" s="292"/>
      <c r="I197" s="292"/>
      <c r="J197" s="292"/>
      <c r="K197" s="292"/>
    </row>
    <row r="198" spans="2:11" s="1" customFormat="1" ht="13.5">
      <c r="B198" s="271"/>
      <c r="C198" s="272"/>
      <c r="D198" s="272"/>
      <c r="E198" s="272"/>
      <c r="F198" s="272"/>
      <c r="G198" s="272"/>
      <c r="H198" s="272"/>
      <c r="I198" s="272"/>
      <c r="J198" s="272"/>
      <c r="K198" s="273"/>
    </row>
    <row r="199" spans="2:11" s="1" customFormat="1" ht="21">
      <c r="B199" s="274"/>
      <c r="C199" s="275" t="s">
        <v>1200</v>
      </c>
      <c r="D199" s="275"/>
      <c r="E199" s="275"/>
      <c r="F199" s="275"/>
      <c r="G199" s="275"/>
      <c r="H199" s="275"/>
      <c r="I199" s="275"/>
      <c r="J199" s="275"/>
      <c r="K199" s="276"/>
    </row>
    <row r="200" spans="2:11" s="1" customFormat="1" ht="25.5" customHeight="1">
      <c r="B200" s="274"/>
      <c r="C200" s="348" t="s">
        <v>1201</v>
      </c>
      <c r="D200" s="348"/>
      <c r="E200" s="348"/>
      <c r="F200" s="348" t="s">
        <v>1202</v>
      </c>
      <c r="G200" s="349"/>
      <c r="H200" s="348" t="s">
        <v>1203</v>
      </c>
      <c r="I200" s="348"/>
      <c r="J200" s="348"/>
      <c r="K200" s="276"/>
    </row>
    <row r="201" spans="2:11" s="1" customFormat="1" ht="5.25" customHeight="1">
      <c r="B201" s="309"/>
      <c r="C201" s="304"/>
      <c r="D201" s="304"/>
      <c r="E201" s="304"/>
      <c r="F201" s="304"/>
      <c r="G201" s="330"/>
      <c r="H201" s="304"/>
      <c r="I201" s="304"/>
      <c r="J201" s="304"/>
      <c r="K201" s="332"/>
    </row>
    <row r="202" spans="2:11" s="1" customFormat="1" ht="15" customHeight="1">
      <c r="B202" s="309"/>
      <c r="C202" s="284" t="s">
        <v>1193</v>
      </c>
      <c r="D202" s="284"/>
      <c r="E202" s="284"/>
      <c r="F202" s="307" t="s">
        <v>51</v>
      </c>
      <c r="G202" s="284"/>
      <c r="H202" s="284" t="s">
        <v>1204</v>
      </c>
      <c r="I202" s="284"/>
      <c r="J202" s="284"/>
      <c r="K202" s="332"/>
    </row>
    <row r="203" spans="2:11" s="1" customFormat="1" ht="15" customHeight="1">
      <c r="B203" s="309"/>
      <c r="C203" s="284"/>
      <c r="D203" s="284"/>
      <c r="E203" s="284"/>
      <c r="F203" s="307" t="s">
        <v>52</v>
      </c>
      <c r="G203" s="284"/>
      <c r="H203" s="284" t="s">
        <v>1205</v>
      </c>
      <c r="I203" s="284"/>
      <c r="J203" s="284"/>
      <c r="K203" s="332"/>
    </row>
    <row r="204" spans="2:11" s="1" customFormat="1" ht="15" customHeight="1">
      <c r="B204" s="309"/>
      <c r="C204" s="284"/>
      <c r="D204" s="284"/>
      <c r="E204" s="284"/>
      <c r="F204" s="307" t="s">
        <v>55</v>
      </c>
      <c r="G204" s="284"/>
      <c r="H204" s="284" t="s">
        <v>1206</v>
      </c>
      <c r="I204" s="284"/>
      <c r="J204" s="284"/>
      <c r="K204" s="332"/>
    </row>
    <row r="205" spans="2:11" s="1" customFormat="1" ht="15" customHeight="1">
      <c r="B205" s="309"/>
      <c r="C205" s="284"/>
      <c r="D205" s="284"/>
      <c r="E205" s="284"/>
      <c r="F205" s="307" t="s">
        <v>53</v>
      </c>
      <c r="G205" s="284"/>
      <c r="H205" s="284" t="s">
        <v>1207</v>
      </c>
      <c r="I205" s="284"/>
      <c r="J205" s="284"/>
      <c r="K205" s="332"/>
    </row>
    <row r="206" spans="2:11" s="1" customFormat="1" ht="15" customHeight="1">
      <c r="B206" s="309"/>
      <c r="C206" s="284"/>
      <c r="D206" s="284"/>
      <c r="E206" s="284"/>
      <c r="F206" s="307" t="s">
        <v>54</v>
      </c>
      <c r="G206" s="284"/>
      <c r="H206" s="284" t="s">
        <v>1208</v>
      </c>
      <c r="I206" s="284"/>
      <c r="J206" s="284"/>
      <c r="K206" s="332"/>
    </row>
    <row r="207" spans="2:11" s="1" customFormat="1" ht="15" customHeight="1">
      <c r="B207" s="309"/>
      <c r="C207" s="284"/>
      <c r="D207" s="284"/>
      <c r="E207" s="284"/>
      <c r="F207" s="307"/>
      <c r="G207" s="284"/>
      <c r="H207" s="284"/>
      <c r="I207" s="284"/>
      <c r="J207" s="284"/>
      <c r="K207" s="332"/>
    </row>
    <row r="208" spans="2:11" s="1" customFormat="1" ht="15" customHeight="1">
      <c r="B208" s="309"/>
      <c r="C208" s="284" t="s">
        <v>1149</v>
      </c>
      <c r="D208" s="284"/>
      <c r="E208" s="284"/>
      <c r="F208" s="307" t="s">
        <v>87</v>
      </c>
      <c r="G208" s="284"/>
      <c r="H208" s="284" t="s">
        <v>1209</v>
      </c>
      <c r="I208" s="284"/>
      <c r="J208" s="284"/>
      <c r="K208" s="332"/>
    </row>
    <row r="209" spans="2:11" s="1" customFormat="1" ht="15" customHeight="1">
      <c r="B209" s="309"/>
      <c r="C209" s="284"/>
      <c r="D209" s="284"/>
      <c r="E209" s="284"/>
      <c r="F209" s="307" t="s">
        <v>1044</v>
      </c>
      <c r="G209" s="284"/>
      <c r="H209" s="284" t="s">
        <v>1045</v>
      </c>
      <c r="I209" s="284"/>
      <c r="J209" s="284"/>
      <c r="K209" s="332"/>
    </row>
    <row r="210" spans="2:11" s="1" customFormat="1" ht="15" customHeight="1">
      <c r="B210" s="309"/>
      <c r="C210" s="284"/>
      <c r="D210" s="284"/>
      <c r="E210" s="284"/>
      <c r="F210" s="307" t="s">
        <v>1042</v>
      </c>
      <c r="G210" s="284"/>
      <c r="H210" s="284" t="s">
        <v>1210</v>
      </c>
      <c r="I210" s="284"/>
      <c r="J210" s="284"/>
      <c r="K210" s="332"/>
    </row>
    <row r="211" spans="2:11" s="1" customFormat="1" ht="15" customHeight="1">
      <c r="B211" s="350"/>
      <c r="C211" s="284"/>
      <c r="D211" s="284"/>
      <c r="E211" s="284"/>
      <c r="F211" s="307" t="s">
        <v>1046</v>
      </c>
      <c r="G211" s="345"/>
      <c r="H211" s="336" t="s">
        <v>1047</v>
      </c>
      <c r="I211" s="336"/>
      <c r="J211" s="336"/>
      <c r="K211" s="351"/>
    </row>
    <row r="212" spans="2:11" s="1" customFormat="1" ht="15" customHeight="1">
      <c r="B212" s="350"/>
      <c r="C212" s="284"/>
      <c r="D212" s="284"/>
      <c r="E212" s="284"/>
      <c r="F212" s="307" t="s">
        <v>1048</v>
      </c>
      <c r="G212" s="345"/>
      <c r="H212" s="336" t="s">
        <v>1211</v>
      </c>
      <c r="I212" s="336"/>
      <c r="J212" s="336"/>
      <c r="K212" s="351"/>
    </row>
    <row r="213" spans="2:11" s="1" customFormat="1" ht="15" customHeight="1">
      <c r="B213" s="350"/>
      <c r="C213" s="284"/>
      <c r="D213" s="284"/>
      <c r="E213" s="284"/>
      <c r="F213" s="307"/>
      <c r="G213" s="345"/>
      <c r="H213" s="336"/>
      <c r="I213" s="336"/>
      <c r="J213" s="336"/>
      <c r="K213" s="351"/>
    </row>
    <row r="214" spans="2:11" s="1" customFormat="1" ht="15" customHeight="1">
      <c r="B214" s="350"/>
      <c r="C214" s="284" t="s">
        <v>1173</v>
      </c>
      <c r="D214" s="284"/>
      <c r="E214" s="284"/>
      <c r="F214" s="307">
        <v>1</v>
      </c>
      <c r="G214" s="345"/>
      <c r="H214" s="336" t="s">
        <v>1212</v>
      </c>
      <c r="I214" s="336"/>
      <c r="J214" s="336"/>
      <c r="K214" s="351"/>
    </row>
    <row r="215" spans="2:11" s="1" customFormat="1" ht="15" customHeight="1">
      <c r="B215" s="350"/>
      <c r="C215" s="284"/>
      <c r="D215" s="284"/>
      <c r="E215" s="284"/>
      <c r="F215" s="307">
        <v>2</v>
      </c>
      <c r="G215" s="345"/>
      <c r="H215" s="336" t="s">
        <v>1213</v>
      </c>
      <c r="I215" s="336"/>
      <c r="J215" s="336"/>
      <c r="K215" s="351"/>
    </row>
    <row r="216" spans="2:11" s="1" customFormat="1" ht="15" customHeight="1">
      <c r="B216" s="350"/>
      <c r="C216" s="284"/>
      <c r="D216" s="284"/>
      <c r="E216" s="284"/>
      <c r="F216" s="307">
        <v>3</v>
      </c>
      <c r="G216" s="345"/>
      <c r="H216" s="336" t="s">
        <v>1214</v>
      </c>
      <c r="I216" s="336"/>
      <c r="J216" s="336"/>
      <c r="K216" s="351"/>
    </row>
    <row r="217" spans="2:11" s="1" customFormat="1" ht="15" customHeight="1">
      <c r="B217" s="350"/>
      <c r="C217" s="284"/>
      <c r="D217" s="284"/>
      <c r="E217" s="284"/>
      <c r="F217" s="307">
        <v>4</v>
      </c>
      <c r="G217" s="345"/>
      <c r="H217" s="336" t="s">
        <v>1215</v>
      </c>
      <c r="I217" s="336"/>
      <c r="J217" s="336"/>
      <c r="K217" s="351"/>
    </row>
    <row r="218" spans="2:11" s="1" customFormat="1" ht="12.75" customHeight="1">
      <c r="B218" s="352"/>
      <c r="C218" s="353"/>
      <c r="D218" s="353"/>
      <c r="E218" s="353"/>
      <c r="F218" s="353"/>
      <c r="G218" s="353"/>
      <c r="H218" s="353"/>
      <c r="I218" s="353"/>
      <c r="J218" s="353"/>
      <c r="K218" s="354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Holcmanová Zdena, Ing.</dc:creator>
  <cp:keywords/>
  <dc:description/>
  <cp:lastModifiedBy>Holcmanová Zdena, Ing.</cp:lastModifiedBy>
  <dcterms:created xsi:type="dcterms:W3CDTF">2023-03-13T07:48:57Z</dcterms:created>
  <dcterms:modified xsi:type="dcterms:W3CDTF">2023-03-13T07:49:03Z</dcterms:modified>
  <cp:category/>
  <cp:version/>
  <cp:contentType/>
  <cp:contentStatus/>
</cp:coreProperties>
</file>