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GARRET-CZ\Documents\GARRET 2022\OSVČ_2022\Rozpočtování\2022\12_Obst Bohuslav_Ústí nad Orlicí\Obst Bohuslav\Odeslané\22_07_18_verze č. 04\"/>
    </mc:Choice>
  </mc:AlternateContent>
  <bookViews>
    <workbookView xWindow="0" yWindow="0" windowWidth="0" windowHeight="0"/>
  </bookViews>
  <sheets>
    <sheet name="Rekapitulace stavby" sheetId="1" r:id="rId1"/>
    <sheet name="SO  01 - Stavební práce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 01 - Stavební práce'!$C$137:$K$917</definedName>
    <definedName name="_xlnm.Print_Area" localSheetId="1">'SO  01 - Stavební práce'!$C$4:$J$76,'SO  01 - Stavební práce'!$C$82:$J$119,'SO  01 - Stavební práce'!$C$125:$K$917</definedName>
    <definedName name="_xlnm.Print_Titles" localSheetId="1">'SO  01 - Stavební práce'!$137:$137</definedName>
    <definedName name="_xlnm.Print_Area" localSheetId="2">'Seznam figur'!$C$4:$G$164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95"/>
  <c i="2" r="J35"/>
  <c i="1" r="AX95"/>
  <c i="2" r="BI914"/>
  <c r="BH914"/>
  <c r="BG914"/>
  <c r="BF914"/>
  <c r="T914"/>
  <c r="R914"/>
  <c r="P914"/>
  <c r="BI910"/>
  <c r="BH910"/>
  <c r="BG910"/>
  <c r="BF910"/>
  <c r="T910"/>
  <c r="R910"/>
  <c r="P910"/>
  <c r="BI906"/>
  <c r="BH906"/>
  <c r="BG906"/>
  <c r="BF906"/>
  <c r="T906"/>
  <c r="T905"/>
  <c r="R906"/>
  <c r="R905"/>
  <c r="P906"/>
  <c r="P905"/>
  <c r="BI900"/>
  <c r="BH900"/>
  <c r="BG900"/>
  <c r="BF900"/>
  <c r="T900"/>
  <c r="R900"/>
  <c r="P900"/>
  <c r="BI897"/>
  <c r="BH897"/>
  <c r="BG897"/>
  <c r="BF897"/>
  <c r="T897"/>
  <c r="R897"/>
  <c r="P897"/>
  <c r="BI894"/>
  <c r="BH894"/>
  <c r="BG894"/>
  <c r="BF894"/>
  <c r="T894"/>
  <c r="R894"/>
  <c r="P894"/>
  <c r="BI889"/>
  <c r="BH889"/>
  <c r="BG889"/>
  <c r="BF889"/>
  <c r="T889"/>
  <c r="R889"/>
  <c r="P889"/>
  <c r="BI883"/>
  <c r="BH883"/>
  <c r="BG883"/>
  <c r="BF883"/>
  <c r="T883"/>
  <c r="R883"/>
  <c r="P883"/>
  <c r="BI877"/>
  <c r="BH877"/>
  <c r="BG877"/>
  <c r="BF877"/>
  <c r="T877"/>
  <c r="R877"/>
  <c r="P877"/>
  <c r="BI872"/>
  <c r="BH872"/>
  <c r="BG872"/>
  <c r="BF872"/>
  <c r="T872"/>
  <c r="R872"/>
  <c r="P872"/>
  <c r="BI869"/>
  <c r="BH869"/>
  <c r="BG869"/>
  <c r="BF869"/>
  <c r="T869"/>
  <c r="R869"/>
  <c r="P869"/>
  <c r="BI864"/>
  <c r="BH864"/>
  <c r="BG864"/>
  <c r="BF864"/>
  <c r="T864"/>
  <c r="R864"/>
  <c r="P864"/>
  <c r="BI860"/>
  <c r="BH860"/>
  <c r="BG860"/>
  <c r="BF860"/>
  <c r="T860"/>
  <c r="R860"/>
  <c r="P860"/>
  <c r="BI856"/>
  <c r="BH856"/>
  <c r="BG856"/>
  <c r="BF856"/>
  <c r="T856"/>
  <c r="R856"/>
  <c r="P856"/>
  <c r="BI852"/>
  <c r="BH852"/>
  <c r="BG852"/>
  <c r="BF852"/>
  <c r="T852"/>
  <c r="R852"/>
  <c r="P852"/>
  <c r="BI848"/>
  <c r="BH848"/>
  <c r="BG848"/>
  <c r="BF848"/>
  <c r="T848"/>
  <c r="R848"/>
  <c r="P848"/>
  <c r="BI826"/>
  <c r="BH826"/>
  <c r="BG826"/>
  <c r="BF826"/>
  <c r="T826"/>
  <c r="R826"/>
  <c r="P826"/>
  <c r="BI824"/>
  <c r="BH824"/>
  <c r="BG824"/>
  <c r="BF824"/>
  <c r="T824"/>
  <c r="R824"/>
  <c r="P824"/>
  <c r="BI800"/>
  <c r="BH800"/>
  <c r="BG800"/>
  <c r="BF800"/>
  <c r="T800"/>
  <c r="R800"/>
  <c r="P800"/>
  <c r="BI794"/>
  <c r="BH794"/>
  <c r="BG794"/>
  <c r="BF794"/>
  <c r="T794"/>
  <c r="R794"/>
  <c r="P794"/>
  <c r="BI788"/>
  <c r="BH788"/>
  <c r="BG788"/>
  <c r="BF788"/>
  <c r="T788"/>
  <c r="R788"/>
  <c r="P788"/>
  <c r="BI786"/>
  <c r="BH786"/>
  <c r="BG786"/>
  <c r="BF786"/>
  <c r="T786"/>
  <c r="R786"/>
  <c r="P786"/>
  <c r="BI781"/>
  <c r="BH781"/>
  <c r="BG781"/>
  <c r="BF781"/>
  <c r="T781"/>
  <c r="R781"/>
  <c r="P781"/>
  <c r="BI779"/>
  <c r="BH779"/>
  <c r="BG779"/>
  <c r="BF779"/>
  <c r="T779"/>
  <c r="R779"/>
  <c r="P779"/>
  <c r="BI775"/>
  <c r="BH775"/>
  <c r="BG775"/>
  <c r="BF775"/>
  <c r="T775"/>
  <c r="R775"/>
  <c r="P775"/>
  <c r="BI771"/>
  <c r="BH771"/>
  <c r="BG771"/>
  <c r="BF771"/>
  <c r="T771"/>
  <c r="R771"/>
  <c r="P771"/>
  <c r="BI766"/>
  <c r="BH766"/>
  <c r="BG766"/>
  <c r="BF766"/>
  <c r="T766"/>
  <c r="R766"/>
  <c r="P766"/>
  <c r="BI761"/>
  <c r="BH761"/>
  <c r="BG761"/>
  <c r="BF761"/>
  <c r="T761"/>
  <c r="R761"/>
  <c r="P761"/>
  <c r="BI757"/>
  <c r="BH757"/>
  <c r="BG757"/>
  <c r="BF757"/>
  <c r="T757"/>
  <c r="R757"/>
  <c r="P757"/>
  <c r="BI753"/>
  <c r="BH753"/>
  <c r="BG753"/>
  <c r="BF753"/>
  <c r="T753"/>
  <c r="R753"/>
  <c r="P753"/>
  <c r="BI749"/>
  <c r="BH749"/>
  <c r="BG749"/>
  <c r="BF749"/>
  <c r="T749"/>
  <c r="R749"/>
  <c r="P749"/>
  <c r="BI744"/>
  <c r="BH744"/>
  <c r="BG744"/>
  <c r="BF744"/>
  <c r="T744"/>
  <c r="R744"/>
  <c r="P744"/>
  <c r="BI740"/>
  <c r="BH740"/>
  <c r="BG740"/>
  <c r="BF740"/>
  <c r="T740"/>
  <c r="R740"/>
  <c r="P740"/>
  <c r="BI736"/>
  <c r="BH736"/>
  <c r="BG736"/>
  <c r="BF736"/>
  <c r="T736"/>
  <c r="R736"/>
  <c r="P736"/>
  <c r="BI734"/>
  <c r="BH734"/>
  <c r="BG734"/>
  <c r="BF734"/>
  <c r="T734"/>
  <c r="R734"/>
  <c r="P734"/>
  <c r="BI729"/>
  <c r="BH729"/>
  <c r="BG729"/>
  <c r="BF729"/>
  <c r="T729"/>
  <c r="R729"/>
  <c r="P729"/>
  <c r="BI725"/>
  <c r="BH725"/>
  <c r="BG725"/>
  <c r="BF725"/>
  <c r="T725"/>
  <c r="R725"/>
  <c r="P725"/>
  <c r="BI723"/>
  <c r="BH723"/>
  <c r="BG723"/>
  <c r="BF723"/>
  <c r="T723"/>
  <c r="R723"/>
  <c r="P723"/>
  <c r="BI719"/>
  <c r="BH719"/>
  <c r="BG719"/>
  <c r="BF719"/>
  <c r="T719"/>
  <c r="R719"/>
  <c r="P719"/>
  <c r="BI713"/>
  <c r="BH713"/>
  <c r="BG713"/>
  <c r="BF713"/>
  <c r="T713"/>
  <c r="R713"/>
  <c r="P713"/>
  <c r="BI708"/>
  <c r="BH708"/>
  <c r="BG708"/>
  <c r="BF708"/>
  <c r="T708"/>
  <c r="R708"/>
  <c r="P708"/>
  <c r="BI704"/>
  <c r="BH704"/>
  <c r="BG704"/>
  <c r="BF704"/>
  <c r="T704"/>
  <c r="R704"/>
  <c r="P704"/>
  <c r="BI698"/>
  <c r="BH698"/>
  <c r="BG698"/>
  <c r="BF698"/>
  <c r="T698"/>
  <c r="R698"/>
  <c r="P698"/>
  <c r="BI692"/>
  <c r="BH692"/>
  <c r="BG692"/>
  <c r="BF692"/>
  <c r="T692"/>
  <c r="R692"/>
  <c r="P692"/>
  <c r="BI687"/>
  <c r="BH687"/>
  <c r="BG687"/>
  <c r="BF687"/>
  <c r="T687"/>
  <c r="R687"/>
  <c r="P687"/>
  <c r="BI672"/>
  <c r="BH672"/>
  <c r="BG672"/>
  <c r="BF672"/>
  <c r="T672"/>
  <c r="R672"/>
  <c r="P672"/>
  <c r="BI670"/>
  <c r="BH670"/>
  <c r="BG670"/>
  <c r="BF670"/>
  <c r="T670"/>
  <c r="R670"/>
  <c r="P670"/>
  <c r="BI666"/>
  <c r="BH666"/>
  <c r="BG666"/>
  <c r="BF666"/>
  <c r="T666"/>
  <c r="R666"/>
  <c r="P666"/>
  <c r="BI664"/>
  <c r="BH664"/>
  <c r="BG664"/>
  <c r="BF664"/>
  <c r="T664"/>
  <c r="R664"/>
  <c r="P664"/>
  <c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8"/>
  <c r="BH648"/>
  <c r="BG648"/>
  <c r="BF648"/>
  <c r="T648"/>
  <c r="R648"/>
  <c r="P648"/>
  <c r="BI643"/>
  <c r="BH643"/>
  <c r="BG643"/>
  <c r="BF643"/>
  <c r="T643"/>
  <c r="R643"/>
  <c r="P643"/>
  <c r="BI639"/>
  <c r="BH639"/>
  <c r="BG639"/>
  <c r="BF639"/>
  <c r="T639"/>
  <c r="R639"/>
  <c r="P639"/>
  <c r="BI635"/>
  <c r="BH635"/>
  <c r="BG635"/>
  <c r="BF635"/>
  <c r="T635"/>
  <c r="R635"/>
  <c r="P635"/>
  <c r="BI631"/>
  <c r="BH631"/>
  <c r="BG631"/>
  <c r="BF631"/>
  <c r="T631"/>
  <c r="R631"/>
  <c r="P631"/>
  <c r="BI626"/>
  <c r="BH626"/>
  <c r="BG626"/>
  <c r="BF626"/>
  <c r="T626"/>
  <c r="R626"/>
  <c r="P626"/>
  <c r="BI622"/>
  <c r="BH622"/>
  <c r="BG622"/>
  <c r="BF622"/>
  <c r="T622"/>
  <c r="R622"/>
  <c r="P622"/>
  <c r="BI618"/>
  <c r="BH618"/>
  <c r="BG618"/>
  <c r="BF618"/>
  <c r="T618"/>
  <c r="R618"/>
  <c r="P618"/>
  <c r="BI613"/>
  <c r="BH613"/>
  <c r="BG613"/>
  <c r="BF613"/>
  <c r="T613"/>
  <c r="R613"/>
  <c r="P613"/>
  <c r="BI609"/>
  <c r="BH609"/>
  <c r="BG609"/>
  <c r="BF609"/>
  <c r="T609"/>
  <c r="R609"/>
  <c r="P609"/>
  <c r="BI604"/>
  <c r="BH604"/>
  <c r="BG604"/>
  <c r="BF604"/>
  <c r="T604"/>
  <c r="R604"/>
  <c r="P604"/>
  <c r="BI599"/>
  <c r="BH599"/>
  <c r="BG599"/>
  <c r="BF599"/>
  <c r="T599"/>
  <c r="R599"/>
  <c r="P599"/>
  <c r="BI593"/>
  <c r="BH593"/>
  <c r="BG593"/>
  <c r="BF593"/>
  <c r="T593"/>
  <c r="R593"/>
  <c r="P593"/>
  <c r="BI590"/>
  <c r="BH590"/>
  <c r="BG590"/>
  <c r="BF590"/>
  <c r="T590"/>
  <c r="R590"/>
  <c r="P590"/>
  <c r="BI585"/>
  <c r="BH585"/>
  <c r="BG585"/>
  <c r="BF585"/>
  <c r="T585"/>
  <c r="R585"/>
  <c r="P585"/>
  <c r="BI581"/>
  <c r="BH581"/>
  <c r="BG581"/>
  <c r="BF581"/>
  <c r="T581"/>
  <c r="R581"/>
  <c r="P581"/>
  <c r="BI577"/>
  <c r="BH577"/>
  <c r="BG577"/>
  <c r="BF577"/>
  <c r="T577"/>
  <c r="R577"/>
  <c r="P577"/>
  <c r="BI573"/>
  <c r="BH573"/>
  <c r="BG573"/>
  <c r="BF573"/>
  <c r="T573"/>
  <c r="R573"/>
  <c r="P573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48"/>
  <c r="BH548"/>
  <c r="BG548"/>
  <c r="BF548"/>
  <c r="T548"/>
  <c r="R548"/>
  <c r="P548"/>
  <c r="BI544"/>
  <c r="BH544"/>
  <c r="BG544"/>
  <c r="BF544"/>
  <c r="T544"/>
  <c r="R544"/>
  <c r="P544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3"/>
  <c r="BH523"/>
  <c r="BG523"/>
  <c r="BF523"/>
  <c r="T523"/>
  <c r="R523"/>
  <c r="P523"/>
  <c r="BI519"/>
  <c r="BH519"/>
  <c r="BG519"/>
  <c r="BF519"/>
  <c r="T519"/>
  <c r="R519"/>
  <c r="P519"/>
  <c r="BI514"/>
  <c r="BH514"/>
  <c r="BG514"/>
  <c r="BF514"/>
  <c r="T514"/>
  <c r="R514"/>
  <c r="P514"/>
  <c r="BI511"/>
  <c r="BH511"/>
  <c r="BG511"/>
  <c r="BF511"/>
  <c r="T511"/>
  <c r="R511"/>
  <c r="P511"/>
  <c r="BI507"/>
  <c r="BH507"/>
  <c r="BG507"/>
  <c r="BF507"/>
  <c r="T507"/>
  <c r="R507"/>
  <c r="P507"/>
  <c r="BI502"/>
  <c r="BH502"/>
  <c r="BG502"/>
  <c r="BF502"/>
  <c r="T502"/>
  <c r="R502"/>
  <c r="P502"/>
  <c r="BI500"/>
  <c r="BH500"/>
  <c r="BG500"/>
  <c r="BF500"/>
  <c r="T500"/>
  <c r="R500"/>
  <c r="P500"/>
  <c r="BI494"/>
  <c r="BH494"/>
  <c r="BG494"/>
  <c r="BF494"/>
  <c r="T494"/>
  <c r="R494"/>
  <c r="P494"/>
  <c r="BI490"/>
  <c r="BH490"/>
  <c r="BG490"/>
  <c r="BF490"/>
  <c r="T490"/>
  <c r="R490"/>
  <c r="P490"/>
  <c r="BI476"/>
  <c r="BH476"/>
  <c r="BG476"/>
  <c r="BF476"/>
  <c r="T476"/>
  <c r="R476"/>
  <c r="P476"/>
  <c r="BI470"/>
  <c r="BH470"/>
  <c r="BG470"/>
  <c r="BF470"/>
  <c r="T470"/>
  <c r="R470"/>
  <c r="P470"/>
  <c r="BI468"/>
  <c r="BH468"/>
  <c r="BG468"/>
  <c r="BF468"/>
  <c r="T468"/>
  <c r="R468"/>
  <c r="P468"/>
  <c r="BI458"/>
  <c r="BH458"/>
  <c r="BG458"/>
  <c r="BF458"/>
  <c r="T458"/>
  <c r="R458"/>
  <c r="P458"/>
  <c r="BI455"/>
  <c r="BH455"/>
  <c r="BG455"/>
  <c r="BF455"/>
  <c r="T455"/>
  <c r="R455"/>
  <c r="P455"/>
  <c r="BI449"/>
  <c r="BH449"/>
  <c r="BG449"/>
  <c r="BF449"/>
  <c r="T449"/>
  <c r="R449"/>
  <c r="P449"/>
  <c r="BI443"/>
  <c r="BH443"/>
  <c r="BG443"/>
  <c r="BF443"/>
  <c r="T443"/>
  <c r="R443"/>
  <c r="P443"/>
  <c r="BI441"/>
  <c r="BH441"/>
  <c r="BG441"/>
  <c r="BF441"/>
  <c r="T441"/>
  <c r="R441"/>
  <c r="P441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2"/>
  <c r="BH402"/>
  <c r="BG402"/>
  <c r="BF402"/>
  <c r="T402"/>
  <c r="R402"/>
  <c r="P402"/>
  <c r="BI388"/>
  <c r="BH388"/>
  <c r="BG388"/>
  <c r="BF388"/>
  <c r="T388"/>
  <c r="R388"/>
  <c r="P388"/>
  <c r="BI379"/>
  <c r="BH379"/>
  <c r="BG379"/>
  <c r="BF379"/>
  <c r="T379"/>
  <c r="R379"/>
  <c r="P379"/>
  <c r="BI375"/>
  <c r="BH375"/>
  <c r="BG375"/>
  <c r="BF375"/>
  <c r="T375"/>
  <c r="R375"/>
  <c r="P375"/>
  <c r="BI363"/>
  <c r="BH363"/>
  <c r="BG363"/>
  <c r="BF363"/>
  <c r="T363"/>
  <c r="R363"/>
  <c r="P363"/>
  <c r="BI359"/>
  <c r="BH359"/>
  <c r="BG359"/>
  <c r="BF359"/>
  <c r="T359"/>
  <c r="R359"/>
  <c r="P359"/>
  <c r="BI353"/>
  <c r="BH353"/>
  <c r="BG353"/>
  <c r="BF353"/>
  <c r="T353"/>
  <c r="R353"/>
  <c r="P353"/>
  <c r="BI341"/>
  <c r="BH341"/>
  <c r="BG341"/>
  <c r="BF341"/>
  <c r="T341"/>
  <c r="R341"/>
  <c r="P341"/>
  <c r="BI337"/>
  <c r="BH337"/>
  <c r="BG337"/>
  <c r="BF337"/>
  <c r="T337"/>
  <c r="R337"/>
  <c r="P337"/>
  <c r="BI330"/>
  <c r="BH330"/>
  <c r="BG330"/>
  <c r="BF330"/>
  <c r="T330"/>
  <c r="R330"/>
  <c r="P330"/>
  <c r="BI326"/>
  <c r="BH326"/>
  <c r="BG326"/>
  <c r="BF326"/>
  <c r="T326"/>
  <c r="R326"/>
  <c r="P326"/>
  <c r="BI311"/>
  <c r="BH311"/>
  <c r="BG311"/>
  <c r="BF311"/>
  <c r="T311"/>
  <c r="R311"/>
  <c r="P311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3"/>
  <c r="BH233"/>
  <c r="BG233"/>
  <c r="BF233"/>
  <c r="T233"/>
  <c r="R233"/>
  <c r="P233"/>
  <c r="BI228"/>
  <c r="BH228"/>
  <c r="BG228"/>
  <c r="BF228"/>
  <c r="T228"/>
  <c r="R228"/>
  <c r="P228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F134"/>
  <c r="F132"/>
  <c r="E130"/>
  <c r="F91"/>
  <c r="F89"/>
  <c r="E87"/>
  <c r="J24"/>
  <c r="E24"/>
  <c r="J135"/>
  <c r="J23"/>
  <c r="J21"/>
  <c r="E21"/>
  <c r="J91"/>
  <c r="J20"/>
  <c r="J18"/>
  <c r="E18"/>
  <c r="F135"/>
  <c r="J17"/>
  <c r="J12"/>
  <c r="J89"/>
  <c r="E7"/>
  <c r="E85"/>
  <c i="1" r="L90"/>
  <c r="AM90"/>
  <c r="AM89"/>
  <c r="L89"/>
  <c r="AM87"/>
  <c r="L87"/>
  <c r="L85"/>
  <c r="L84"/>
  <c i="2" r="J910"/>
  <c r="BK894"/>
  <c r="J848"/>
  <c r="J788"/>
  <c r="J775"/>
  <c r="BK744"/>
  <c r="J734"/>
  <c r="J719"/>
  <c r="J666"/>
  <c r="J631"/>
  <c r="J599"/>
  <c r="J590"/>
  <c r="J573"/>
  <c r="BK558"/>
  <c r="BK468"/>
  <c r="J416"/>
  <c r="J353"/>
  <c r="J330"/>
  <c r="BK278"/>
  <c r="BK228"/>
  <c r="J201"/>
  <c r="J191"/>
  <c r="J163"/>
  <c r="BK856"/>
  <c r="BK800"/>
  <c r="BK775"/>
  <c r="J723"/>
  <c r="BK704"/>
  <c r="BK657"/>
  <c r="BK643"/>
  <c r="J554"/>
  <c r="J528"/>
  <c r="BK507"/>
  <c r="J337"/>
  <c r="BK274"/>
  <c r="J259"/>
  <c r="BK218"/>
  <c r="BK191"/>
  <c r="J158"/>
  <c i="1" r="AS94"/>
  <c i="2" r="BK883"/>
  <c r="BK864"/>
  <c r="J779"/>
  <c r="BK749"/>
  <c r="BK708"/>
  <c r="J687"/>
  <c r="BK661"/>
  <c r="BK631"/>
  <c r="BK613"/>
  <c r="BK590"/>
  <c r="BK528"/>
  <c r="J507"/>
  <c r="J468"/>
  <c r="BK412"/>
  <c r="BK375"/>
  <c r="J341"/>
  <c r="J227"/>
  <c r="BK222"/>
  <c r="J209"/>
  <c r="BK178"/>
  <c r="BK168"/>
  <c r="J146"/>
  <c r="J914"/>
  <c r="J877"/>
  <c r="J856"/>
  <c r="J800"/>
  <c r="BK761"/>
  <c r="J749"/>
  <c r="BK672"/>
  <c r="J657"/>
  <c r="J635"/>
  <c r="BK609"/>
  <c r="BK573"/>
  <c r="J548"/>
  <c r="BK536"/>
  <c r="BK519"/>
  <c r="J502"/>
  <c r="BK490"/>
  <c r="BK476"/>
  <c r="BK455"/>
  <c r="BK441"/>
  <c r="J412"/>
  <c r="BK379"/>
  <c r="J297"/>
  <c r="BK287"/>
  <c r="J278"/>
  <c r="BK266"/>
  <c r="BK259"/>
  <c r="J251"/>
  <c r="BK209"/>
  <c r="J170"/>
  <c r="BK146"/>
  <c r="J900"/>
  <c r="BK897"/>
  <c r="J864"/>
  <c r="J826"/>
  <c r="BK786"/>
  <c r="BK757"/>
  <c r="J740"/>
  <c r="BK723"/>
  <c r="J692"/>
  <c r="J639"/>
  <c r="BK622"/>
  <c r="J585"/>
  <c r="BK566"/>
  <c r="J544"/>
  <c r="BK470"/>
  <c r="BK420"/>
  <c r="BK363"/>
  <c r="BK292"/>
  <c r="BK233"/>
  <c r="BK214"/>
  <c r="BK194"/>
  <c r="J182"/>
  <c r="BK914"/>
  <c r="J794"/>
  <c r="J744"/>
  <c r="BK725"/>
  <c r="J708"/>
  <c r="BK670"/>
  <c r="BK648"/>
  <c r="J536"/>
  <c r="J511"/>
  <c r="J359"/>
  <c r="BK326"/>
  <c r="J270"/>
  <c r="BK240"/>
  <c r="BK205"/>
  <c r="J168"/>
  <c r="J151"/>
  <c r="J889"/>
  <c r="BK872"/>
  <c r="BK771"/>
  <c r="BK753"/>
  <c r="BK740"/>
  <c r="BK698"/>
  <c r="J664"/>
  <c r="BK635"/>
  <c r="J622"/>
  <c r="BK604"/>
  <c r="J566"/>
  <c r="BK523"/>
  <c r="BK502"/>
  <c r="BK458"/>
  <c r="J420"/>
  <c r="J379"/>
  <c r="J295"/>
  <c r="J255"/>
  <c r="J240"/>
  <c r="BK906"/>
  <c r="J894"/>
  <c r="BK794"/>
  <c r="BK779"/>
  <c r="J753"/>
  <c r="J725"/>
  <c r="J698"/>
  <c r="BK664"/>
  <c r="BK626"/>
  <c r="J604"/>
  <c r="BK581"/>
  <c r="J562"/>
  <c r="J539"/>
  <c r="BK443"/>
  <c r="J375"/>
  <c r="BK337"/>
  <c r="J326"/>
  <c r="J287"/>
  <c r="BK227"/>
  <c r="J205"/>
  <c r="J186"/>
  <c r="J169"/>
  <c r="J872"/>
  <c r="BK826"/>
  <c r="J781"/>
  <c r="BK729"/>
  <c r="J713"/>
  <c r="J672"/>
  <c r="BK585"/>
  <c r="BK548"/>
  <c r="J519"/>
  <c r="J500"/>
  <c r="BK330"/>
  <c r="J266"/>
  <c r="J233"/>
  <c r="BK201"/>
  <c r="BK186"/>
  <c r="BK163"/>
  <c r="BK900"/>
  <c r="J883"/>
  <c r="BK869"/>
  <c r="BK848"/>
  <c r="J761"/>
  <c r="J729"/>
  <c r="BK692"/>
  <c r="J643"/>
  <c r="J626"/>
  <c r="J609"/>
  <c r="J593"/>
  <c r="BK539"/>
  <c r="BK511"/>
  <c r="J490"/>
  <c r="J441"/>
  <c r="J388"/>
  <c r="BK359"/>
  <c r="BK283"/>
  <c r="J214"/>
  <c r="BK151"/>
  <c r="J906"/>
  <c r="J860"/>
  <c r="J852"/>
  <c r="BK788"/>
  <c r="J670"/>
  <c r="BK562"/>
  <c r="J523"/>
  <c r="BK500"/>
  <c r="J443"/>
  <c r="BK353"/>
  <c r="J274"/>
  <c r="J245"/>
  <c r="BK182"/>
  <c r="BK158"/>
  <c r="J824"/>
  <c r="BK781"/>
  <c r="J771"/>
  <c r="BK736"/>
  <c r="J704"/>
  <c r="J648"/>
  <c r="BK618"/>
  <c r="BK593"/>
  <c r="J577"/>
  <c r="J476"/>
  <c r="J458"/>
  <c r="J402"/>
  <c r="BK341"/>
  <c r="J311"/>
  <c r="BK245"/>
  <c r="J222"/>
  <c r="J199"/>
  <c r="BK170"/>
  <c r="J897"/>
  <c r="BK860"/>
  <c r="J786"/>
  <c r="BK734"/>
  <c r="BK719"/>
  <c r="BK687"/>
  <c r="J653"/>
  <c r="J581"/>
  <c r="BK532"/>
  <c r="BK449"/>
  <c r="BK297"/>
  <c r="J261"/>
  <c r="BK255"/>
  <c r="BK199"/>
  <c r="BK174"/>
  <c r="BK141"/>
  <c r="BK889"/>
  <c r="BK877"/>
  <c r="BK852"/>
  <c r="BK766"/>
  <c r="J736"/>
  <c r="BK666"/>
  <c r="BK653"/>
  <c r="J618"/>
  <c r="BK599"/>
  <c r="J558"/>
  <c r="J514"/>
  <c r="J494"/>
  <c r="J455"/>
  <c r="BK402"/>
  <c r="J363"/>
  <c r="J292"/>
  <c r="J218"/>
  <c r="J194"/>
  <c r="J174"/>
  <c r="J141"/>
  <c r="BK910"/>
  <c r="J869"/>
  <c r="BK824"/>
  <c r="J766"/>
  <c r="J757"/>
  <c r="BK713"/>
  <c r="J661"/>
  <c r="BK639"/>
  <c r="J613"/>
  <c r="BK577"/>
  <c r="BK554"/>
  <c r="BK544"/>
  <c r="J532"/>
  <c r="BK514"/>
  <c r="BK494"/>
  <c r="J470"/>
  <c r="J449"/>
  <c r="BK416"/>
  <c r="BK388"/>
  <c r="BK311"/>
  <c r="BK295"/>
  <c r="J283"/>
  <c r="BK270"/>
  <c r="BK261"/>
  <c r="BK251"/>
  <c r="J228"/>
  <c r="J178"/>
  <c r="BK169"/>
  <c l="1" r="BK140"/>
  <c r="J140"/>
  <c r="J98"/>
  <c r="T140"/>
  <c r="P167"/>
  <c r="T200"/>
  <c r="T260"/>
  <c r="P282"/>
  <c r="R296"/>
  <c r="P442"/>
  <c r="P501"/>
  <c r="P665"/>
  <c r="P735"/>
  <c r="P787"/>
  <c r="P825"/>
  <c r="P868"/>
  <c r="BK893"/>
  <c r="P140"/>
  <c r="BK157"/>
  <c r="J157"/>
  <c r="J99"/>
  <c r="BK167"/>
  <c r="J167"/>
  <c r="J100"/>
  <c r="T167"/>
  <c r="BK193"/>
  <c r="J193"/>
  <c r="J103"/>
  <c r="P193"/>
  <c r="BK260"/>
  <c r="J260"/>
  <c r="J105"/>
  <c r="BK282"/>
  <c r="J282"/>
  <c r="J106"/>
  <c r="R282"/>
  <c r="T296"/>
  <c r="R442"/>
  <c r="R501"/>
  <c r="T665"/>
  <c r="R735"/>
  <c r="R787"/>
  <c r="R825"/>
  <c r="R868"/>
  <c r="R200"/>
  <c r="R260"/>
  <c r="BK296"/>
  <c r="J296"/>
  <c r="J107"/>
  <c r="BK442"/>
  <c r="J442"/>
  <c r="J108"/>
  <c r="BK501"/>
  <c r="J501"/>
  <c r="J109"/>
  <c r="BK665"/>
  <c r="J665"/>
  <c r="J110"/>
  <c r="BK735"/>
  <c r="J735"/>
  <c r="J111"/>
  <c r="BK787"/>
  <c r="J787"/>
  <c r="J112"/>
  <c r="BK825"/>
  <c r="J825"/>
  <c r="J113"/>
  <c r="BK868"/>
  <c r="J868"/>
  <c r="J114"/>
  <c r="R893"/>
  <c r="R140"/>
  <c r="P157"/>
  <c r="R157"/>
  <c r="T157"/>
  <c r="R167"/>
  <c r="R193"/>
  <c r="R192"/>
  <c r="T193"/>
  <c r="T192"/>
  <c r="BK200"/>
  <c r="J200"/>
  <c r="J104"/>
  <c r="P200"/>
  <c r="P260"/>
  <c r="T282"/>
  <c r="P296"/>
  <c r="T442"/>
  <c r="T501"/>
  <c r="R665"/>
  <c r="T735"/>
  <c r="T787"/>
  <c r="T825"/>
  <c r="T868"/>
  <c r="P893"/>
  <c r="T893"/>
  <c r="BK909"/>
  <c r="J909"/>
  <c r="J118"/>
  <c r="P909"/>
  <c r="R909"/>
  <c r="T909"/>
  <c r="BK190"/>
  <c r="J190"/>
  <c r="J101"/>
  <c r="BK905"/>
  <c r="J905"/>
  <c r="J117"/>
  <c r="J92"/>
  <c r="J132"/>
  <c r="BE163"/>
  <c r="BE170"/>
  <c r="BE174"/>
  <c r="BE194"/>
  <c r="BE214"/>
  <c r="BE222"/>
  <c r="BE233"/>
  <c r="BE251"/>
  <c r="BE255"/>
  <c r="BE259"/>
  <c r="BE274"/>
  <c r="BE326"/>
  <c r="BE458"/>
  <c r="BE507"/>
  <c r="BE528"/>
  <c r="BE532"/>
  <c r="BE581"/>
  <c r="BE585"/>
  <c r="BE593"/>
  <c r="BE613"/>
  <c r="BE622"/>
  <c r="BE648"/>
  <c r="BE687"/>
  <c r="BE692"/>
  <c r="BE698"/>
  <c r="BE704"/>
  <c r="BE719"/>
  <c r="BE725"/>
  <c r="BE734"/>
  <c r="BE736"/>
  <c r="BE740"/>
  <c r="BE749"/>
  <c r="BE771"/>
  <c r="BE775"/>
  <c r="BE779"/>
  <c r="BE826"/>
  <c r="BE872"/>
  <c r="BE889"/>
  <c r="BE906"/>
  <c r="BE910"/>
  <c r="E128"/>
  <c r="J134"/>
  <c r="BE158"/>
  <c r="BE169"/>
  <c r="BE186"/>
  <c r="BE191"/>
  <c r="BE199"/>
  <c r="BE201"/>
  <c r="BE205"/>
  <c r="BE228"/>
  <c r="BE245"/>
  <c r="BE287"/>
  <c r="BE297"/>
  <c r="BE311"/>
  <c r="BE330"/>
  <c r="BE443"/>
  <c r="BE470"/>
  <c r="BE514"/>
  <c r="BE519"/>
  <c r="BE562"/>
  <c r="BE566"/>
  <c r="BE577"/>
  <c r="BE643"/>
  <c r="BE670"/>
  <c r="BE713"/>
  <c r="BE723"/>
  <c r="BE729"/>
  <c r="BE781"/>
  <c r="BE786"/>
  <c r="BE788"/>
  <c r="BE794"/>
  <c r="BE800"/>
  <c r="BE856"/>
  <c r="BE860"/>
  <c r="BE869"/>
  <c r="BE877"/>
  <c r="BE883"/>
  <c r="BE897"/>
  <c r="BE178"/>
  <c r="BE182"/>
  <c r="BE209"/>
  <c r="BE227"/>
  <c r="BE261"/>
  <c r="BE266"/>
  <c r="BE270"/>
  <c r="BE278"/>
  <c r="BE283"/>
  <c r="BE292"/>
  <c r="BE295"/>
  <c r="BE337"/>
  <c r="BE341"/>
  <c r="BE359"/>
  <c r="BE375"/>
  <c r="BE388"/>
  <c r="BE402"/>
  <c r="BE412"/>
  <c r="BE416"/>
  <c r="BE420"/>
  <c r="BE441"/>
  <c r="BE455"/>
  <c r="BE468"/>
  <c r="BE476"/>
  <c r="BE490"/>
  <c r="BE511"/>
  <c r="BE536"/>
  <c r="BE539"/>
  <c r="BE544"/>
  <c r="BE554"/>
  <c r="BE558"/>
  <c r="BE573"/>
  <c r="BE590"/>
  <c r="BE599"/>
  <c r="BE604"/>
  <c r="BE618"/>
  <c r="BE626"/>
  <c r="BE631"/>
  <c r="BE653"/>
  <c r="BE661"/>
  <c r="BE664"/>
  <c r="BE744"/>
  <c r="BE753"/>
  <c r="BE757"/>
  <c r="BE766"/>
  <c r="BE824"/>
  <c r="BE848"/>
  <c r="BE864"/>
  <c r="BE914"/>
  <c r="F92"/>
  <c r="BE141"/>
  <c r="BE146"/>
  <c r="BE151"/>
  <c r="BE168"/>
  <c r="BE218"/>
  <c r="BE240"/>
  <c r="BE353"/>
  <c r="BE363"/>
  <c r="BE379"/>
  <c r="BE449"/>
  <c r="BE494"/>
  <c r="BE500"/>
  <c r="BE502"/>
  <c r="BE523"/>
  <c r="BE548"/>
  <c r="BE609"/>
  <c r="BE635"/>
  <c r="BE639"/>
  <c r="BE657"/>
  <c r="BE666"/>
  <c r="BE672"/>
  <c r="BE708"/>
  <c r="BE761"/>
  <c r="BE852"/>
  <c r="BE894"/>
  <c r="BE900"/>
  <c r="F34"/>
  <c i="1" r="BA95"/>
  <c r="BA94"/>
  <c r="AW94"/>
  <c r="AK30"/>
  <c i="2" r="F36"/>
  <c i="1" r="BC95"/>
  <c r="BC94"/>
  <c r="W32"/>
  <c i="2" r="J34"/>
  <c i="1" r="AW95"/>
  <c i="2" r="F37"/>
  <c i="1" r="BD95"/>
  <c r="BD94"/>
  <c r="W33"/>
  <c i="2" r="F35"/>
  <c i="1" r="BB95"/>
  <c r="BB94"/>
  <c r="AX94"/>
  <c i="2" l="1" r="P892"/>
  <c r="P139"/>
  <c r="T892"/>
  <c r="R892"/>
  <c r="BK892"/>
  <c r="J892"/>
  <c r="J115"/>
  <c r="P192"/>
  <c r="T139"/>
  <c r="T138"/>
  <c r="R139"/>
  <c r="R138"/>
  <c r="BK139"/>
  <c r="J139"/>
  <c r="J97"/>
  <c r="BK192"/>
  <c r="J192"/>
  <c r="J102"/>
  <c r="J893"/>
  <c r="J116"/>
  <c i="1" r="AY94"/>
  <c i="2" r="F33"/>
  <c i="1" r="AZ95"/>
  <c r="AZ94"/>
  <c r="AV94"/>
  <c r="AK29"/>
  <c r="W31"/>
  <c r="W30"/>
  <c i="2" r="J33"/>
  <c i="1" r="AV95"/>
  <c r="AT95"/>
  <c i="2" l="1" r="P138"/>
  <c i="1" r="AU95"/>
  <c i="2" r="BK138"/>
  <c r="J138"/>
  <c i="1" r="AU94"/>
  <c r="W29"/>
  <c r="AT94"/>
  <c i="2" r="J30"/>
  <c i="1" r="AG95"/>
  <c r="AG94"/>
  <c r="AK26"/>
  <c i="2" l="1" r="J39"/>
  <c r="J96"/>
  <c i="1" r="AK35"/>
  <c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<sst xmlns="http://schemas.openxmlformats.org/spreadsheetml/2006/main">
  <si>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</si>
  <si>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</si>
  <si>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</si>
  <si>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</si>
  <si>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</si>
  <si>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{07fc0381-2137-4d6b-aa77-7bed769f158a}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</si>
  <si>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</si>
  <si>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</si>
  <si>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</si>
  <si>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</si>
  <si>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</si>
  <si>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</si>
  <si>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</si>
  <si>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</si>
  <si>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12-2022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</si>
  <si>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</si>
  <si>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</si>
  <si>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střešního pláště č.p. 7, Mírové náměstí</t>
  </si>
  <si>
    <t>KSO:</t>
  </si>
  <si>
    <t>CC-CZ:</t>
  </si>
  <si>
    <t>Místo:</t>
  </si>
  <si>
    <t>Ústí nad Orlicí</t>
  </si>
  <si>
    <t>Datum:</t>
  </si>
  <si>
    <t>18. 7. 2022</t>
  </si>
  <si>
    <t>Zadavatel:</t>
  </si>
  <si>
    <t>IČ:</t>
  </si>
  <si>
    <t>Město Ústí nad Orlicí, Sychrova 16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</si>
  <si>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</si>
  <si>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</si>
  <si>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</si>
  <si>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</si>
  <si>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</si>
  <si>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</si>
  <si>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</si>
  <si>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</si>
  <si>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Cenová soustava označeny popisem 'CS ÚRS' a úrovní příslušného kalendářního pololetí.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</si>
  <si>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</si>
  <si>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</si>
  <si>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</si>
  <si>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</si>
  <si>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</si>
  <si>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</si>
  <si>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</si>
  <si>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</si>
  <si>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</si>
  <si>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</si>
  <si>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</si>
  <si>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</si>
  <si>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</si>
  <si>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</si>
  <si>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</si>
  <si>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</si>
  <si>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</si>
  <si>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</si>
  <si>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</si>
  <si>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</si>
  <si>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</si>
  <si>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</si>
  <si>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</si>
  <si>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</si>
  <si>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</si>
  <si>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</si>
  <si>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</si>
  <si>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</si>
  <si>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</si>
  <si>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</si>
  <si>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</si>
  <si>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</si>
  <si>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</si>
  <si>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</si>
  <si>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</si>
  <si>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</si>
  <si>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</si>
  <si>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</si>
  <si>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</si>
  <si>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</si>
  <si>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</si>
  <si>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</si>
  <si>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</si>
  <si>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</si>
  <si>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</si>
  <si>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 xml:space="preserve">SO  01</t>
  </si>
  <si>
    <t>Stavební práce</t>
  </si>
  <si>
    <t>STA</t>
  </si>
  <si>
    <t>1</t>
  </si>
  <si>
    <t>{8b680a49-d5d1-413c-bbff-a7289cd3a9bd}</t>
  </si>
  <si>
    <t>2</t>
  </si>
  <si>
    <t>Bedneni_01</t>
  </si>
  <si>
    <t>Bedneni strech_oprava_celkem</t>
  </si>
  <si>
    <t>m2</t>
  </si>
  <si>
    <t>59,485</t>
  </si>
  <si>
    <t>Bedneni_02</t>
  </si>
  <si>
    <t>Bedneni strech_nove_celkem</t>
  </si>
  <si>
    <t>237,423</t>
  </si>
  <si>
    <t>KRYCÍ LIST SOUPISU PRACÍ</t>
  </si>
  <si>
    <t>Kontralatě_01</t>
  </si>
  <si>
    <t>Kontralate_celkem</t>
  </si>
  <si>
    <t>m</t>
  </si>
  <si>
    <t>309,472</t>
  </si>
  <si>
    <t>Krytiny_01</t>
  </si>
  <si>
    <t>Krytiny skladane_ stavajici_celkem</t>
  </si>
  <si>
    <t>221,616</t>
  </si>
  <si>
    <t>Krytiny_02</t>
  </si>
  <si>
    <t>Krytiny povlak_ stavajici_celkem</t>
  </si>
  <si>
    <t>7,692</t>
  </si>
  <si>
    <t>Natery_01</t>
  </si>
  <si>
    <t>Natery_zamecnicke kce_celkem</t>
  </si>
  <si>
    <t>5,703</t>
  </si>
  <si>
    <t>Objekt:</t>
  </si>
  <si>
    <t>Rezivo_01</t>
  </si>
  <si>
    <t>Rezivo_140x50_doplneni krovu_celkem</t>
  </si>
  <si>
    <t>11,66</t>
  </si>
  <si>
    <t xml:space="preserve">SO  01 - Stavební práce</t>
  </si>
  <si>
    <t>Rezivo_02</t>
  </si>
  <si>
    <t>Rezivo_120x120_doplneni krovu_celkem</t>
  </si>
  <si>
    <t>22,56</t>
  </si>
  <si>
    <t>Rezivo_03</t>
  </si>
  <si>
    <t>Rezivo_120x160_doplneni krovu_celkem</t>
  </si>
  <si>
    <t>47,99</t>
  </si>
  <si>
    <t>SDK_01</t>
  </si>
  <si>
    <t>Opravy SDK kce_celkem</t>
  </si>
  <si>
    <t>11,57</t>
  </si>
  <si>
    <t>TI_01</t>
  </si>
  <si>
    <t>Tepelna izolace_podlahy_klasicistni krov_celkem</t>
  </si>
  <si>
    <t>124,934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</si>
  <si>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</si>
  <si>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</si>
  <si>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</si>
  <si>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</si>
  <si>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</si>
  <si>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</si>
  <si>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</si>
  <si>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</si>
  <si>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</si>
  <si>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</si>
  <si>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</si>
  <si>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</si>
  <si>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</si>
  <si>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</si>
  <si>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</si>
  <si>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</si>
  <si>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</si>
  <si>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</si>
  <si>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</si>
  <si>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</si>
  <si>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</si>
  <si>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</si>
  <si>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</si>
  <si>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</si>
  <si>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</si>
  <si>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</si>
  <si>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</si>
  <si>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</si>
  <si>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</si>
  <si>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</si>
  <si>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</si>
  <si>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</si>
  <si>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</si>
  <si>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</si>
  <si>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</si>
  <si>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</si>
  <si>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</si>
  <si>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</si>
  <si>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</si>
  <si>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</si>
  <si>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</si>
  <si>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</si>
  <si>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</si>
  <si>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</si>
  <si>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</si>
  <si>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</si>
  <si>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622135002</t>
  </si>
  <si>
    <t>Vyrovnání podkladu vnějších stěn maltou cementovou tl do 10 mm</t>
  </si>
  <si>
    <t>CS ÚRS 2022 02</t>
  </si>
  <si>
    <t>4</t>
  </si>
  <si>
    <t>-337387725</t>
  </si>
  <si>
    <t>P</t>
  </si>
  <si>
    <t>Poznámka k položce:_x000d_
předpokládaný druh prací</t>
  </si>
  <si>
    <t>VV</t>
  </si>
  <si>
    <t>"Stávající světlík_svislá stěna_předpokládaný rozsah prací:</t>
  </si>
  <si>
    <t>(5,750*1,200)</t>
  </si>
  <si>
    <t>Součet</t>
  </si>
  <si>
    <t>622635R01</t>
  </si>
  <si>
    <t>Oprava spárování komínového zdiva MC v rozsahu 100 %</t>
  </si>
  <si>
    <t>R_položka</t>
  </si>
  <si>
    <t>-343858046</t>
  </si>
  <si>
    <t>"Přístavba_předpokládaný rozsah prací:</t>
  </si>
  <si>
    <t>(1,050*((1,050+0,750)/2))*2</t>
  </si>
  <si>
    <t>(0,450*1,050)+(0,450*0,750)</t>
  </si>
  <si>
    <t>3</t>
  </si>
  <si>
    <t>629135102</t>
  </si>
  <si>
    <t>Vyrovnávací vrstva pod klempířské prvky z MC š přes 150 do 300 mm</t>
  </si>
  <si>
    <t>306316909</t>
  </si>
  <si>
    <t>"Předpokládaný rozsah prací:</t>
  </si>
  <si>
    <t xml:space="preserve">(5,500*1)  "ozn. P4_část světlík_jižní strana"</t>
  </si>
  <si>
    <t>(6,300*2)*2 "ozn. P5_vodorovná+svislá část"</t>
  </si>
  <si>
    <t xml:space="preserve">(4,400*2+5,500)  "obvodové zdivo světlíku"</t>
  </si>
  <si>
    <t>9</t>
  </si>
  <si>
    <t>Ostatní konstrukce a práce, bourání</t>
  </si>
  <si>
    <t>952901111</t>
  </si>
  <si>
    <t>Vyčištění budov bytové a občanské výstavby při výšce podlaží do 4 m</t>
  </si>
  <si>
    <t>199049589</t>
  </si>
  <si>
    <t>Poznámka k položce:_x000d_
interier SDK a malbách</t>
  </si>
  <si>
    <t>"Předpokláddaný rozsah prací:</t>
  </si>
  <si>
    <t>(40,000*1)</t>
  </si>
  <si>
    <t>5</t>
  </si>
  <si>
    <t>952902121</t>
  </si>
  <si>
    <t>Čištění budov zametení drsných podlah</t>
  </si>
  <si>
    <t>-1444687863</t>
  </si>
  <si>
    <t>"Klasicistní krov:</t>
  </si>
  <si>
    <t>997</t>
  </si>
  <si>
    <t>Přesun sutě</t>
  </si>
  <si>
    <t>997013157</t>
  </si>
  <si>
    <t>Vnitrostaveništní doprava suti a vybouraných hmot pro budovy v přes 21 do 24 m s omezením mechanizace</t>
  </si>
  <si>
    <t>t</t>
  </si>
  <si>
    <t>1008552935</t>
  </si>
  <si>
    <t>7</t>
  </si>
  <si>
    <t>997013501</t>
  </si>
  <si>
    <t>Odvoz suti a vybouraných hmot na skládku nebo meziskládku do 1 km se složením</t>
  </si>
  <si>
    <t>-640184406</t>
  </si>
  <si>
    <t>8</t>
  </si>
  <si>
    <t>997013509</t>
  </si>
  <si>
    <t>Příplatek k odvozu suti a vybouraných hmot na skládku ZKD 1 km přes 1 km</t>
  </si>
  <si>
    <t>-960420382</t>
  </si>
  <si>
    <t>"Předpokládaná vzdálenost skládky:</t>
  </si>
  <si>
    <t>(6,862*10)</t>
  </si>
  <si>
    <t>997013631</t>
  </si>
  <si>
    <t>Poplatek za uložení na skládce (skládkovné) stavebního odpadu směsného kód odpadu 17 09 04</t>
  </si>
  <si>
    <t>2032267723</t>
  </si>
  <si>
    <t>Poznámka k položce:_x000d_
směsný a demoliční odpad</t>
  </si>
  <si>
    <t>(0,416+3,666+0,077+0,250)</t>
  </si>
  <si>
    <t>10</t>
  </si>
  <si>
    <t>997013811</t>
  </si>
  <si>
    <t>Poplatek za uložení na skládce (skládkovné) stavebního odpadu dřevěného kód odpadu 17 02 01</t>
  </si>
  <si>
    <t>-527009409</t>
  </si>
  <si>
    <t>Poznámka k položce:_x000d_
po demontáži bednění střech a krovů</t>
  </si>
  <si>
    <t>(1,126*1)</t>
  </si>
  <si>
    <t>11</t>
  </si>
  <si>
    <t>997013812</t>
  </si>
  <si>
    <t>Poplatek za uložení na skládce (skládkovné) stavebního odpadu na bázi sádry kód odpadu 17 08 02</t>
  </si>
  <si>
    <t>-1183181389</t>
  </si>
  <si>
    <t>Poznámka k položce:_x000d_
po demontáži sádrokartonových konstrukcí</t>
  </si>
  <si>
    <t>(0,182*1)</t>
  </si>
  <si>
    <t>12</t>
  </si>
  <si>
    <t>997013847</t>
  </si>
  <si>
    <t>Poplatek za uložení na skládce (skládkovné) odpadu asfaltového s dehtem kód odpadu 17 03 01</t>
  </si>
  <si>
    <t>1467593135</t>
  </si>
  <si>
    <t>Poznámka k položce:_x000d_
po demontáži pojistných hydroizolačních vrstev střech</t>
  </si>
  <si>
    <t>(0,929*1)</t>
  </si>
  <si>
    <t>998</t>
  </si>
  <si>
    <t>Přesun hmot</t>
  </si>
  <si>
    <t>13</t>
  </si>
  <si>
    <t>998017003</t>
  </si>
  <si>
    <t>Přesun hmot s omezením mechanizace pro budovy v přes 12 do 24 m</t>
  </si>
  <si>
    <t>1955103093</t>
  </si>
  <si>
    <t>PSV</t>
  </si>
  <si>
    <t>Práce a dodávky PSV</t>
  </si>
  <si>
    <t>711</t>
  </si>
  <si>
    <t>Izolace proti vodě, vlhkosti a plynům</t>
  </si>
  <si>
    <t>14</t>
  </si>
  <si>
    <t>711131811</t>
  </si>
  <si>
    <t>Odstranění izolace proti zemní vlhkosti vodorovné</t>
  </si>
  <si>
    <t>16</t>
  </si>
  <si>
    <t>1916905857</t>
  </si>
  <si>
    <t>Poznámka k položce:_x000d_
separační folie tepelné izolace</t>
  </si>
  <si>
    <t>"Klasicistní krov_demontáž pro zpětné použití:</t>
  </si>
  <si>
    <t>998711203</t>
  </si>
  <si>
    <t>Přesun hmot procentní pro izolace proti vodě, vlhkosti a plynům v objektech v přes 12 do 60 m</t>
  </si>
  <si>
    <t>%</t>
  </si>
  <si>
    <t>-371887989</t>
  </si>
  <si>
    <t>712</t>
  </si>
  <si>
    <t>Povlakové krytiny</t>
  </si>
  <si>
    <t>712300845</t>
  </si>
  <si>
    <t>Demontáž ventilační hlavice na ploché střeše sklonu do 10°</t>
  </si>
  <si>
    <t>kus</t>
  </si>
  <si>
    <t>-1528048566</t>
  </si>
  <si>
    <t>"Přístavba_ozn. P3:</t>
  </si>
  <si>
    <t>(1,000*1)</t>
  </si>
  <si>
    <t>17</t>
  </si>
  <si>
    <t>712331111</t>
  </si>
  <si>
    <t>Provedení povlakové krytiny střech do 10° podkladní vrstvy pásy na sucho samolepící</t>
  </si>
  <si>
    <t>-1293394092</t>
  </si>
  <si>
    <t>18</t>
  </si>
  <si>
    <t>712341559</t>
  </si>
  <si>
    <t>Provedení povlakové krytiny střech do 10° pásy NAIP přitavením v plné ploše</t>
  </si>
  <si>
    <t>-445038142</t>
  </si>
  <si>
    <t>Poznámka k položce:_x000d_
předpokládaný druh a rozzsah prací</t>
  </si>
  <si>
    <t>"Přístavba_ozn. P3_2x vrstva:</t>
  </si>
  <si>
    <t>Krytiny_02*2</t>
  </si>
  <si>
    <t>19</t>
  </si>
  <si>
    <t>M</t>
  </si>
  <si>
    <t>62853005</t>
  </si>
  <si>
    <t>pás asfaltový natavitelný modifikovaný SBS tl 4,0mm s vložkou ze skleněné tkaniny a hrubozrnným břidličným posypem na horním povrchu</t>
  </si>
  <si>
    <t>32</t>
  </si>
  <si>
    <t>-411886718</t>
  </si>
  <si>
    <t>7,692*1,1655 'Přepočtené koeficientem množství</t>
  </si>
  <si>
    <t>20</t>
  </si>
  <si>
    <t>62855007</t>
  </si>
  <si>
    <t>pás asfaltový natavitelný modifikovaný SBS tl 4,5mm s vložkou z polyesterové vyztužené rohože a hrubozrnným břidličným posypem na horním povrchu</t>
  </si>
  <si>
    <t>2109954226</t>
  </si>
  <si>
    <t>712341715</t>
  </si>
  <si>
    <t>Provedení povlakové krytiny střech do 10° pásy NAIP přitavením zaizolování prostupů kruhového průřezu D do 300 mm</t>
  </si>
  <si>
    <t>497245170</t>
  </si>
  <si>
    <t>Poznámka k položce:_x000d_
předpokládaný rozsah prací</t>
  </si>
  <si>
    <t>22</t>
  </si>
  <si>
    <t>62851031</t>
  </si>
  <si>
    <t>prostup parozábranou s integrovanou manžetou z modifikovaného asfaltového pásu DN 70</t>
  </si>
  <si>
    <t>2112863194</t>
  </si>
  <si>
    <t>23</t>
  </si>
  <si>
    <t>712431111</t>
  </si>
  <si>
    <t>Provedení povlakové krytiny střech přes 10° do 30° podkladní vrstvy pásy na sucho samolepící</t>
  </si>
  <si>
    <t>1467971217</t>
  </si>
  <si>
    <t>"Přístavba+klasicistní krov:</t>
  </si>
  <si>
    <t xml:space="preserve">Krytiny_01  "ozn. P1"</t>
  </si>
  <si>
    <t xml:space="preserve">(((1,720+0,320)*1,956)+(7,500*(0,230+0,320)))  "plechová krytina_ozn. P4"</t>
  </si>
  <si>
    <t>24</t>
  </si>
  <si>
    <t>62855R01</t>
  </si>
  <si>
    <t xml:space="preserve">pás asfaltový samolepicí modifikovaný SBS tl 1,5mm s vložkou z polyesterové rohože s  spalitelnou fólií nebo jemnozrnným minerálním posypem nebo textilií na horním povrchu</t>
  </si>
  <si>
    <t>298646950</t>
  </si>
  <si>
    <t xml:space="preserve">Krytiny_02  "přístavba_ozn. P3"</t>
  </si>
  <si>
    <t>237,423*1,1655 'Přepočtené koeficientem množství</t>
  </si>
  <si>
    <t>25</t>
  </si>
  <si>
    <t>712431811</t>
  </si>
  <si>
    <t>Odstranění povlakové krytiny střech přes 10° do 30° z pásů uložených na sucho samolepící</t>
  </si>
  <si>
    <t>-865082274</t>
  </si>
  <si>
    <t>Poznámka k položce:_x000d_
stávající pojistný hydroizolační pás</t>
  </si>
  <si>
    <t xml:space="preserve">Krytiny_01  "přístavba+klasicistní krov_ozn. P1"</t>
  </si>
  <si>
    <t>26</t>
  </si>
  <si>
    <t>712340832</t>
  </si>
  <si>
    <t>Odstranění povlakové krytiny střech do 10° z pásů NAIP přitavených v plné ploše dvouvrstvé</t>
  </si>
  <si>
    <t>-651406406</t>
  </si>
  <si>
    <t>(2,299*2,700)</t>
  </si>
  <si>
    <t xml:space="preserve">(2,700*0,350)  "přesah na stávající krov"</t>
  </si>
  <si>
    <t>(2,700*0,200) "svislá část_světlík"</t>
  </si>
  <si>
    <t>27</t>
  </si>
  <si>
    <t>712998R05</t>
  </si>
  <si>
    <t>Montáž prostupů odvětrání střech PVC</t>
  </si>
  <si>
    <t>-587186337</t>
  </si>
  <si>
    <t>"Přístavba_krytina P3:</t>
  </si>
  <si>
    <t>28</t>
  </si>
  <si>
    <t>28342R12</t>
  </si>
  <si>
    <t>střešní komínek s napojením na potrubí PVC s integrovanou manžetou</t>
  </si>
  <si>
    <t>-639161735</t>
  </si>
  <si>
    <t>29</t>
  </si>
  <si>
    <t>998712203</t>
  </si>
  <si>
    <t>Přesun hmot procentní pro krytiny povlakové v objektech v přes 12 do 24 m</t>
  </si>
  <si>
    <t>-1236781795</t>
  </si>
  <si>
    <t>713</t>
  </si>
  <si>
    <t>Izolace tepelné</t>
  </si>
  <si>
    <t>30</t>
  </si>
  <si>
    <t>713120813</t>
  </si>
  <si>
    <t>Odstranění tepelné izolace podlah volně kladené z vláknitých materiálů suchých tl přes 100 mm</t>
  </si>
  <si>
    <t>-2008876264</t>
  </si>
  <si>
    <t>Poznámka k položce:_x000d_
náklady včetně pracovního zabalení TI do rolí</t>
  </si>
  <si>
    <t>"Klasicistní krov_domontáž pro opakované použití:</t>
  </si>
  <si>
    <t>(10,446*11,960)</t>
  </si>
  <si>
    <t>31</t>
  </si>
  <si>
    <t>713121111</t>
  </si>
  <si>
    <t>Montáž izolace tepelné podlah volně kladenými rohožemi, pásy, dílci, deskami 1 vrstva</t>
  </si>
  <si>
    <t>-1889621383</t>
  </si>
  <si>
    <t>"Klasicistní krov_podlahy_zpěné použití:</t>
  </si>
  <si>
    <t>713191132</t>
  </si>
  <si>
    <t>Montáž izolace tepelné podlah, stropů vrchem nebo střech překrytí separační fólií z PE</t>
  </si>
  <si>
    <t>414147879</t>
  </si>
  <si>
    <t>"Klasicistní krov_zpětné použití demontované folie:</t>
  </si>
  <si>
    <t>33</t>
  </si>
  <si>
    <t>998713103</t>
  </si>
  <si>
    <t>Přesun hmot tonážní pro izolace tepelné v objektech v přes 12 do 24 m</t>
  </si>
  <si>
    <t>-1387667090</t>
  </si>
  <si>
    <t>"Klasicistní krov_domontáž+opakovaná montáž:</t>
  </si>
  <si>
    <t>(TI_01*0,0036)*2</t>
  </si>
  <si>
    <t>34</t>
  </si>
  <si>
    <t>998713181</t>
  </si>
  <si>
    <t>Příplatek k přesunu hmot tonážní 713 prováděný bez použití mechanizace</t>
  </si>
  <si>
    <t>77669922</t>
  </si>
  <si>
    <t>741</t>
  </si>
  <si>
    <t>Elektroinstalace - silnoproud</t>
  </si>
  <si>
    <t>35</t>
  </si>
  <si>
    <t>741410R01</t>
  </si>
  <si>
    <t xml:space="preserve">D+M stávajících aktivních hromosvodů </t>
  </si>
  <si>
    <t>kpl</t>
  </si>
  <si>
    <t>920869963</t>
  </si>
  <si>
    <t>"Přístavba:</t>
  </si>
  <si>
    <t>36</t>
  </si>
  <si>
    <t>741410R02</t>
  </si>
  <si>
    <t>Úprava nebo přesunutí vodičů STA a pod.</t>
  </si>
  <si>
    <t>1358655067</t>
  </si>
  <si>
    <t xml:space="preserve">Poznámka k položce:_x000d_
náklady pro přípomoce při demontáži a zpětné montáži prostupu krytinou </t>
  </si>
  <si>
    <t xml:space="preserve">"Přístavba_prostup krytibou_ozn.  P4:</t>
  </si>
  <si>
    <t>37</t>
  </si>
  <si>
    <t>741820R01</t>
  </si>
  <si>
    <t>Revize hromosvodů</t>
  </si>
  <si>
    <t>soubor</t>
  </si>
  <si>
    <t>-1343465761</t>
  </si>
  <si>
    <t>38</t>
  </si>
  <si>
    <t>998741203</t>
  </si>
  <si>
    <t>Přesun hmot procentní pro silnoproud v objektech v přes 12 do 24 m</t>
  </si>
  <si>
    <t>18695119</t>
  </si>
  <si>
    <t>762</t>
  </si>
  <si>
    <t>Konstrukce tesařské</t>
  </si>
  <si>
    <t>39</t>
  </si>
  <si>
    <t>762081150</t>
  </si>
  <si>
    <t>Hoblování hraněného řeziva ve staveništní dílně</t>
  </si>
  <si>
    <t>m3</t>
  </si>
  <si>
    <t>-1922310581</t>
  </si>
  <si>
    <t>"Klasicistní krov_doplnění+opravy krovu:</t>
  </si>
  <si>
    <t xml:space="preserve">(1,000*1)*(0,150*0,120)  "zhlaví krokve_150/120mm."</t>
  </si>
  <si>
    <t xml:space="preserve">(3,200*3)*(0,080*0,160)  "zesílení krokví_předpoklad 80/160 mm."</t>
  </si>
  <si>
    <t xml:space="preserve">(3,000*1)*(0,280*0,210)  "vazní trám v plné vazbě_280/210mm."</t>
  </si>
  <si>
    <t xml:space="preserve">(2,000*1)*(0,240*0,210)  "prahový trám_240/210mm."</t>
  </si>
  <si>
    <t xml:space="preserve">(2,500*1)*(0,290*0,230)  "prahový trám_290/230mm."</t>
  </si>
  <si>
    <t>Mezisoučet_doplnění vazby_klasicistní krov</t>
  </si>
  <si>
    <t>"Klasicistní krov_doplnění vazby:</t>
  </si>
  <si>
    <t>Rezivo_01*(0,140*0,050)</t>
  </si>
  <si>
    <t>Rezivo_02*(0,120*0,120)</t>
  </si>
  <si>
    <t>Rezivo_03*(0,120*0,160)</t>
  </si>
  <si>
    <t>Mezisoučet</t>
  </si>
  <si>
    <t>40</t>
  </si>
  <si>
    <t>762083111</t>
  </si>
  <si>
    <t>Impregnace řeziva proti dřevokaznému hmyzu a houbám máčením třída ohrožení 1 a 2</t>
  </si>
  <si>
    <t>-48266410</t>
  </si>
  <si>
    <t xml:space="preserve">(Bedneni_01+Bedneni_02)*0,032  "bednění střech"</t>
  </si>
  <si>
    <t>Mezisoučet_bednění střech</t>
  </si>
  <si>
    <t>41</t>
  </si>
  <si>
    <t>762331823</t>
  </si>
  <si>
    <t>Demontáž vázaných kcí krovů k dalšímu použití z hranolů průřezové pl přes 224 do 288 cm2</t>
  </si>
  <si>
    <t>-1994395700</t>
  </si>
  <si>
    <t>"Klasicistní krov_domontáž pásku-námětku:</t>
  </si>
  <si>
    <t xml:space="preserve">(1,000*1)  "pásek_160/180mm."</t>
  </si>
  <si>
    <t>42</t>
  </si>
  <si>
    <t>762331951</t>
  </si>
  <si>
    <t>Vyřezání části střešní vazby průřezové pl řeziva přes 450 cm2 dl do 3 m</t>
  </si>
  <si>
    <t>963713553</t>
  </si>
  <si>
    <t>"Klasicistní krov_předpokládaný rozsah prací:</t>
  </si>
  <si>
    <t xml:space="preserve">(3,000*1)  "vazní trám v plné vazbě_280/210mm."</t>
  </si>
  <si>
    <t xml:space="preserve">(2,000*1)  "prahový trám_240/210mm."</t>
  </si>
  <si>
    <t xml:space="preserve">(2,500*1)  "prahový trám_290/230mm."</t>
  </si>
  <si>
    <t xml:space="preserve">(1,000*1)  "zhlaví krokve_150/120mm."</t>
  </si>
  <si>
    <t>43</t>
  </si>
  <si>
    <t>762332921</t>
  </si>
  <si>
    <t>Doplnění části střešní vazby hranoly průřezové pl do 120 cm2 včetně materiálu</t>
  </si>
  <si>
    <t>-570705615</t>
  </si>
  <si>
    <t>"Klasicistní krov_doplněnní vazby:</t>
  </si>
  <si>
    <t xml:space="preserve">(5,300*2)*1,1  "zesílení krokve"   </t>
  </si>
  <si>
    <t>44</t>
  </si>
  <si>
    <t>762332922</t>
  </si>
  <si>
    <t>Doplnění části střešní vazby hranoly průřezové pl přes 120 do 224 cm2 včetně materiálu</t>
  </si>
  <si>
    <t>-1543850321</t>
  </si>
  <si>
    <t xml:space="preserve">(3,200*3)  "zesílení krokví_předpoklad 80/160 mm."</t>
  </si>
  <si>
    <t xml:space="preserve">(1,700*3)*2  "sloupek_středové vaznice"   </t>
  </si>
  <si>
    <t xml:space="preserve">(0,300*3)*2  "sloupek_vaznice_pozednice"  </t>
  </si>
  <si>
    <t xml:space="preserve">((1,200*2)*2+(1,200*1)*4)*1,1  "pásky"   </t>
  </si>
  <si>
    <t xml:space="preserve">Mezisoučet_řezivo 120x120 mm.   </t>
  </si>
  <si>
    <t xml:space="preserve">(12,035+11,960)/2*4  "vaznice"  </t>
  </si>
  <si>
    <t xml:space="preserve">Mezisoučet_řezivo 120x160   </t>
  </si>
  <si>
    <t>45</t>
  </si>
  <si>
    <t>762332925</t>
  </si>
  <si>
    <t>Doplnění části střešní vazby hranoly průřezové pl přes 450 do 600 cm2 včetně materiálu</t>
  </si>
  <si>
    <t>-424225956</t>
  </si>
  <si>
    <t>46</t>
  </si>
  <si>
    <t>762333132</t>
  </si>
  <si>
    <t>Montáž vázaných kcí krovů nepravidelných z hraněného řeziva průřezové pl přes 120 do 224 cm2</t>
  </si>
  <si>
    <t>167654792</t>
  </si>
  <si>
    <t xml:space="preserve">(1,000*1)  "pásek_160/180mm._opakované použití"</t>
  </si>
  <si>
    <t>47</t>
  </si>
  <si>
    <t>762341210</t>
  </si>
  <si>
    <t>Montáž bednění střech rovných a šikmých sklonu do 60° z hrubých prken na sraz tl do 32 mm</t>
  </si>
  <si>
    <t>-986497068</t>
  </si>
  <si>
    <t>"Přístavba+klasicistní krov_předpokládaný rozsah prací_dle PD_20%:</t>
  </si>
  <si>
    <t xml:space="preserve">(Krytiny_01+Krytiny_02)*0,20  "ozn. P1+P3"</t>
  </si>
  <si>
    <t xml:space="preserve">(((1,720+0,320)*1,956)+(7,500*(0,230+0,320)))*0,20  "plechová krytina_ozn. P4"</t>
  </si>
  <si>
    <t>"Klasicistní krov_předpokládaná rozsah prací:</t>
  </si>
  <si>
    <t xml:space="preserve">(12,000*1)  "pro opravu krovu"</t>
  </si>
  <si>
    <t>Mezisoučet_opravy+doplnění stávajícího bednění</t>
  </si>
  <si>
    <t>"Přístavba+klasicistní krov_doplnění bednění:</t>
  </si>
  <si>
    <t xml:space="preserve">Krytiny_01+Krytiny_02  "ozn. P1+P3"</t>
  </si>
  <si>
    <t>48</t>
  </si>
  <si>
    <t>60515111</t>
  </si>
  <si>
    <t>řezivo jehličnaté boční prkno 20-30mm</t>
  </si>
  <si>
    <t>-211932306</t>
  </si>
  <si>
    <t>(Bedneni_01+Bedneni_02)*0,032</t>
  </si>
  <si>
    <t>9,501*1,1 'Přepočtené koeficientem množství</t>
  </si>
  <si>
    <t>49</t>
  </si>
  <si>
    <t>762341811</t>
  </si>
  <si>
    <t>Demontáž bednění střech z prken</t>
  </si>
  <si>
    <t>1218158592</t>
  </si>
  <si>
    <t>"Přístavba+klasicistní krov_ozn. P1_předpokládaný rozsah prací_dle PD_20%:</t>
  </si>
  <si>
    <t>(Krytiny_01+Krytiny_02)*0,20</t>
  </si>
  <si>
    <t>(12,000*1)</t>
  </si>
  <si>
    <t>50</t>
  </si>
  <si>
    <t>762342511</t>
  </si>
  <si>
    <t>Montáž kontralatí na podklad bez tepelné izolace</t>
  </si>
  <si>
    <t>39607066</t>
  </si>
  <si>
    <t>"Přístavba_ozn. P1:</t>
  </si>
  <si>
    <t>((6,300*18)+(4,400*5)*-1+(3,600+2,550+1,350+0,320))*1,1</t>
  </si>
  <si>
    <t>((6,300*14)+(6,300+5,100+4,100+3,100+2,000+0,500))*1,1</t>
  </si>
  <si>
    <t xml:space="preserve">((4,881*2)+(8,804*2))*1,1  "úžlabí"</t>
  </si>
  <si>
    <t>"Klasicistní krov_ozn. P1:</t>
  </si>
  <si>
    <t>(6,100+5,200+4,200+3,200+2,200+1,200+0,320)*1,1</t>
  </si>
  <si>
    <t>((4*(3,750+3,564)/2)+(3,600+2,600+1,600+0,600))*1,1</t>
  </si>
  <si>
    <t>Mezisoučet_konralatě</t>
  </si>
  <si>
    <t>"Přístavba+klasicistní krov_ozn. P1:</t>
  </si>
  <si>
    <t>(19,350-0,300)*2</t>
  </si>
  <si>
    <t>(12,632*2)</t>
  </si>
  <si>
    <t>Mezisoučet_hřebeny</t>
  </si>
  <si>
    <t>51</t>
  </si>
  <si>
    <t>60514114</t>
  </si>
  <si>
    <t>řezivo jehličnaté lať impregnovaná dl 4 m</t>
  </si>
  <si>
    <t>1205887175</t>
  </si>
  <si>
    <t>"Kontralatě_pro ozn. P1:</t>
  </si>
  <si>
    <t>Kontralatě_01*(0,060*0,060)</t>
  </si>
  <si>
    <t>"Hřebeny.ozn_P1:</t>
  </si>
  <si>
    <t>(19,350-0,300)*2*(0,060*0,060)</t>
  </si>
  <si>
    <t>(12,632*2)*(0,060*0,060)</t>
  </si>
  <si>
    <t>1,342*1,1 'Přepočtené koeficientem množství</t>
  </si>
  <si>
    <t>52</t>
  </si>
  <si>
    <t>762381R01</t>
  </si>
  <si>
    <t>Podepření tesařských konstrukcí krovů, plná vazba do 9 m</t>
  </si>
  <si>
    <t>891319825</t>
  </si>
  <si>
    <t>"Pracovní podepření pro výměnu trámů krovu:</t>
  </si>
  <si>
    <t>53</t>
  </si>
  <si>
    <t>762312R1</t>
  </si>
  <si>
    <t>Celodřevěný plátový spoj s šikmými čely, klínovými hmoždíky a kolíkovými svorníky pl přes 450 do 600 cm2</t>
  </si>
  <si>
    <t>-351980107</t>
  </si>
  <si>
    <t>Poznámka k položce:_x000d_
dle podmínek statického posouzení krovu</t>
  </si>
  <si>
    <t>"Klasicistní krov_sanace zhlaví vazního trámu:</t>
  </si>
  <si>
    <t>54</t>
  </si>
  <si>
    <t>762395000</t>
  </si>
  <si>
    <t>Spojovací prostředky krovů, bednění, laťování, nadstřešních konstrukcí</t>
  </si>
  <si>
    <t>1624535783</t>
  </si>
  <si>
    <t>Mezisoučet_kontralatě</t>
  </si>
  <si>
    <t>55</t>
  </si>
  <si>
    <t>998762103</t>
  </si>
  <si>
    <t>Přesun hmot tonážní pro kce tesařské v objektech v přes 12 do 24 m</t>
  </si>
  <si>
    <t>118186894</t>
  </si>
  <si>
    <t>763</t>
  </si>
  <si>
    <t>Konstrukce suché výstavby</t>
  </si>
  <si>
    <t>56</t>
  </si>
  <si>
    <t>763131511</t>
  </si>
  <si>
    <t>SDK podhled deska 1xA 12,5 bez izolace jednovrstvá spodní kce profil CD+UD</t>
  </si>
  <si>
    <t>213443175</t>
  </si>
  <si>
    <t>Poznámka k položce:_x000d_
předpoklad stávající standardní desky A 12,5 mm.</t>
  </si>
  <si>
    <t xml:space="preserve">((0,300*2+0,780)+1,180)*2*0,300  "samostatné okno_ozn. K4"</t>
  </si>
  <si>
    <t xml:space="preserve">((0,300*2+0,780*2+0,160)+1,180)*0,300*2  "sestavy_ozn. K4"</t>
  </si>
  <si>
    <t xml:space="preserve">((0,300*2+0,550)+0,780)*2*0,300  "samostatné okno_ozn. K5"</t>
  </si>
  <si>
    <t>57</t>
  </si>
  <si>
    <t>763131712</t>
  </si>
  <si>
    <t>SDK podhled napojení na jiný druh podhledu</t>
  </si>
  <si>
    <t>1100304932</t>
  </si>
  <si>
    <t>Poznámka k položce:_x000d_
napojení na stávající SDK podhledy</t>
  </si>
  <si>
    <t xml:space="preserve">((0,300*2+0,780)+(0,300*2+1,180))*2  "samostatné okno_ozn. K4"</t>
  </si>
  <si>
    <t xml:space="preserve">((0,300*2+0,780*2+0,160)+(0,300*2+1,180))*2*2  "sestavy_ozn. K4"</t>
  </si>
  <si>
    <t xml:space="preserve">((0,300*2+0,550)+(0,300*2+0,780))*2  "samostatné okno_ozn. K5"</t>
  </si>
  <si>
    <t>58</t>
  </si>
  <si>
    <t>763131714</t>
  </si>
  <si>
    <t>SDK podhled základní penetrační nátěr</t>
  </si>
  <si>
    <t>-1918784954</t>
  </si>
  <si>
    <t>59</t>
  </si>
  <si>
    <t>763131751</t>
  </si>
  <si>
    <t>Montáž parotěsné zábrany do SDK podhledu</t>
  </si>
  <si>
    <t>-127738401</t>
  </si>
  <si>
    <t xml:space="preserve">(0,780+1,180)*2*0,300  "samostatné okno_ozn. K4"</t>
  </si>
  <si>
    <t xml:space="preserve">((0,780*2+0,160)*1,180)*2*0,300*2  "sestavy_ozn. K4"</t>
  </si>
  <si>
    <t xml:space="preserve">(0,550+0,780)*2*0,300  "samostatné okno_ozn. K5"</t>
  </si>
  <si>
    <t>Mezisoučet_ostění</t>
  </si>
  <si>
    <t>Mezisoučet_pracovní přesah na okolní SDK podhled</t>
  </si>
  <si>
    <t>60</t>
  </si>
  <si>
    <t>28329274</t>
  </si>
  <si>
    <t>fólie PE vyztužená pro parotěsnou vrstvu (reakce na oheň - třída E) 110g/m2</t>
  </si>
  <si>
    <t>140726141</t>
  </si>
  <si>
    <t>9,204*1,1235 'Přepočtené koeficientem množství</t>
  </si>
  <si>
    <t>61</t>
  </si>
  <si>
    <t>763131761</t>
  </si>
  <si>
    <t>Příplatek k SDK podhledu za plochu do 3 m2 jednotlivě</t>
  </si>
  <si>
    <t>327254759</t>
  </si>
  <si>
    <t>"Pracovní přesah na okolní SDK podhled:</t>
  </si>
  <si>
    <t>62</t>
  </si>
  <si>
    <t>763131831</t>
  </si>
  <si>
    <t>Demontáž SDK podhledu s jednovrstvou nosnou kcí z ocelových profilů opláštění jednoduché</t>
  </si>
  <si>
    <t>-1100674724</t>
  </si>
  <si>
    <t>"Stávající střešní okna:</t>
  </si>
  <si>
    <t xml:space="preserve">((0,780*2+0,160)+1,180)*2*0,300*2  "sestavy_ozn. K4"</t>
  </si>
  <si>
    <t xml:space="preserve">(0,200+0,160+0,200)*1,180*2  "sestavy_ozn. K4"</t>
  </si>
  <si>
    <t>Mezisoučet_středový obklad společné krokve</t>
  </si>
  <si>
    <t>63</t>
  </si>
  <si>
    <t>763164611</t>
  </si>
  <si>
    <t>SDK obklad kcí tvaru U š do 0,6 m desky 1xA 12,5</t>
  </si>
  <si>
    <t>-119043532</t>
  </si>
  <si>
    <t xml:space="preserve">(1,180*2)  "sestavy_ozn. K4"</t>
  </si>
  <si>
    <t>64</t>
  </si>
  <si>
    <t>763182411</t>
  </si>
  <si>
    <t>SDK opláštění obvodu střešního okna hl do 0,5 m</t>
  </si>
  <si>
    <t>-511043023</t>
  </si>
  <si>
    <t xml:space="preserve">(0,780+1,180)*2  "samostatné okno_ozn. K4"</t>
  </si>
  <si>
    <t xml:space="preserve">((0,780*2+0,160)+1,180)*2*2  "sestavy_ozn. K4"</t>
  </si>
  <si>
    <t xml:space="preserve">(0,550+0,780)*2  "samostatné okno_ozn. K5"</t>
  </si>
  <si>
    <t>65</t>
  </si>
  <si>
    <t>998763403</t>
  </si>
  <si>
    <t>Přesun hmot procentní pro sádrokartonové konstrukce v objektech v přes 12 do 24 m</t>
  </si>
  <si>
    <t>-1826439132</t>
  </si>
  <si>
    <t>764</t>
  </si>
  <si>
    <t>Konstrukce klempířské</t>
  </si>
  <si>
    <t>66</t>
  </si>
  <si>
    <t>764001801</t>
  </si>
  <si>
    <t>Demontáž podkladního plechu do suti</t>
  </si>
  <si>
    <t>-1589226725</t>
  </si>
  <si>
    <t>"Ozn. P5_vodorovná část:</t>
  </si>
  <si>
    <t>(6,300*2)</t>
  </si>
  <si>
    <t>12,6*1,1 'Přepočtené koeficientem množství</t>
  </si>
  <si>
    <t>67</t>
  </si>
  <si>
    <t>764001821</t>
  </si>
  <si>
    <t>Demontáž krytiny ze svitků nebo tabulí do suti</t>
  </si>
  <si>
    <t>2054911262</t>
  </si>
  <si>
    <t xml:space="preserve">(5,750*1,200)  "stávající světlík_svislá stěna_předpokládaný rozsah prací"</t>
  </si>
  <si>
    <t>68</t>
  </si>
  <si>
    <t>7640018R02</t>
  </si>
  <si>
    <t>Demontáž stávající krytiny s nášlapy světlíku z tabulí do suti</t>
  </si>
  <si>
    <t>ks</t>
  </si>
  <si>
    <t>162436769</t>
  </si>
  <si>
    <t xml:space="preserve">(1,000*1)  "ozn. K6"</t>
  </si>
  <si>
    <t>69</t>
  </si>
  <si>
    <t>764001891</t>
  </si>
  <si>
    <t>Demontáž úžlabí do suti</t>
  </si>
  <si>
    <t>-1083264289</t>
  </si>
  <si>
    <t>"Klasicistní krov_napojení přístavba_ozn. P8:</t>
  </si>
  <si>
    <t>(4,881+8,804)</t>
  </si>
  <si>
    <t>13,685*1,1 'Přepočtené koeficientem množství</t>
  </si>
  <si>
    <t>70</t>
  </si>
  <si>
    <t>764001901</t>
  </si>
  <si>
    <t>Napojení klempířských konstrukcí na stávající délky spoje do 0,5 m</t>
  </si>
  <si>
    <t>-239112354</t>
  </si>
  <si>
    <t>"Ozn. P9_klasicistní krov:</t>
  </si>
  <si>
    <t>(2,000*1)</t>
  </si>
  <si>
    <t>71</t>
  </si>
  <si>
    <t>764002801</t>
  </si>
  <si>
    <t>Demontáž závětrné lišty do suti</t>
  </si>
  <si>
    <t>1475040230</t>
  </si>
  <si>
    <t>(5,700+3,750)</t>
  </si>
  <si>
    <t>9,45*1,1 'Přepočtené koeficientem množství</t>
  </si>
  <si>
    <t>72</t>
  </si>
  <si>
    <t>764002811</t>
  </si>
  <si>
    <t>Demontáž okapového plechu do suti v krytině povlakové</t>
  </si>
  <si>
    <t>973862275</t>
  </si>
  <si>
    <t>"Ozn. P3:</t>
  </si>
  <si>
    <t>(2,550*1)</t>
  </si>
  <si>
    <t>73</t>
  </si>
  <si>
    <t>764002812</t>
  </si>
  <si>
    <t>Demontáž okapového plechu do suti v krytině skládané</t>
  </si>
  <si>
    <t>703618779</t>
  </si>
  <si>
    <t>"Ozn. P1:</t>
  </si>
  <si>
    <t>(8,100-0,300+13,350-0,300)</t>
  </si>
  <si>
    <t>74</t>
  </si>
  <si>
    <t>764002821</t>
  </si>
  <si>
    <t>Demontáž střešního výlezu do suti</t>
  </si>
  <si>
    <t>-318665293</t>
  </si>
  <si>
    <t xml:space="preserve">(1,000*1)  "klasicistní krov_ozn. K6"</t>
  </si>
  <si>
    <t>75</t>
  </si>
  <si>
    <t>764002841</t>
  </si>
  <si>
    <t>Demontáž oplechování horních ploch zdí a nadezdívek do suti</t>
  </si>
  <si>
    <t>-252694349</t>
  </si>
  <si>
    <t>76</t>
  </si>
  <si>
    <t>764002861</t>
  </si>
  <si>
    <t>Demontáž oplechování říms a ozdobných prvků do suti</t>
  </si>
  <si>
    <t>-1945414108</t>
  </si>
  <si>
    <t>"Ozn. P4_část světlík_jižní strana:</t>
  </si>
  <si>
    <t>(5,750*1)</t>
  </si>
  <si>
    <t>77</t>
  </si>
  <si>
    <t>764002871</t>
  </si>
  <si>
    <t>Demontáž lemování zdí do suti</t>
  </si>
  <si>
    <t>-963250445</t>
  </si>
  <si>
    <t>"Ozn. P5:</t>
  </si>
  <si>
    <t xml:space="preserve">(6,300*2)*1,1  "svislá část_atika"</t>
  </si>
  <si>
    <t>"Obvodové zdivo světlíku"</t>
  </si>
  <si>
    <t>(4,400*2+5,750)</t>
  </si>
  <si>
    <t>78</t>
  </si>
  <si>
    <t>764002881</t>
  </si>
  <si>
    <t>Demontáž lemování střešních prostupů do suti</t>
  </si>
  <si>
    <t>-315806976</t>
  </si>
  <si>
    <t>"Ozn. P7:</t>
  </si>
  <si>
    <t xml:space="preserve">(0,600+1,100)*2*1,05*(0,400+0,400)  "komín"</t>
  </si>
  <si>
    <t>79</t>
  </si>
  <si>
    <t>764003801</t>
  </si>
  <si>
    <t>Demontáž lemování trub, konzol, držáků, ventilačních nástavců a jiných kusových prvků do suti</t>
  </si>
  <si>
    <t>-2122819588</t>
  </si>
  <si>
    <t>"Ozn. K7+K8:</t>
  </si>
  <si>
    <t>(3,000+1,000)</t>
  </si>
  <si>
    <t>80</t>
  </si>
  <si>
    <t>764004801</t>
  </si>
  <si>
    <t>Demontáž podokapního žlabu do suti</t>
  </si>
  <si>
    <t>1306317974</t>
  </si>
  <si>
    <t>"Ozn. P6_přístavba:</t>
  </si>
  <si>
    <t>(13,350+0,950)+(15,744*1)</t>
  </si>
  <si>
    <t>81</t>
  </si>
  <si>
    <t>764021403</t>
  </si>
  <si>
    <t>Podkladní plech z Al plechu rš 250 mm</t>
  </si>
  <si>
    <t>-95449194</t>
  </si>
  <si>
    <t>Poznámka k položce:_x000d_
oplechování okapové hrany v rovině stávajícího bednění_pojistná hydroizolační vrstva</t>
  </si>
  <si>
    <t>"Oplechování okapové hrany v rovině stávajícího bednění_pojistná hydroizolační vrstva:</t>
  </si>
  <si>
    <t xml:space="preserve">(13,350-0,300)+(8,100+5,500+2,550-0,300-5,575)  "přístavba"</t>
  </si>
  <si>
    <t>(6,300*2)*1,1</t>
  </si>
  <si>
    <t>82</t>
  </si>
  <si>
    <t>764021422</t>
  </si>
  <si>
    <t>Dilatační připojovací lišta z Al plechu včetně tmelení rš 120 mm</t>
  </si>
  <si>
    <t>-555545964</t>
  </si>
  <si>
    <t xml:space="preserve">(0,600+1,100)*2*1,05  "komín"</t>
  </si>
  <si>
    <t>83</t>
  </si>
  <si>
    <t>764121431</t>
  </si>
  <si>
    <t>Krytina střechy rovné drážkováním z tabulí z Al plechu sklonu do 30°</t>
  </si>
  <si>
    <t>-1116940317</t>
  </si>
  <si>
    <t>"Předpokládaný druh prací:</t>
  </si>
  <si>
    <t>84</t>
  </si>
  <si>
    <t>764121435</t>
  </si>
  <si>
    <t>Krytina střechy rovné drážkováním z tabulí z Al plechu sklonu přes 60°</t>
  </si>
  <si>
    <t>59473492</t>
  </si>
  <si>
    <t>85</t>
  </si>
  <si>
    <t>764121452</t>
  </si>
  <si>
    <t>Krytina střechy rovné ze šablon z Al plechu do 10 ks/m2 sklonu do 30°</t>
  </si>
  <si>
    <t>-1905182390</t>
  </si>
  <si>
    <t>Poznámka k položce:_x000d_
náklady včetně startovacích(okapových) a ukončujících(hřebenových) šablon a spojovacího materiálu</t>
  </si>
  <si>
    <t>86</t>
  </si>
  <si>
    <t>764121R01</t>
  </si>
  <si>
    <t>Krytina střechy rovné z tabulí z Al plechu s nášlapy světlíku sklonu přes 60°</t>
  </si>
  <si>
    <t>611912460</t>
  </si>
  <si>
    <t>87</t>
  </si>
  <si>
    <t>764221R01</t>
  </si>
  <si>
    <t>Oplechování větraného hřebene s větrací z Al plechu rš 400 mm</t>
  </si>
  <si>
    <t>-1167141014</t>
  </si>
  <si>
    <t>Poznámka k položce:_x000d_
systémový hřebenáč oblého tvaru v systému krytiny</t>
  </si>
  <si>
    <t>"Ozn. P2_náklady včetně systémových doplňků:</t>
  </si>
  <si>
    <t xml:space="preserve">(19,450-0,300)  "přístavba"</t>
  </si>
  <si>
    <t xml:space="preserve">(12,632*1)  "klasicistní krov"</t>
  </si>
  <si>
    <t>88</t>
  </si>
  <si>
    <t>764221466</t>
  </si>
  <si>
    <t>Oplechování úžlabí z Al plechu rš 500 mm</t>
  </si>
  <si>
    <t>1047697809</t>
  </si>
  <si>
    <t>89</t>
  </si>
  <si>
    <t>764222404</t>
  </si>
  <si>
    <t>Oplechování štítu závětrnou lištou z Al plechu rš 330 mm</t>
  </si>
  <si>
    <t>1830075105</t>
  </si>
  <si>
    <t>90</t>
  </si>
  <si>
    <t>764222434</t>
  </si>
  <si>
    <t>Oplechování rovné okapové hrany z Al plechu rš 330 mm</t>
  </si>
  <si>
    <t>-1550587947</t>
  </si>
  <si>
    <t xml:space="preserve">(8,100-0,300+13,350-0,300)  "ozn. P1"</t>
  </si>
  <si>
    <t xml:space="preserve">(2,550*1)  "ozn. P3"</t>
  </si>
  <si>
    <t>91</t>
  </si>
  <si>
    <t>764225405</t>
  </si>
  <si>
    <t>Oplechování horních ploch a nadezdívek (atik) bez rohů z Al plechu celoplošně lepené rš 400 mm</t>
  </si>
  <si>
    <t>-1692396174</t>
  </si>
  <si>
    <t>92</t>
  </si>
  <si>
    <t>764228424</t>
  </si>
  <si>
    <t>Oplechování římsy rovné celoplošně lepené z Al plechu rš 330 mm</t>
  </si>
  <si>
    <t>1226868263</t>
  </si>
  <si>
    <t>93</t>
  </si>
  <si>
    <t>764321415</t>
  </si>
  <si>
    <t>Lemování rovných zdí střech s krytinou skládanou z Al plechu rš 400 mm</t>
  </si>
  <si>
    <t>-398597144</t>
  </si>
  <si>
    <t>94</t>
  </si>
  <si>
    <t>764321417</t>
  </si>
  <si>
    <t>Lemování rovných zdí střech s krytinou skládanou z Al plechu rš 670 mm</t>
  </si>
  <si>
    <t>-1757829002</t>
  </si>
  <si>
    <t xml:space="preserve">(6,300*2)  "svislá část_atika"</t>
  </si>
  <si>
    <t>95</t>
  </si>
  <si>
    <t>764324412</t>
  </si>
  <si>
    <t>Lemování prostupů střech s krytinou skládanou nebo plechovou bez lišty z Al plechu</t>
  </si>
  <si>
    <t>-1633384765</t>
  </si>
  <si>
    <t>96</t>
  </si>
  <si>
    <t>764325424</t>
  </si>
  <si>
    <t>Lemování trub, konzol nebo držáků z Al plechu střech s krytinou skládanou D přes 150 do 200 mm</t>
  </si>
  <si>
    <t>-947122279</t>
  </si>
  <si>
    <t>(2,000+1,000)</t>
  </si>
  <si>
    <t>97</t>
  </si>
  <si>
    <t>764325425</t>
  </si>
  <si>
    <t>Lemování trub, konzol nebo držáků z Al plechu střech s krytinou skládanou D přes 200 do 300 mm</t>
  </si>
  <si>
    <t>118778922</t>
  </si>
  <si>
    <t>"Ozn. K7:</t>
  </si>
  <si>
    <t>98</t>
  </si>
  <si>
    <t>764326R01</t>
  </si>
  <si>
    <t>Ventilační prostupy z Al plechu na skládané nebo plechové krytině D 150 mm</t>
  </si>
  <si>
    <t>1027389520</t>
  </si>
  <si>
    <t>Poznámka k položce:_x000d_
pro samovolné proudění vzduch, náklady včetně systémového propojení ve strěším plášti</t>
  </si>
  <si>
    <t>"Přístavba_odvětrání střechy:</t>
  </si>
  <si>
    <t>(4,000*1)</t>
  </si>
  <si>
    <t>99</t>
  </si>
  <si>
    <t>764521404</t>
  </si>
  <si>
    <t>Žlab podokapní půlkruhový z Al plechu rš 330 mm</t>
  </si>
  <si>
    <t>2020049623</t>
  </si>
  <si>
    <t>Poznámka k položce:_x000d_
náklady včetně háků a čel</t>
  </si>
  <si>
    <t>100</t>
  </si>
  <si>
    <t>764521424</t>
  </si>
  <si>
    <t>Roh nebo kout půlkruhového podokapního žlabu z Al plechu rš 330 mm</t>
  </si>
  <si>
    <t>939637718</t>
  </si>
  <si>
    <t>101</t>
  </si>
  <si>
    <t>764521444</t>
  </si>
  <si>
    <t>Kotlík oválný (trychtýřový) pro podokapní žlaby z Al plechu 330/100 mm</t>
  </si>
  <si>
    <t>-1857190499</t>
  </si>
  <si>
    <t>102</t>
  </si>
  <si>
    <t>764527404</t>
  </si>
  <si>
    <t>Dilatace žlabů z Al plechu dilatačního vložením pásu s pryžovou vložkou rš 330 mm</t>
  </si>
  <si>
    <t>-871222971</t>
  </si>
  <si>
    <t>103</t>
  </si>
  <si>
    <t>998764203</t>
  </si>
  <si>
    <t>Přesun hmot procentní pro konstrukce klempířské v objektech v přes 12 do 24 m</t>
  </si>
  <si>
    <t>-1243831739</t>
  </si>
  <si>
    <t>765</t>
  </si>
  <si>
    <t>Krytina skládaná</t>
  </si>
  <si>
    <t>104</t>
  </si>
  <si>
    <t>765111201</t>
  </si>
  <si>
    <t>Montáž krytiny keramické okapní větrací pás</t>
  </si>
  <si>
    <t>187677773</t>
  </si>
  <si>
    <t>(13,350-0,300)+(15,744-0,300-0,575)</t>
  </si>
  <si>
    <t>105</t>
  </si>
  <si>
    <t>59660022</t>
  </si>
  <si>
    <t>pás ochranný větrací okapní plastový š 100mm</t>
  </si>
  <si>
    <t>-837520575</t>
  </si>
  <si>
    <t>Poznámka k položce:_x000d_
ochranný pás proti ptákům</t>
  </si>
  <si>
    <t>106</t>
  </si>
  <si>
    <t>765131801</t>
  </si>
  <si>
    <t>Demontáž vláknocementové skládané krytiny sklonu do 30° do suti</t>
  </si>
  <si>
    <t>671311840</t>
  </si>
  <si>
    <t>Poznámka k položce:_x000d_
materiál bez přísady azbestu</t>
  </si>
  <si>
    <t>(((13,350-0,300)*6,300)+((19,450-0,300-13,350+0,300)*6,300*0,5))*1,1</t>
  </si>
  <si>
    <t xml:space="preserve">(1,849*1,499)*-1  "sestava střešních oken"</t>
  </si>
  <si>
    <t>(((8,100+5,500)*6,300)+(2,550*3,567)+((3,597*3,564)*0,5))*1,1</t>
  </si>
  <si>
    <t xml:space="preserve">(5,750*4,400)*-1  "průmět světlíku"</t>
  </si>
  <si>
    <t xml:space="preserve">(((1,720+0,320)*1,956)+(7,500*(0,230+0,320)))*-1  "plechová krytina_ozn. P4"</t>
  </si>
  <si>
    <t>(17,973+16,298)*1,1</t>
  </si>
  <si>
    <t>107</t>
  </si>
  <si>
    <t>765131821</t>
  </si>
  <si>
    <t>Demontáž hřebene nebo nároží z hřebenáčů vláknocementové skládané krytiny sklonu do 30° do suti</t>
  </si>
  <si>
    <t>-1044017710</t>
  </si>
  <si>
    <t>"Ozn. P2:</t>
  </si>
  <si>
    <t>108</t>
  </si>
  <si>
    <t>765142801</t>
  </si>
  <si>
    <t>Demontáž krytiny z polykarbonátových rovných desek</t>
  </si>
  <si>
    <t>-728996810</t>
  </si>
  <si>
    <t>Poznámka k položce:_x000d_
zakřivená plocha</t>
  </si>
  <si>
    <t>"Stávající světlík:</t>
  </si>
  <si>
    <t>(5,750*4,400)</t>
  </si>
  <si>
    <t>25,3*1,15 'Přepočtené koeficientem množství</t>
  </si>
  <si>
    <t>109</t>
  </si>
  <si>
    <t>765144007</t>
  </si>
  <si>
    <t>Krytina z polykarbonátových komůrkových desek rovných tl. 25 mm na kovovou konstrukci</t>
  </si>
  <si>
    <t>2078514368</t>
  </si>
  <si>
    <t>Poznámka k položce:_x000d_
zakřivená plocha, náklady včetně přetmelení</t>
  </si>
  <si>
    <t>110</t>
  </si>
  <si>
    <t>765191001</t>
  </si>
  <si>
    <t>Montáž pojistné hydroizolační nebo parotěsné fólie kladené ve sklonu do 20° lepením na bednění nebo izolaci</t>
  </si>
  <si>
    <t>-720152821</t>
  </si>
  <si>
    <t>111</t>
  </si>
  <si>
    <t>765191023</t>
  </si>
  <si>
    <t>Montáž pojistné hydroizolační nebo parotěsné kladené ve sklonu přes 20° s lepenými spoji na bednění</t>
  </si>
  <si>
    <t>906444820</t>
  </si>
  <si>
    <t xml:space="preserve">Bedneni_02  "přístavba+klasicistní krov_ozn. P1"</t>
  </si>
  <si>
    <t xml:space="preserve">Krytiny_02*-1  "přístavba_ozn. P3"</t>
  </si>
  <si>
    <t>112</t>
  </si>
  <si>
    <t>28329031</t>
  </si>
  <si>
    <t>fólie kontaktní difuzně propustná pro doplňkovou hydroizolační vrstvu, monolitická dvouvrstvá PES/PR 270g/m2, integrovaná samolepící páska</t>
  </si>
  <si>
    <t>549309184</t>
  </si>
  <si>
    <t>Poznámka k položce:_x000d_
max. třída těsnosti 2, zvýšená odolnost proti impregnačním prostředkům na dřevo</t>
  </si>
  <si>
    <t>237,423*1,15 'Přepočtené koeficientem množství</t>
  </si>
  <si>
    <t>113</t>
  </si>
  <si>
    <t>765191031</t>
  </si>
  <si>
    <t>Lepení těsnících pásků pod kontralatě</t>
  </si>
  <si>
    <t>-347428801</t>
  </si>
  <si>
    <t>114</t>
  </si>
  <si>
    <t>28329303</t>
  </si>
  <si>
    <t>páska těsnící jednostranně lepící butylkaučuková pod kontralatě š 50mm</t>
  </si>
  <si>
    <t>-862226109</t>
  </si>
  <si>
    <t>309,472*1,1 'Přepočtené koeficientem množství</t>
  </si>
  <si>
    <t>115</t>
  </si>
  <si>
    <t>765191R01</t>
  </si>
  <si>
    <t>Montáž pojistné hydroizolační nebo parotěsné fólie kladené volně na bednění nebo tepelnou izolaci</t>
  </si>
  <si>
    <t>6501140</t>
  </si>
  <si>
    <t>"Klasicistní krov_tepelná izolace podlah_zpěné použití:</t>
  </si>
  <si>
    <t>116</t>
  </si>
  <si>
    <t>765192001</t>
  </si>
  <si>
    <t>Nouzové (provizorní) zakrytí střechy plachtou</t>
  </si>
  <si>
    <t>2011100925</t>
  </si>
  <si>
    <t>Poznámka k položce:_x000d_
ochrana stavby před zatečením</t>
  </si>
  <si>
    <t>"Přístavba+klasicistní krov_předpokládaný rozsah prací:</t>
  </si>
  <si>
    <t>Bedneni_02*1,1</t>
  </si>
  <si>
    <t>117</t>
  </si>
  <si>
    <t>998765203</t>
  </si>
  <si>
    <t>Přesun hmot procentní pro krytiny skládané v objektech v přes 12 do 24 m</t>
  </si>
  <si>
    <t>-878413746</t>
  </si>
  <si>
    <t>766</t>
  </si>
  <si>
    <t>Konstrukce truhlářské</t>
  </si>
  <si>
    <t>118</t>
  </si>
  <si>
    <t>766671R01</t>
  </si>
  <si>
    <t>Montáž střešního okna do krytiny ploché 54 x 78 cm</t>
  </si>
  <si>
    <t>1630126147</t>
  </si>
  <si>
    <t xml:space="preserve">(1,000*1)  "ozn. K5"</t>
  </si>
  <si>
    <t>119</t>
  </si>
  <si>
    <t>61124R01</t>
  </si>
  <si>
    <t>okno střešní dřevěné výklopné/kyvné, izolační trojsklo 54x78cm, Uw=1,0W/m2K Al oplechování</t>
  </si>
  <si>
    <t>1932437239</t>
  </si>
  <si>
    <t>120</t>
  </si>
  <si>
    <t>2090072R01</t>
  </si>
  <si>
    <t>lemování AL střešních oken 54x78 cm na plochou střešní krytinu</t>
  </si>
  <si>
    <t>-248088482</t>
  </si>
  <si>
    <t xml:space="preserve">Poznámka k položce:_x000d_
_x000d_
</t>
  </si>
  <si>
    <t>121</t>
  </si>
  <si>
    <t>2090090R01</t>
  </si>
  <si>
    <t>rám izolační střešních oken 54x78 cm</t>
  </si>
  <si>
    <t>-1264392820</t>
  </si>
  <si>
    <t>122</t>
  </si>
  <si>
    <t>766671R02</t>
  </si>
  <si>
    <t>Montáž střešního okna do krytiny ploché 74 x 98 cm</t>
  </si>
  <si>
    <t>-101636160</t>
  </si>
  <si>
    <t xml:space="preserve">(2,000*2+1,000)  "ozn. K4"</t>
  </si>
  <si>
    <t>123</t>
  </si>
  <si>
    <t>61124R02</t>
  </si>
  <si>
    <t>okno střešní dřevěné výklopné/kyvné, izolační trojsklo 74x98cm, Uw=1,0W/m2K Al oplechování</t>
  </si>
  <si>
    <t>814249288</t>
  </si>
  <si>
    <t>124</t>
  </si>
  <si>
    <t>2090072R02</t>
  </si>
  <si>
    <t>lemování AL střešních oken 74x98 cm na plochou střešní krytinu</t>
  </si>
  <si>
    <t>-1770302692</t>
  </si>
  <si>
    <t xml:space="preserve">(1,000*1)  "ozn. K4"</t>
  </si>
  <si>
    <t>125</t>
  </si>
  <si>
    <t>2090072R03</t>
  </si>
  <si>
    <t>lemování kombi AL střešních oken 74x98 cm na plochou střešní krytinu</t>
  </si>
  <si>
    <t>-956954151</t>
  </si>
  <si>
    <t xml:space="preserve">(2,000*1)  "ozn. K4"</t>
  </si>
  <si>
    <t>126</t>
  </si>
  <si>
    <t>2090090R02</t>
  </si>
  <si>
    <t>rám izolační střešních oken 74x98 cm</t>
  </si>
  <si>
    <t>236260752</t>
  </si>
  <si>
    <t>127</t>
  </si>
  <si>
    <t>766671R03</t>
  </si>
  <si>
    <t xml:space="preserve">Montáž střešního výlezu do krytiny ploché </t>
  </si>
  <si>
    <t>1209731814</t>
  </si>
  <si>
    <t>"Ozn. K6:</t>
  </si>
  <si>
    <t>128</t>
  </si>
  <si>
    <t>2010101R01</t>
  </si>
  <si>
    <t>střešní výlez v provedení AL 500x800 mm</t>
  </si>
  <si>
    <t>-1601988730</t>
  </si>
  <si>
    <t>Poznámka k položce:_x000d_
pro neobývané půdní prostory</t>
  </si>
  <si>
    <t>129</t>
  </si>
  <si>
    <t>766674810</t>
  </si>
  <si>
    <t>Demontáž střešního okna hladká krytina do 30°</t>
  </si>
  <si>
    <t>982877166</t>
  </si>
  <si>
    <t xml:space="preserve">(2,000*2+1,000)  "K4_stávající_GGL 306"</t>
  </si>
  <si>
    <t xml:space="preserve">(1,000*1)  "K5_stávající_GGL 102"</t>
  </si>
  <si>
    <t>130</t>
  </si>
  <si>
    <t>998766203</t>
  </si>
  <si>
    <t>Přesun hmot procentní pro kce truhlářské v objektech v přes 12 do 24 m</t>
  </si>
  <si>
    <t>1684053251</t>
  </si>
  <si>
    <t>767</t>
  </si>
  <si>
    <t>Konstrukce zámečnické</t>
  </si>
  <si>
    <t>131</t>
  </si>
  <si>
    <t>767851104</t>
  </si>
  <si>
    <t>Montáž lávek komínových - kompletní celé lávky</t>
  </si>
  <si>
    <t>-312925740</t>
  </si>
  <si>
    <t>"Přístavba_ozn. K2_stávající část:</t>
  </si>
  <si>
    <t>(7,500+1,750)</t>
  </si>
  <si>
    <t>"Přístavba_ozn. K2_nová část:</t>
  </si>
  <si>
    <t>(7,000*1)</t>
  </si>
  <si>
    <t>132</t>
  </si>
  <si>
    <t>55344R01</t>
  </si>
  <si>
    <t>lávka komínová 320x1000mm</t>
  </si>
  <si>
    <t>608008576</t>
  </si>
  <si>
    <t>Poznámka k položce:_x000d_
předpokládaná cena PD detailně něřeší, náklady včetně "systémových puků" pro kotvení do plechové krytiny a nátěrů (žárového zinkování)</t>
  </si>
  <si>
    <t>"Přístavba_ozn. K2:</t>
  </si>
  <si>
    <t>133</t>
  </si>
  <si>
    <t>767996R01</t>
  </si>
  <si>
    <t>D+M stávajících atypických zámečnických konstrukcí, repasování kce</t>
  </si>
  <si>
    <t>kg</t>
  </si>
  <si>
    <t>-631694553</t>
  </si>
  <si>
    <t xml:space="preserve">Poznámka k položce:_x000d_
demotáž a opakovaná </t>
  </si>
  <si>
    <t xml:space="preserve">(7,500*1,600)*2  </t>
  </si>
  <si>
    <t xml:space="preserve">(1,750*1,600)*2  </t>
  </si>
  <si>
    <t>(0,320*1,600)*4</t>
  </si>
  <si>
    <t>Mezisoučet_profil "L" 35x35x3</t>
  </si>
  <si>
    <t xml:space="preserve">(1,200*3,770)  </t>
  </si>
  <si>
    <t>Mezisoučet_profil "L" 50x50x5</t>
  </si>
  <si>
    <t xml:space="preserve">(0,320*4,383)*9  </t>
  </si>
  <si>
    <t xml:space="preserve">(0,150*4,383)*9  </t>
  </si>
  <si>
    <t xml:space="preserve">(0,220*4,383)*9  </t>
  </si>
  <si>
    <t>(0,320*4,383)*2</t>
  </si>
  <si>
    <t>(0,220*4,383)*2</t>
  </si>
  <si>
    <t>(0,640*4,383)*2</t>
  </si>
  <si>
    <t>(0,350*4,383)*2</t>
  </si>
  <si>
    <t>Mezisoučet_profil "jakl" 50x50x3</t>
  </si>
  <si>
    <t>(1,200*4,110)*2</t>
  </si>
  <si>
    <t>Mezisoučet_profil "trubka 60,3x29</t>
  </si>
  <si>
    <t>(0,350*1,180)*11</t>
  </si>
  <si>
    <t>Mezisoučet_profil "pásovina 50x3</t>
  </si>
  <si>
    <t>((7,18*0,32)+(2,07*0,32))*41,667</t>
  </si>
  <si>
    <t>Mezisoučet_polorošty</t>
  </si>
  <si>
    <t>134</t>
  </si>
  <si>
    <t>998767203</t>
  </si>
  <si>
    <t>Přesun hmot procentní pro zámečnické konstrukce v objektech v přes 12 do 24 m</t>
  </si>
  <si>
    <t>-10136664</t>
  </si>
  <si>
    <t>783</t>
  </si>
  <si>
    <t>Dokončovací práce - nátěry</t>
  </si>
  <si>
    <t>135</t>
  </si>
  <si>
    <t>783306801</t>
  </si>
  <si>
    <t>Odstranění nátěru ze zámečnických konstrukcí obroušením</t>
  </si>
  <si>
    <t>68613878</t>
  </si>
  <si>
    <t xml:space="preserve">(7,500*0,035*4)*2  </t>
  </si>
  <si>
    <t xml:space="preserve">(1,750*0,035*4)*2  </t>
  </si>
  <si>
    <t>(0,320*0,035*4)*4</t>
  </si>
  <si>
    <t xml:space="preserve">(1,200*0,050*4)  </t>
  </si>
  <si>
    <t xml:space="preserve">(0,320*0,050*4)*9  </t>
  </si>
  <si>
    <t xml:space="preserve">(0,150*0,050*4)*9  </t>
  </si>
  <si>
    <t xml:space="preserve">(0,220*0,050*4)*9  </t>
  </si>
  <si>
    <t>(0,320*0,050*4)*2</t>
  </si>
  <si>
    <t>(0,220*0,050*4)*2</t>
  </si>
  <si>
    <t>(0,640*0,050*4)*2</t>
  </si>
  <si>
    <t>(0,350*0,050*4)*2</t>
  </si>
  <si>
    <t>(2*PI*0,03015)*1,200*2</t>
  </si>
  <si>
    <t>(0,350*0,050*2)*11</t>
  </si>
  <si>
    <t>136</t>
  </si>
  <si>
    <t>783301303</t>
  </si>
  <si>
    <t>Bezoplachové odrezivění zámečnických konstrukcí</t>
  </si>
  <si>
    <t>-393008558</t>
  </si>
  <si>
    <t>137</t>
  </si>
  <si>
    <t>783301313</t>
  </si>
  <si>
    <t>Odmaštění zámečnických konstrukcí ředidlovým odmašťovačem</t>
  </si>
  <si>
    <t>-1619445827</t>
  </si>
  <si>
    <t>138</t>
  </si>
  <si>
    <t>783314201</t>
  </si>
  <si>
    <t>Základní antikorozní jednonásobný syntetický standardní nátěr zámečnických konstrukcí</t>
  </si>
  <si>
    <t>200567163</t>
  </si>
  <si>
    <t>139</t>
  </si>
  <si>
    <t>783315101</t>
  </si>
  <si>
    <t>Mezinátěr jednonásobný syntetický standardní zámečnických konstrukcí</t>
  </si>
  <si>
    <t>123019531</t>
  </si>
  <si>
    <t>140</t>
  </si>
  <si>
    <t>783317101</t>
  </si>
  <si>
    <t>Krycí jednonásobný syntetický standardní nátěr zámečnických konstrukcí</t>
  </si>
  <si>
    <t>-1154455887</t>
  </si>
  <si>
    <t>784</t>
  </si>
  <si>
    <t>Dokončovací práce - malby a tapety</t>
  </si>
  <si>
    <t>141</t>
  </si>
  <si>
    <t>784111001</t>
  </si>
  <si>
    <t>Oprášení (ometení ) podkladu v místnostech v do 3,80 m</t>
  </si>
  <si>
    <t>-1487670820</t>
  </si>
  <si>
    <t>142</t>
  </si>
  <si>
    <t>784171101</t>
  </si>
  <si>
    <t>Zakrytí vnitřních podlah včetně pozdějšího odkrytí</t>
  </si>
  <si>
    <t>240800485</t>
  </si>
  <si>
    <t xml:space="preserve">(2,000*2,000)*2  "samostatné okno_ozn. K4+K5"</t>
  </si>
  <si>
    <t xml:space="preserve">(3,000*2,000)*2  "sestavy_ozn. K4"</t>
  </si>
  <si>
    <t>143</t>
  </si>
  <si>
    <t>28323156</t>
  </si>
  <si>
    <t>fólie pro malířské potřeby zakrývací tl 41µ 4x5m</t>
  </si>
  <si>
    <t>-322358219</t>
  </si>
  <si>
    <t>20*1,05 'Přepočtené koeficientem množství</t>
  </si>
  <si>
    <t>144</t>
  </si>
  <si>
    <t>58124833</t>
  </si>
  <si>
    <t>páska pro malířské potřeby maskovací krepová 19mmx50m</t>
  </si>
  <si>
    <t>-698335087</t>
  </si>
  <si>
    <t xml:space="preserve">(0,780+0,300*2+1,180+0,300*2)*2  "samostatné okno_ozn. K4"</t>
  </si>
  <si>
    <t xml:space="preserve">((0,780*2+0,300*2+0,160)+1,180+0,300*2)*2*2  "sestavy_ozn. K4"</t>
  </si>
  <si>
    <t xml:space="preserve">(0,550+0,300*2+0,780+0,300*2)*2  "samostatné okno_ozn. K5"</t>
  </si>
  <si>
    <t>27,78*1,1 'Přepočtené koeficientem množství</t>
  </si>
  <si>
    <t>145</t>
  </si>
  <si>
    <t>784211111</t>
  </si>
  <si>
    <t>Dvojnásobné bílé malby ze směsí za mokra velmi dobře oděruvzdorných v místnostech v do 3,80 m</t>
  </si>
  <si>
    <t>-1875112206</t>
  </si>
  <si>
    <t>VRN</t>
  </si>
  <si>
    <t>Vedlejší rozpočtové náklady</t>
  </si>
  <si>
    <t>VRN3</t>
  </si>
  <si>
    <t>Zařízení staveniště</t>
  </si>
  <si>
    <t>146</t>
  </si>
  <si>
    <t>030001000</t>
  </si>
  <si>
    <t>CS ÚRS 2022 01</t>
  </si>
  <si>
    <t>1024</t>
  </si>
  <si>
    <t>-1582568475</t>
  </si>
  <si>
    <t>147</t>
  </si>
  <si>
    <t>034303000</t>
  </si>
  <si>
    <t>Dopravní značení na staveništi</t>
  </si>
  <si>
    <t>865250043</t>
  </si>
  <si>
    <t>148</t>
  </si>
  <si>
    <t>035103001</t>
  </si>
  <si>
    <t>Pronájem ploch</t>
  </si>
  <si>
    <t>943065476</t>
  </si>
  <si>
    <t>Poznámka k položce:_x000d_
zábory veřejných ploch+oplocení skládky</t>
  </si>
  <si>
    <t>"Skládky materiálu:</t>
  </si>
  <si>
    <t>VRN4</t>
  </si>
  <si>
    <t>Inženýrská činnost</t>
  </si>
  <si>
    <t>149</t>
  </si>
  <si>
    <t>045303000</t>
  </si>
  <si>
    <t>Koordinační činnost</t>
  </si>
  <si>
    <t>-81433707</t>
  </si>
  <si>
    <t>VRN6</t>
  </si>
  <si>
    <t>Územní vlivy</t>
  </si>
  <si>
    <t>150</t>
  </si>
  <si>
    <t>062103000</t>
  </si>
  <si>
    <t>Překládání nákladu</t>
  </si>
  <si>
    <t>-1110879840</t>
  </si>
  <si>
    <t>Poznámka k položce:_x000d_
mobilní autojeřáby a pod.</t>
  </si>
  <si>
    <t>151</t>
  </si>
  <si>
    <t>063303000</t>
  </si>
  <si>
    <t>Práce ve výškách, v hloubkách</t>
  </si>
  <si>
    <t>-378751782</t>
  </si>
  <si>
    <t>Poznámka k položce:_x000d_
horolezecká techniky, zavěšené lešení a pod.</t>
  </si>
  <si>
    <t>SEZNAM FIGUR</t>
  </si>
  <si>
    <t>Výměra</t>
  </si>
  <si>
    <t xml:space="preserve"> SO  01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</si>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</sst>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23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12-2022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Obnova střešního pláště č.p. 7, Mírové náměstí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Ústí nad Orlicí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18. 7. 2022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Ústí nad Orlicí, Sychrova 16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 01 - Stavební práce'!J30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 01 - Stavební práce'!P138</f>
        <v>0</v>
      </c>
      <c r="AV95" s="129">
        <f>'SO  01 - Stavební práce'!J33</f>
        <v>0</v>
      </c>
      <c r="AW95" s="129">
        <f>'SO  01 - Stavební práce'!J34</f>
        <v>0</v>
      </c>
      <c r="AX95" s="129">
        <f>'SO  01 - Stavební práce'!J35</f>
        <v>0</v>
      </c>
      <c r="AY95" s="129">
        <f>'SO  01 - Stavební práce'!J36</f>
        <v>0</v>
      </c>
      <c r="AZ95" s="129">
        <f>'SO  01 - Stavební práce'!F33</f>
        <v>0</v>
      </c>
      <c r="BA95" s="129">
        <f>'SO  01 - Stavební práce'!F34</f>
        <v>0</v>
      </c>
      <c r="BB95" s="129">
        <f>'SO  01 - Stavební práce'!F35</f>
        <v>0</v>
      </c>
      <c r="BC95" s="129">
        <f>'SO  01 - Stavební práce'!F36</f>
        <v>0</v>
      </c>
      <c r="BD95" s="131">
        <f>'SO  01 - Stavební práce'!F37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r7KpA2M9lA0s9Cu5lbkDflh2x824dsWIDaXn4BAN83ESHAQi2EoGw90mizELvAxEdGH8YEh1aOWBhn78/9Di/w==" hashValue="DSI/GOjjb0vnij+99Jb/8rNK2gAEte81kVPunTXOquTWvtD4jKgfWm/wlBECzzuMrJ4SkgD284AGcJ8E+PfHe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 01 - Stavební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  <c r="AZ2" s="133" t="s">
        <v>87</v>
      </c>
      <c r="BA2" s="133" t="s">
        <v>88</v>
      </c>
      <c r="BB2" s="133" t="s">
        <v>89</v>
      </c>
      <c r="BC2" s="133" t="s">
        <v>90</v>
      </c>
      <c r="BD2" s="133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21"/>
      <c r="AT3" s="18" t="s">
        <v>86</v>
      </c>
      <c r="AZ3" s="133" t="s">
        <v>91</v>
      </c>
      <c r="BA3" s="133" t="s">
        <v>92</v>
      </c>
      <c r="BB3" s="133" t="s">
        <v>89</v>
      </c>
      <c r="BC3" s="133" t="s">
        <v>93</v>
      </c>
      <c r="BD3" s="133" t="s">
        <v>86</v>
      </c>
    </row>
    <row r="4" s="1" customFormat="1" ht="24.96" customHeight="1">
      <c r="B4" s="21"/>
      <c r="D4" s="136" t="s">
        <v>94</v>
      </c>
      <c r="L4" s="21"/>
      <c r="M4" s="137" t="s">
        <v>10</v>
      </c>
      <c r="AT4" s="18" t="s">
        <v>4</v>
      </c>
      <c r="AZ4" s="133" t="s">
        <v>95</v>
      </c>
      <c r="BA4" s="133" t="s">
        <v>96</v>
      </c>
      <c r="BB4" s="133" t="s">
        <v>97</v>
      </c>
      <c r="BC4" s="133" t="s">
        <v>98</v>
      </c>
      <c r="BD4" s="133" t="s">
        <v>86</v>
      </c>
    </row>
    <row r="5" s="1" customFormat="1" ht="6.96" customHeight="1">
      <c r="B5" s="21"/>
      <c r="L5" s="21"/>
      <c r="AZ5" s="133" t="s">
        <v>99</v>
      </c>
      <c r="BA5" s="133" t="s">
        <v>100</v>
      </c>
      <c r="BB5" s="133" t="s">
        <v>89</v>
      </c>
      <c r="BC5" s="133" t="s">
        <v>101</v>
      </c>
      <c r="BD5" s="133" t="s">
        <v>86</v>
      </c>
    </row>
    <row r="6" s="1" customFormat="1" ht="12" customHeight="1">
      <c r="B6" s="21"/>
      <c r="D6" s="138" t="s">
        <v>16</v>
      </c>
      <c r="L6" s="21"/>
      <c r="AZ6" s="133" t="s">
        <v>102</v>
      </c>
      <c r="BA6" s="133" t="s">
        <v>103</v>
      </c>
      <c r="BB6" s="133" t="s">
        <v>89</v>
      </c>
      <c r="BC6" s="133" t="s">
        <v>104</v>
      </c>
      <c r="BD6" s="133" t="s">
        <v>86</v>
      </c>
    </row>
    <row r="7" s="1" customFormat="1" ht="16.5" customHeight="1">
      <c r="B7" s="21"/>
      <c r="E7" s="139" t="str">
        <f>'Rekapitulace stavby'!K6</f>
        <v>Obnova střešního pláště č.p. 7, Mírové náměstí</v>
      </c>
      <c r="F7" s="138"/>
      <c r="G7" s="138"/>
      <c r="H7" s="138"/>
      <c r="L7" s="21"/>
      <c r="AZ7" s="133" t="s">
        <v>105</v>
      </c>
      <c r="BA7" s="133" t="s">
        <v>106</v>
      </c>
      <c r="BB7" s="133" t="s">
        <v>89</v>
      </c>
      <c r="BC7" s="133" t="s">
        <v>107</v>
      </c>
      <c r="BD7" s="133" t="s">
        <v>86</v>
      </c>
    </row>
    <row r="8" s="2" customFormat="1" ht="12" customHeight="1">
      <c r="A8" s="39"/>
      <c r="B8" s="45"/>
      <c r="C8" s="39"/>
      <c r="D8" s="138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3" t="s">
        <v>109</v>
      </c>
      <c r="BA8" s="133" t="s">
        <v>110</v>
      </c>
      <c r="BB8" s="133" t="s">
        <v>97</v>
      </c>
      <c r="BC8" s="133" t="s">
        <v>111</v>
      </c>
      <c r="BD8" s="133" t="s">
        <v>86</v>
      </c>
    </row>
    <row r="9" s="2" customFormat="1" ht="16.5" customHeight="1">
      <c r="A9" s="39"/>
      <c r="B9" s="45"/>
      <c r="C9" s="39"/>
      <c r="D9" s="39"/>
      <c r="E9" s="140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3" t="s">
        <v>113</v>
      </c>
      <c r="BA9" s="133" t="s">
        <v>114</v>
      </c>
      <c r="BB9" s="133" t="s">
        <v>97</v>
      </c>
      <c r="BC9" s="133" t="s">
        <v>115</v>
      </c>
      <c r="BD9" s="133" t="s">
        <v>86</v>
      </c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Z10" s="133" t="s">
        <v>116</v>
      </c>
      <c r="BA10" s="133" t="s">
        <v>117</v>
      </c>
      <c r="BB10" s="133" t="s">
        <v>97</v>
      </c>
      <c r="BC10" s="133" t="s">
        <v>118</v>
      </c>
      <c r="BD10" s="133" t="s">
        <v>86</v>
      </c>
    </row>
    <row r="11" s="2" customFormat="1" ht="12" customHeight="1">
      <c r="A11" s="39"/>
      <c r="B11" s="45"/>
      <c r="C11" s="39"/>
      <c r="D11" s="138" t="s">
        <v>18</v>
      </c>
      <c r="E11" s="39"/>
      <c r="F11" s="141" t="s">
        <v>1</v>
      </c>
      <c r="G11" s="39"/>
      <c r="H11" s="39"/>
      <c r="I11" s="138" t="s">
        <v>19</v>
      </c>
      <c r="J11" s="141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Z11" s="133" t="s">
        <v>119</v>
      </c>
      <c r="BA11" s="133" t="s">
        <v>120</v>
      </c>
      <c r="BB11" s="133" t="s">
        <v>89</v>
      </c>
      <c r="BC11" s="133" t="s">
        <v>121</v>
      </c>
      <c r="BD11" s="133" t="s">
        <v>86</v>
      </c>
    </row>
    <row r="12" s="2" customFormat="1" ht="12" customHeight="1">
      <c r="A12" s="39"/>
      <c r="B12" s="45"/>
      <c r="C12" s="39"/>
      <c r="D12" s="138" t="s">
        <v>20</v>
      </c>
      <c r="E12" s="39"/>
      <c r="F12" s="141" t="s">
        <v>21</v>
      </c>
      <c r="G12" s="39"/>
      <c r="H12" s="39"/>
      <c r="I12" s="138" t="s">
        <v>22</v>
      </c>
      <c r="J12" s="142" t="str">
        <f>'Rekapitulace stavby'!AN8</f>
        <v>18. 7. 2022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Z12" s="133" t="s">
        <v>122</v>
      </c>
      <c r="BA12" s="133" t="s">
        <v>123</v>
      </c>
      <c r="BB12" s="133" t="s">
        <v>89</v>
      </c>
      <c r="BC12" s="133" t="s">
        <v>124</v>
      </c>
      <c r="BD12" s="133" t="s">
        <v>86</v>
      </c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8" t="s">
        <v>24</v>
      </c>
      <c r="E14" s="39"/>
      <c r="F14" s="39"/>
      <c r="G14" s="39"/>
      <c r="H14" s="39"/>
      <c r="I14" s="138" t="s">
        <v>25</v>
      </c>
      <c r="J14" s="141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1" t="s">
        <v>26</v>
      </c>
      <c r="F15" s="39"/>
      <c r="G15" s="39"/>
      <c r="H15" s="39"/>
      <c r="I15" s="138" t="s">
        <v>27</v>
      </c>
      <c r="J15" s="141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8" t="s">
        <v>28</v>
      </c>
      <c r="E17" s="39"/>
      <c r="F17" s="39"/>
      <c r="G17" s="39"/>
      <c r="H17" s="39"/>
      <c r="I17" s="13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1"/>
      <c r="G18" s="141"/>
      <c r="H18" s="141"/>
      <c r="I18" s="13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8" t="s">
        <v>30</v>
      </c>
      <c r="E20" s="39"/>
      <c r="F20" s="39"/>
      <c r="G20" s="39"/>
      <c r="H20" s="39"/>
      <c r="I20" s="138" t="s">
        <v>25</v>
      </c>
      <c r="J20" s="141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1" t="str">
        <f>IF('Rekapitulace stavby'!E17="","",'Rekapitulace stavby'!E17)</f>
        <v xml:space="preserve"> </v>
      </c>
      <c r="F21" s="39"/>
      <c r="G21" s="39"/>
      <c r="H21" s="39"/>
      <c r="I21" s="138" t="s">
        <v>27</v>
      </c>
      <c r="J21" s="141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8" t="s">
        <v>33</v>
      </c>
      <c r="E23" s="39"/>
      <c r="F23" s="39"/>
      <c r="G23" s="39"/>
      <c r="H23" s="39"/>
      <c r="I23" s="138" t="s">
        <v>25</v>
      </c>
      <c r="J23" s="141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1" t="str">
        <f>IF('Rekapitulace stavby'!E20="","",'Rekapitulace stavby'!E20)</f>
        <v xml:space="preserve"> </v>
      </c>
      <c r="F24" s="39"/>
      <c r="G24" s="39"/>
      <c r="H24" s="39"/>
      <c r="I24" s="138" t="s">
        <v>27</v>
      </c>
      <c r="J24" s="141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8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35.25" customHeight="1">
      <c r="A27" s="143"/>
      <c r="B27" s="144"/>
      <c r="C27" s="143"/>
      <c r="D27" s="143"/>
      <c r="E27" s="145" t="s">
        <v>35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7"/>
      <c r="E29" s="147"/>
      <c r="F29" s="147"/>
      <c r="G29" s="147"/>
      <c r="H29" s="147"/>
      <c r="I29" s="147"/>
      <c r="J29" s="147"/>
      <c r="K29" s="147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8" t="s">
        <v>36</v>
      </c>
      <c r="E30" s="39"/>
      <c r="F30" s="39"/>
      <c r="G30" s="39"/>
      <c r="H30" s="39"/>
      <c r="I30" s="39"/>
      <c r="J30" s="149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7"/>
      <c r="E31" s="147"/>
      <c r="F31" s="147"/>
      <c r="G31" s="147"/>
      <c r="H31" s="147"/>
      <c r="I31" s="147"/>
      <c r="J31" s="147"/>
      <c r="K31" s="147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0" t="s">
        <v>38</v>
      </c>
      <c r="G32" s="39"/>
      <c r="H32" s="39"/>
      <c r="I32" s="150" t="s">
        <v>37</v>
      </c>
      <c r="J32" s="150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1" t="s">
        <v>40</v>
      </c>
      <c r="E33" s="138" t="s">
        <v>41</v>
      </c>
      <c r="F33" s="152">
        <f>ROUND((SUM(BE138:BE917)),  2)</f>
        <v>0</v>
      </c>
      <c r="G33" s="39"/>
      <c r="H33" s="39"/>
      <c r="I33" s="153">
        <v>0.20999999999999999</v>
      </c>
      <c r="J33" s="152">
        <f>ROUND(((SUM(BE138:BE917))*I33),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8" t="s">
        <v>42</v>
      </c>
      <c r="F34" s="152">
        <f>ROUND((SUM(BF138:BF917)),  2)</f>
        <v>0</v>
      </c>
      <c r="G34" s="39"/>
      <c r="H34" s="39"/>
      <c r="I34" s="153">
        <v>0.14999999999999999</v>
      </c>
      <c r="J34" s="152">
        <f>ROUND(((SUM(BF138:BF917))*I34),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43</v>
      </c>
      <c r="F35" s="152">
        <f>ROUND((SUM(BG138:BG917)),  2)</f>
        <v>0</v>
      </c>
      <c r="G35" s="39"/>
      <c r="H35" s="39"/>
      <c r="I35" s="153">
        <v>0.20999999999999999</v>
      </c>
      <c r="J35" s="15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8" t="s">
        <v>44</v>
      </c>
      <c r="F36" s="152">
        <f>ROUND((SUM(BH138:BH917)),  2)</f>
        <v>0</v>
      </c>
      <c r="G36" s="39"/>
      <c r="H36" s="39"/>
      <c r="I36" s="153">
        <v>0.14999999999999999</v>
      </c>
      <c r="J36" s="15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8" t="s">
        <v>45</v>
      </c>
      <c r="F37" s="152">
        <f>ROUND((SUM(BI138:BI917)),  2)</f>
        <v>0</v>
      </c>
      <c r="G37" s="39"/>
      <c r="H37" s="39"/>
      <c r="I37" s="153">
        <v>0</v>
      </c>
      <c r="J37" s="15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2" t="str">
        <f>E7</f>
        <v>Obnova střešního pláště č.p. 7, Mírové náměstí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 01 - Stavební práce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Ústí nad Orlicí</v>
      </c>
      <c r="G89" s="41"/>
      <c r="H89" s="41"/>
      <c r="I89" s="33" t="s">
        <v>22</v>
      </c>
      <c r="J89" s="80" t="str">
        <f>IF(J12="","",J12)</f>
        <v>18. 7. 2022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Ústí nad Orlicí, Sychrova 16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3" t="s">
        <v>126</v>
      </c>
      <c r="D94" s="174"/>
      <c r="E94" s="174"/>
      <c r="F94" s="174"/>
      <c r="G94" s="174"/>
      <c r="H94" s="174"/>
      <c r="I94" s="174"/>
      <c r="J94" s="175" t="s">
        <v>127</v>
      </c>
      <c r="K94" s="174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6" t="s">
        <v>128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77"/>
      <c r="C97" s="178"/>
      <c r="D97" s="179" t="s">
        <v>130</v>
      </c>
      <c r="E97" s="180"/>
      <c r="F97" s="180"/>
      <c r="G97" s="180"/>
      <c r="H97" s="180"/>
      <c r="I97" s="180"/>
      <c r="J97" s="181">
        <f>J139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131</v>
      </c>
      <c r="E98" s="186"/>
      <c r="F98" s="186"/>
      <c r="G98" s="186"/>
      <c r="H98" s="186"/>
      <c r="I98" s="186"/>
      <c r="J98" s="187">
        <f>J140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132</v>
      </c>
      <c r="E99" s="186"/>
      <c r="F99" s="186"/>
      <c r="G99" s="186"/>
      <c r="H99" s="186"/>
      <c r="I99" s="186"/>
      <c r="J99" s="187">
        <f>J157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133</v>
      </c>
      <c r="E100" s="186"/>
      <c r="F100" s="186"/>
      <c r="G100" s="186"/>
      <c r="H100" s="186"/>
      <c r="I100" s="186"/>
      <c r="J100" s="187">
        <f>J167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134</v>
      </c>
      <c r="E101" s="186"/>
      <c r="F101" s="186"/>
      <c r="G101" s="186"/>
      <c r="H101" s="186"/>
      <c r="I101" s="186"/>
      <c r="J101" s="187">
        <f>J190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135</v>
      </c>
      <c r="E102" s="180"/>
      <c r="F102" s="180"/>
      <c r="G102" s="180"/>
      <c r="H102" s="180"/>
      <c r="I102" s="180"/>
      <c r="J102" s="181">
        <f>J192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136</v>
      </c>
      <c r="E103" s="186"/>
      <c r="F103" s="186"/>
      <c r="G103" s="186"/>
      <c r="H103" s="186"/>
      <c r="I103" s="186"/>
      <c r="J103" s="187">
        <f>J193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137</v>
      </c>
      <c r="E104" s="186"/>
      <c r="F104" s="186"/>
      <c r="G104" s="186"/>
      <c r="H104" s="186"/>
      <c r="I104" s="186"/>
      <c r="J104" s="187">
        <f>J200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138</v>
      </c>
      <c r="E105" s="186"/>
      <c r="F105" s="186"/>
      <c r="G105" s="186"/>
      <c r="H105" s="186"/>
      <c r="I105" s="186"/>
      <c r="J105" s="187">
        <f>J260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139</v>
      </c>
      <c r="E106" s="186"/>
      <c r="F106" s="186"/>
      <c r="G106" s="186"/>
      <c r="H106" s="186"/>
      <c r="I106" s="186"/>
      <c r="J106" s="187">
        <f>J282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140</v>
      </c>
      <c r="E107" s="186"/>
      <c r="F107" s="186"/>
      <c r="G107" s="186"/>
      <c r="H107" s="186"/>
      <c r="I107" s="186"/>
      <c r="J107" s="187">
        <f>J296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141</v>
      </c>
      <c r="E108" s="186"/>
      <c r="F108" s="186"/>
      <c r="G108" s="186"/>
      <c r="H108" s="186"/>
      <c r="I108" s="186"/>
      <c r="J108" s="187">
        <f>J442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142</v>
      </c>
      <c r="E109" s="186"/>
      <c r="F109" s="186"/>
      <c r="G109" s="186"/>
      <c r="H109" s="186"/>
      <c r="I109" s="186"/>
      <c r="J109" s="187">
        <f>J501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143</v>
      </c>
      <c r="E110" s="186"/>
      <c r="F110" s="186"/>
      <c r="G110" s="186"/>
      <c r="H110" s="186"/>
      <c r="I110" s="186"/>
      <c r="J110" s="187">
        <f>J665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144</v>
      </c>
      <c r="E111" s="186"/>
      <c r="F111" s="186"/>
      <c r="G111" s="186"/>
      <c r="H111" s="186"/>
      <c r="I111" s="186"/>
      <c r="J111" s="187">
        <f>J735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145</v>
      </c>
      <c r="E112" s="186"/>
      <c r="F112" s="186"/>
      <c r="G112" s="186"/>
      <c r="H112" s="186"/>
      <c r="I112" s="186"/>
      <c r="J112" s="187">
        <f>J787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146</v>
      </c>
      <c r="E113" s="186"/>
      <c r="F113" s="186"/>
      <c r="G113" s="186"/>
      <c r="H113" s="186"/>
      <c r="I113" s="186"/>
      <c r="J113" s="187">
        <f>J825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3"/>
      <c r="C114" s="184"/>
      <c r="D114" s="185" t="s">
        <v>147</v>
      </c>
      <c r="E114" s="186"/>
      <c r="F114" s="186"/>
      <c r="G114" s="186"/>
      <c r="H114" s="186"/>
      <c r="I114" s="186"/>
      <c r="J114" s="187">
        <f>J868</f>
        <v>0</v>
      </c>
      <c r="K114" s="184"/>
      <c r="L114" s="18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7"/>
      <c r="C115" s="178"/>
      <c r="D115" s="179" t="s">
        <v>148</v>
      </c>
      <c r="E115" s="180"/>
      <c r="F115" s="180"/>
      <c r="G115" s="180"/>
      <c r="H115" s="180"/>
      <c r="I115" s="180"/>
      <c r="J115" s="181">
        <f>J892</f>
        <v>0</v>
      </c>
      <c r="K115" s="178"/>
      <c r="L115" s="182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3"/>
      <c r="C116" s="184"/>
      <c r="D116" s="185" t="s">
        <v>149</v>
      </c>
      <c r="E116" s="186"/>
      <c r="F116" s="186"/>
      <c r="G116" s="186"/>
      <c r="H116" s="186"/>
      <c r="I116" s="186"/>
      <c r="J116" s="187">
        <f>J893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150</v>
      </c>
      <c r="E117" s="186"/>
      <c r="F117" s="186"/>
      <c r="G117" s="186"/>
      <c r="H117" s="186"/>
      <c r="I117" s="186"/>
      <c r="J117" s="187">
        <f>J905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3"/>
      <c r="C118" s="184"/>
      <c r="D118" s="185" t="s">
        <v>151</v>
      </c>
      <c r="E118" s="186"/>
      <c r="F118" s="186"/>
      <c r="G118" s="186"/>
      <c r="H118" s="186"/>
      <c r="I118" s="186"/>
      <c r="J118" s="187">
        <f>J909</f>
        <v>0</v>
      </c>
      <c r="K118" s="184"/>
      <c r="L118" s="18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152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72" t="str">
        <f>E7</f>
        <v>Obnova střešního pláště č.p. 7, Mírové náměstí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108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 xml:space="preserve">SO  01 - Stavební práce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Ústí nad Orlicí</v>
      </c>
      <c r="G132" s="41"/>
      <c r="H132" s="41"/>
      <c r="I132" s="33" t="s">
        <v>22</v>
      </c>
      <c r="J132" s="80" t="str">
        <f>IF(J12="","",J12)</f>
        <v>18. 7. 2022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Město Ústí nad Orlicí, Sychrova 16</v>
      </c>
      <c r="G134" s="41"/>
      <c r="H134" s="41"/>
      <c r="I134" s="33" t="s">
        <v>30</v>
      </c>
      <c r="J134" s="37" t="str">
        <f>E21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28</v>
      </c>
      <c r="D135" s="41"/>
      <c r="E135" s="41"/>
      <c r="F135" s="28" t="str">
        <f>IF(E18="","",E18)</f>
        <v>Vyplň údaj</v>
      </c>
      <c r="G135" s="41"/>
      <c r="H135" s="41"/>
      <c r="I135" s="33" t="s">
        <v>33</v>
      </c>
      <c r="J135" s="37" t="str">
        <f>E24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189"/>
      <c r="B137" s="190"/>
      <c r="C137" s="191" t="s">
        <v>153</v>
      </c>
      <c r="D137" s="192" t="s">
        <v>61</v>
      </c>
      <c r="E137" s="192" t="s">
        <v>57</v>
      </c>
      <c r="F137" s="192" t="s">
        <v>58</v>
      </c>
      <c r="G137" s="192" t="s">
        <v>154</v>
      </c>
      <c r="H137" s="192" t="s">
        <v>155</v>
      </c>
      <c r="I137" s="192" t="s">
        <v>156</v>
      </c>
      <c r="J137" s="192" t="s">
        <v>127</v>
      </c>
      <c r="K137" s="193" t="s">
        <v>157</v>
      </c>
      <c r="L137" s="194"/>
      <c r="M137" s="101" t="s">
        <v>1</v>
      </c>
      <c r="N137" s="102" t="s">
        <v>40</v>
      </c>
      <c r="O137" s="102" t="s">
        <v>158</v>
      </c>
      <c r="P137" s="102" t="s">
        <v>159</v>
      </c>
      <c r="Q137" s="102" t="s">
        <v>160</v>
      </c>
      <c r="R137" s="102" t="s">
        <v>161</v>
      </c>
      <c r="S137" s="102" t="s">
        <v>162</v>
      </c>
      <c r="T137" s="103" t="s">
        <v>163</v>
      </c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</row>
    <row r="138" s="2" customFormat="1" ht="22.8" customHeight="1">
      <c r="A138" s="39"/>
      <c r="B138" s="40"/>
      <c r="C138" s="108" t="s">
        <v>164</v>
      </c>
      <c r="D138" s="41"/>
      <c r="E138" s="41"/>
      <c r="F138" s="41"/>
      <c r="G138" s="41"/>
      <c r="H138" s="41"/>
      <c r="I138" s="41"/>
      <c r="J138" s="195">
        <f>BK138</f>
        <v>0</v>
      </c>
      <c r="K138" s="41"/>
      <c r="L138" s="45"/>
      <c r="M138" s="104"/>
      <c r="N138" s="196"/>
      <c r="O138" s="105"/>
      <c r="P138" s="197">
        <f>P139+P192+P892</f>
        <v>0</v>
      </c>
      <c r="Q138" s="105"/>
      <c r="R138" s="197">
        <f>R139+R192+R892</f>
        <v>11.932510920000002</v>
      </c>
      <c r="S138" s="105"/>
      <c r="T138" s="198">
        <f>T139+T192+T892</f>
        <v>10.232489600000001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75</v>
      </c>
      <c r="AU138" s="18" t="s">
        <v>129</v>
      </c>
      <c r="BK138" s="199">
        <f>BK139+BK192+BK892</f>
        <v>0</v>
      </c>
    </row>
    <row r="139" s="12" customFormat="1" ht="25.92" customHeight="1">
      <c r="A139" s="12"/>
      <c r="B139" s="200"/>
      <c r="C139" s="201"/>
      <c r="D139" s="202" t="s">
        <v>75</v>
      </c>
      <c r="E139" s="203" t="s">
        <v>165</v>
      </c>
      <c r="F139" s="203" t="s">
        <v>166</v>
      </c>
      <c r="G139" s="201"/>
      <c r="H139" s="201"/>
      <c r="I139" s="204"/>
      <c r="J139" s="205">
        <f>BK139</f>
        <v>0</v>
      </c>
      <c r="K139" s="201"/>
      <c r="L139" s="206"/>
      <c r="M139" s="207"/>
      <c r="N139" s="208"/>
      <c r="O139" s="208"/>
      <c r="P139" s="209">
        <f>P140+P157+P167+P190</f>
        <v>0</v>
      </c>
      <c r="Q139" s="208"/>
      <c r="R139" s="209">
        <f>R140+R157+R167+R190</f>
        <v>1.1308620000000003</v>
      </c>
      <c r="S139" s="208"/>
      <c r="T139" s="210">
        <f>T140+T157+T167+T190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84</v>
      </c>
      <c r="AT139" s="212" t="s">
        <v>75</v>
      </c>
      <c r="AU139" s="212" t="s">
        <v>76</v>
      </c>
      <c r="AY139" s="211" t="s">
        <v>167</v>
      </c>
      <c r="BK139" s="213">
        <f>BK140+BK157+BK167+BK190</f>
        <v>0</v>
      </c>
    </row>
    <row r="140" s="12" customFormat="1" ht="22.8" customHeight="1">
      <c r="A140" s="12"/>
      <c r="B140" s="200"/>
      <c r="C140" s="201"/>
      <c r="D140" s="202" t="s">
        <v>75</v>
      </c>
      <c r="E140" s="214" t="s">
        <v>168</v>
      </c>
      <c r="F140" s="214" t="s">
        <v>169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SUM(P141:P156)</f>
        <v>0</v>
      </c>
      <c r="Q140" s="208"/>
      <c r="R140" s="209">
        <f>SUM(R141:R156)</f>
        <v>1.1296620000000002</v>
      </c>
      <c r="S140" s="208"/>
      <c r="T140" s="210">
        <f>SUM(T141:T156)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84</v>
      </c>
      <c r="AT140" s="212" t="s">
        <v>75</v>
      </c>
      <c r="AU140" s="212" t="s">
        <v>84</v>
      </c>
      <c r="AY140" s="211" t="s">
        <v>167</v>
      </c>
      <c r="BK140" s="213">
        <f>SUM(BK141:BK156)</f>
        <v>0</v>
      </c>
    </row>
    <row r="141" s="2" customFormat="1" ht="24.15" customHeight="1">
      <c r="A141" s="39"/>
      <c r="B141" s="40"/>
      <c r="C141" s="216" t="s">
        <v>84</v>
      </c>
      <c r="D141" s="216" t="s">
        <v>170</v>
      </c>
      <c r="E141" s="217" t="s">
        <v>171</v>
      </c>
      <c r="F141" s="218" t="s">
        <v>172</v>
      </c>
      <c r="G141" s="219" t="s">
        <v>89</v>
      </c>
      <c r="H141" s="220">
        <v>6.9000000000000004</v>
      </c>
      <c r="I141" s="221"/>
      <c r="J141" s="222">
        <f>ROUND(I141*H141,2)</f>
        <v>0</v>
      </c>
      <c r="K141" s="218" t="s">
        <v>173</v>
      </c>
      <c r="L141" s="45"/>
      <c r="M141" s="223" t="s">
        <v>1</v>
      </c>
      <c r="N141" s="224" t="s">
        <v>41</v>
      </c>
      <c r="O141" s="92"/>
      <c r="P141" s="225">
        <f>O141*H141</f>
        <v>0</v>
      </c>
      <c r="Q141" s="225">
        <v>0.027300000000000001</v>
      </c>
      <c r="R141" s="225">
        <f>Q141*H141</f>
        <v>0.18837000000000001</v>
      </c>
      <c r="S141" s="225">
        <v>0</v>
      </c>
      <c r="T141" s="22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7" t="s">
        <v>174</v>
      </c>
      <c r="AT141" s="227" t="s">
        <v>170</v>
      </c>
      <c r="AU141" s="227" t="s">
        <v>86</v>
      </c>
      <c r="AY141" s="18" t="s">
        <v>167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8" t="s">
        <v>84</v>
      </c>
      <c r="BK141" s="228">
        <f>ROUND(I141*H141,2)</f>
        <v>0</v>
      </c>
      <c r="BL141" s="18" t="s">
        <v>174</v>
      </c>
      <c r="BM141" s="227" t="s">
        <v>175</v>
      </c>
    </row>
    <row r="142" s="2" customFormat="1">
      <c r="A142" s="39"/>
      <c r="B142" s="40"/>
      <c r="C142" s="41"/>
      <c r="D142" s="229" t="s">
        <v>176</v>
      </c>
      <c r="E142" s="41"/>
      <c r="F142" s="230" t="s">
        <v>177</v>
      </c>
      <c r="G142" s="41"/>
      <c r="H142" s="41"/>
      <c r="I142" s="231"/>
      <c r="J142" s="41"/>
      <c r="K142" s="41"/>
      <c r="L142" s="45"/>
      <c r="M142" s="232"/>
      <c r="N142" s="233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176</v>
      </c>
      <c r="AU142" s="18" t="s">
        <v>86</v>
      </c>
    </row>
    <row r="143" s="13" customFormat="1">
      <c r="A143" s="13"/>
      <c r="B143" s="234"/>
      <c r="C143" s="235"/>
      <c r="D143" s="229" t="s">
        <v>178</v>
      </c>
      <c r="E143" s="236" t="s">
        <v>1</v>
      </c>
      <c r="F143" s="237" t="s">
        <v>179</v>
      </c>
      <c r="G143" s="235"/>
      <c r="H143" s="236" t="s">
        <v>1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178</v>
      </c>
      <c r="AU143" s="243" t="s">
        <v>86</v>
      </c>
      <c r="AV143" s="13" t="s">
        <v>84</v>
      </c>
      <c r="AW143" s="13" t="s">
        <v>32</v>
      </c>
      <c r="AX143" s="13" t="s">
        <v>76</v>
      </c>
      <c r="AY143" s="243" t="s">
        <v>167</v>
      </c>
    </row>
    <row r="144" s="14" customFormat="1">
      <c r="A144" s="14"/>
      <c r="B144" s="244"/>
      <c r="C144" s="245"/>
      <c r="D144" s="229" t="s">
        <v>178</v>
      </c>
      <c r="E144" s="246" t="s">
        <v>1</v>
      </c>
      <c r="F144" s="247" t="s">
        <v>180</v>
      </c>
      <c r="G144" s="245"/>
      <c r="H144" s="248">
        <v>6.9000000000000004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178</v>
      </c>
      <c r="AU144" s="254" t="s">
        <v>86</v>
      </c>
      <c r="AV144" s="14" t="s">
        <v>86</v>
      </c>
      <c r="AW144" s="14" t="s">
        <v>32</v>
      </c>
      <c r="AX144" s="14" t="s">
        <v>76</v>
      </c>
      <c r="AY144" s="254" t="s">
        <v>167</v>
      </c>
    </row>
    <row r="145" s="15" customFormat="1">
      <c r="A145" s="15"/>
      <c r="B145" s="255"/>
      <c r="C145" s="256"/>
      <c r="D145" s="229" t="s">
        <v>178</v>
      </c>
      <c r="E145" s="257" t="s">
        <v>1</v>
      </c>
      <c r="F145" s="258" t="s">
        <v>181</v>
      </c>
      <c r="G145" s="256"/>
      <c r="H145" s="259">
        <v>6.9000000000000004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178</v>
      </c>
      <c r="AU145" s="265" t="s">
        <v>86</v>
      </c>
      <c r="AV145" s="15" t="s">
        <v>174</v>
      </c>
      <c r="AW145" s="15" t="s">
        <v>32</v>
      </c>
      <c r="AX145" s="15" t="s">
        <v>84</v>
      </c>
      <c r="AY145" s="265" t="s">
        <v>167</v>
      </c>
    </row>
    <row r="146" s="2" customFormat="1" ht="24.15" customHeight="1">
      <c r="A146" s="39"/>
      <c r="B146" s="40"/>
      <c r="C146" s="216" t="s">
        <v>86</v>
      </c>
      <c r="D146" s="216" t="s">
        <v>170</v>
      </c>
      <c r="E146" s="217" t="s">
        <v>182</v>
      </c>
      <c r="F146" s="218" t="s">
        <v>183</v>
      </c>
      <c r="G146" s="219" t="s">
        <v>89</v>
      </c>
      <c r="H146" s="220">
        <v>2.7000000000000002</v>
      </c>
      <c r="I146" s="221"/>
      <c r="J146" s="222">
        <f>ROUND(I146*H146,2)</f>
        <v>0</v>
      </c>
      <c r="K146" s="218" t="s">
        <v>184</v>
      </c>
      <c r="L146" s="45"/>
      <c r="M146" s="223" t="s">
        <v>1</v>
      </c>
      <c r="N146" s="224" t="s">
        <v>41</v>
      </c>
      <c r="O146" s="92"/>
      <c r="P146" s="225">
        <f>O146*H146</f>
        <v>0</v>
      </c>
      <c r="Q146" s="225">
        <v>0.0044600000000000004</v>
      </c>
      <c r="R146" s="225">
        <f>Q146*H146</f>
        <v>0.012042000000000002</v>
      </c>
      <c r="S146" s="225">
        <v>0</v>
      </c>
      <c r="T146" s="22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7" t="s">
        <v>174</v>
      </c>
      <c r="AT146" s="227" t="s">
        <v>170</v>
      </c>
      <c r="AU146" s="227" t="s">
        <v>86</v>
      </c>
      <c r="AY146" s="18" t="s">
        <v>167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84</v>
      </c>
      <c r="BK146" s="228">
        <f>ROUND(I146*H146,2)</f>
        <v>0</v>
      </c>
      <c r="BL146" s="18" t="s">
        <v>174</v>
      </c>
      <c r="BM146" s="227" t="s">
        <v>185</v>
      </c>
    </row>
    <row r="147" s="13" customFormat="1">
      <c r="A147" s="13"/>
      <c r="B147" s="234"/>
      <c r="C147" s="235"/>
      <c r="D147" s="229" t="s">
        <v>178</v>
      </c>
      <c r="E147" s="236" t="s">
        <v>1</v>
      </c>
      <c r="F147" s="237" t="s">
        <v>186</v>
      </c>
      <c r="G147" s="235"/>
      <c r="H147" s="236" t="s">
        <v>1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178</v>
      </c>
      <c r="AU147" s="243" t="s">
        <v>86</v>
      </c>
      <c r="AV147" s="13" t="s">
        <v>84</v>
      </c>
      <c r="AW147" s="13" t="s">
        <v>32</v>
      </c>
      <c r="AX147" s="13" t="s">
        <v>76</v>
      </c>
      <c r="AY147" s="243" t="s">
        <v>167</v>
      </c>
    </row>
    <row r="148" s="14" customFormat="1">
      <c r="A148" s="14"/>
      <c r="B148" s="244"/>
      <c r="C148" s="245"/>
      <c r="D148" s="229" t="s">
        <v>178</v>
      </c>
      <c r="E148" s="246" t="s">
        <v>1</v>
      </c>
      <c r="F148" s="247" t="s">
        <v>187</v>
      </c>
      <c r="G148" s="245"/>
      <c r="H148" s="248">
        <v>1.8899999999999999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178</v>
      </c>
      <c r="AU148" s="254" t="s">
        <v>86</v>
      </c>
      <c r="AV148" s="14" t="s">
        <v>86</v>
      </c>
      <c r="AW148" s="14" t="s">
        <v>32</v>
      </c>
      <c r="AX148" s="14" t="s">
        <v>76</v>
      </c>
      <c r="AY148" s="254" t="s">
        <v>167</v>
      </c>
    </row>
    <row r="149" s="14" customFormat="1">
      <c r="A149" s="14"/>
      <c r="B149" s="244"/>
      <c r="C149" s="245"/>
      <c r="D149" s="229" t="s">
        <v>178</v>
      </c>
      <c r="E149" s="246" t="s">
        <v>1</v>
      </c>
      <c r="F149" s="247" t="s">
        <v>188</v>
      </c>
      <c r="G149" s="245"/>
      <c r="H149" s="248">
        <v>0.81000000000000005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178</v>
      </c>
      <c r="AU149" s="254" t="s">
        <v>86</v>
      </c>
      <c r="AV149" s="14" t="s">
        <v>86</v>
      </c>
      <c r="AW149" s="14" t="s">
        <v>32</v>
      </c>
      <c r="AX149" s="14" t="s">
        <v>76</v>
      </c>
      <c r="AY149" s="254" t="s">
        <v>167</v>
      </c>
    </row>
    <row r="150" s="15" customFormat="1">
      <c r="A150" s="15"/>
      <c r="B150" s="255"/>
      <c r="C150" s="256"/>
      <c r="D150" s="229" t="s">
        <v>178</v>
      </c>
      <c r="E150" s="257" t="s">
        <v>1</v>
      </c>
      <c r="F150" s="258" t="s">
        <v>181</v>
      </c>
      <c r="G150" s="256"/>
      <c r="H150" s="259">
        <v>2.7000000000000002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178</v>
      </c>
      <c r="AU150" s="265" t="s">
        <v>86</v>
      </c>
      <c r="AV150" s="15" t="s">
        <v>174</v>
      </c>
      <c r="AW150" s="15" t="s">
        <v>32</v>
      </c>
      <c r="AX150" s="15" t="s">
        <v>84</v>
      </c>
      <c r="AY150" s="265" t="s">
        <v>167</v>
      </c>
    </row>
    <row r="151" s="2" customFormat="1" ht="24.15" customHeight="1">
      <c r="A151" s="39"/>
      <c r="B151" s="40"/>
      <c r="C151" s="216" t="s">
        <v>189</v>
      </c>
      <c r="D151" s="216" t="s">
        <v>170</v>
      </c>
      <c r="E151" s="217" t="s">
        <v>190</v>
      </c>
      <c r="F151" s="218" t="s">
        <v>191</v>
      </c>
      <c r="G151" s="219" t="s">
        <v>97</v>
      </c>
      <c r="H151" s="220">
        <v>45</v>
      </c>
      <c r="I151" s="221"/>
      <c r="J151" s="222">
        <f>ROUND(I151*H151,2)</f>
        <v>0</v>
      </c>
      <c r="K151" s="218" t="s">
        <v>173</v>
      </c>
      <c r="L151" s="45"/>
      <c r="M151" s="223" t="s">
        <v>1</v>
      </c>
      <c r="N151" s="224" t="s">
        <v>41</v>
      </c>
      <c r="O151" s="92"/>
      <c r="P151" s="225">
        <f>O151*H151</f>
        <v>0</v>
      </c>
      <c r="Q151" s="225">
        <v>0.020650000000000002</v>
      </c>
      <c r="R151" s="225">
        <f>Q151*H151</f>
        <v>0.92925000000000013</v>
      </c>
      <c r="S151" s="225">
        <v>0</v>
      </c>
      <c r="T151" s="22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7" t="s">
        <v>174</v>
      </c>
      <c r="AT151" s="227" t="s">
        <v>170</v>
      </c>
      <c r="AU151" s="227" t="s">
        <v>86</v>
      </c>
      <c r="AY151" s="18" t="s">
        <v>167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8" t="s">
        <v>84</v>
      </c>
      <c r="BK151" s="228">
        <f>ROUND(I151*H151,2)</f>
        <v>0</v>
      </c>
      <c r="BL151" s="18" t="s">
        <v>174</v>
      </c>
      <c r="BM151" s="227" t="s">
        <v>192</v>
      </c>
    </row>
    <row r="152" s="13" customFormat="1">
      <c r="A152" s="13"/>
      <c r="B152" s="234"/>
      <c r="C152" s="235"/>
      <c r="D152" s="229" t="s">
        <v>178</v>
      </c>
      <c r="E152" s="236" t="s">
        <v>1</v>
      </c>
      <c r="F152" s="237" t="s">
        <v>193</v>
      </c>
      <c r="G152" s="235"/>
      <c r="H152" s="236" t="s">
        <v>1</v>
      </c>
      <c r="I152" s="238"/>
      <c r="J152" s="235"/>
      <c r="K152" s="235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178</v>
      </c>
      <c r="AU152" s="243" t="s">
        <v>86</v>
      </c>
      <c r="AV152" s="13" t="s">
        <v>84</v>
      </c>
      <c r="AW152" s="13" t="s">
        <v>32</v>
      </c>
      <c r="AX152" s="13" t="s">
        <v>76</v>
      </c>
      <c r="AY152" s="243" t="s">
        <v>167</v>
      </c>
    </row>
    <row r="153" s="14" customFormat="1">
      <c r="A153" s="14"/>
      <c r="B153" s="244"/>
      <c r="C153" s="245"/>
      <c r="D153" s="229" t="s">
        <v>178</v>
      </c>
      <c r="E153" s="246" t="s">
        <v>1</v>
      </c>
      <c r="F153" s="247" t="s">
        <v>194</v>
      </c>
      <c r="G153" s="245"/>
      <c r="H153" s="248">
        <v>5.5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178</v>
      </c>
      <c r="AU153" s="254" t="s">
        <v>86</v>
      </c>
      <c r="AV153" s="14" t="s">
        <v>86</v>
      </c>
      <c r="AW153" s="14" t="s">
        <v>32</v>
      </c>
      <c r="AX153" s="14" t="s">
        <v>76</v>
      </c>
      <c r="AY153" s="254" t="s">
        <v>167</v>
      </c>
    </row>
    <row r="154" s="14" customFormat="1">
      <c r="A154" s="14"/>
      <c r="B154" s="244"/>
      <c r="C154" s="245"/>
      <c r="D154" s="229" t="s">
        <v>178</v>
      </c>
      <c r="E154" s="246" t="s">
        <v>1</v>
      </c>
      <c r="F154" s="247" t="s">
        <v>195</v>
      </c>
      <c r="G154" s="245"/>
      <c r="H154" s="248">
        <v>25.199999999999999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178</v>
      </c>
      <c r="AU154" s="254" t="s">
        <v>86</v>
      </c>
      <c r="AV154" s="14" t="s">
        <v>86</v>
      </c>
      <c r="AW154" s="14" t="s">
        <v>32</v>
      </c>
      <c r="AX154" s="14" t="s">
        <v>76</v>
      </c>
      <c r="AY154" s="254" t="s">
        <v>167</v>
      </c>
    </row>
    <row r="155" s="14" customFormat="1">
      <c r="A155" s="14"/>
      <c r="B155" s="244"/>
      <c r="C155" s="245"/>
      <c r="D155" s="229" t="s">
        <v>178</v>
      </c>
      <c r="E155" s="246" t="s">
        <v>1</v>
      </c>
      <c r="F155" s="247" t="s">
        <v>196</v>
      </c>
      <c r="G155" s="245"/>
      <c r="H155" s="248">
        <v>14.300000000000001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178</v>
      </c>
      <c r="AU155" s="254" t="s">
        <v>86</v>
      </c>
      <c r="AV155" s="14" t="s">
        <v>86</v>
      </c>
      <c r="AW155" s="14" t="s">
        <v>32</v>
      </c>
      <c r="AX155" s="14" t="s">
        <v>76</v>
      </c>
      <c r="AY155" s="254" t="s">
        <v>167</v>
      </c>
    </row>
    <row r="156" s="15" customFormat="1">
      <c r="A156" s="15"/>
      <c r="B156" s="255"/>
      <c r="C156" s="256"/>
      <c r="D156" s="229" t="s">
        <v>178</v>
      </c>
      <c r="E156" s="257" t="s">
        <v>1</v>
      </c>
      <c r="F156" s="258" t="s">
        <v>181</v>
      </c>
      <c r="G156" s="256"/>
      <c r="H156" s="259">
        <v>45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5" t="s">
        <v>178</v>
      </c>
      <c r="AU156" s="265" t="s">
        <v>86</v>
      </c>
      <c r="AV156" s="15" t="s">
        <v>174</v>
      </c>
      <c r="AW156" s="15" t="s">
        <v>32</v>
      </c>
      <c r="AX156" s="15" t="s">
        <v>84</v>
      </c>
      <c r="AY156" s="265" t="s">
        <v>167</v>
      </c>
    </row>
    <row r="157" s="12" customFormat="1" ht="22.8" customHeight="1">
      <c r="A157" s="12"/>
      <c r="B157" s="200"/>
      <c r="C157" s="201"/>
      <c r="D157" s="202" t="s">
        <v>75</v>
      </c>
      <c r="E157" s="214" t="s">
        <v>197</v>
      </c>
      <c r="F157" s="214" t="s">
        <v>198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SUM(P158:P166)</f>
        <v>0</v>
      </c>
      <c r="Q157" s="208"/>
      <c r="R157" s="209">
        <f>SUM(R158:R166)</f>
        <v>0.0012000000000000001</v>
      </c>
      <c r="S157" s="208"/>
      <c r="T157" s="210">
        <f>SUM(T158:T166)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84</v>
      </c>
      <c r="AT157" s="212" t="s">
        <v>75</v>
      </c>
      <c r="AU157" s="212" t="s">
        <v>84</v>
      </c>
      <c r="AY157" s="211" t="s">
        <v>167</v>
      </c>
      <c r="BK157" s="213">
        <f>SUM(BK158:BK166)</f>
        <v>0</v>
      </c>
    </row>
    <row r="158" s="2" customFormat="1" ht="24.15" customHeight="1">
      <c r="A158" s="39"/>
      <c r="B158" s="40"/>
      <c r="C158" s="216" t="s">
        <v>174</v>
      </c>
      <c r="D158" s="216" t="s">
        <v>170</v>
      </c>
      <c r="E158" s="217" t="s">
        <v>199</v>
      </c>
      <c r="F158" s="218" t="s">
        <v>200</v>
      </c>
      <c r="G158" s="219" t="s">
        <v>89</v>
      </c>
      <c r="H158" s="220">
        <v>40</v>
      </c>
      <c r="I158" s="221"/>
      <c r="J158" s="222">
        <f>ROUND(I158*H158,2)</f>
        <v>0</v>
      </c>
      <c r="K158" s="218" t="s">
        <v>173</v>
      </c>
      <c r="L158" s="45"/>
      <c r="M158" s="223" t="s">
        <v>1</v>
      </c>
      <c r="N158" s="224" t="s">
        <v>41</v>
      </c>
      <c r="O158" s="92"/>
      <c r="P158" s="225">
        <f>O158*H158</f>
        <v>0</v>
      </c>
      <c r="Q158" s="225">
        <v>3.0000000000000001E-05</v>
      </c>
      <c r="R158" s="225">
        <f>Q158*H158</f>
        <v>0.0012000000000000001</v>
      </c>
      <c r="S158" s="225">
        <v>0</v>
      </c>
      <c r="T158" s="22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7" t="s">
        <v>174</v>
      </c>
      <c r="AT158" s="227" t="s">
        <v>170</v>
      </c>
      <c r="AU158" s="227" t="s">
        <v>86</v>
      </c>
      <c r="AY158" s="18" t="s">
        <v>167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8" t="s">
        <v>84</v>
      </c>
      <c r="BK158" s="228">
        <f>ROUND(I158*H158,2)</f>
        <v>0</v>
      </c>
      <c r="BL158" s="18" t="s">
        <v>174</v>
      </c>
      <c r="BM158" s="227" t="s">
        <v>201</v>
      </c>
    </row>
    <row r="159" s="2" customFormat="1">
      <c r="A159" s="39"/>
      <c r="B159" s="40"/>
      <c r="C159" s="41"/>
      <c r="D159" s="229" t="s">
        <v>176</v>
      </c>
      <c r="E159" s="41"/>
      <c r="F159" s="230" t="s">
        <v>202</v>
      </c>
      <c r="G159" s="41"/>
      <c r="H159" s="41"/>
      <c r="I159" s="231"/>
      <c r="J159" s="41"/>
      <c r="K159" s="41"/>
      <c r="L159" s="45"/>
      <c r="M159" s="232"/>
      <c r="N159" s="233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176</v>
      </c>
      <c r="AU159" s="18" t="s">
        <v>86</v>
      </c>
    </row>
    <row r="160" s="13" customFormat="1">
      <c r="A160" s="13"/>
      <c r="B160" s="234"/>
      <c r="C160" s="235"/>
      <c r="D160" s="229" t="s">
        <v>178</v>
      </c>
      <c r="E160" s="236" t="s">
        <v>1</v>
      </c>
      <c r="F160" s="237" t="s">
        <v>203</v>
      </c>
      <c r="G160" s="235"/>
      <c r="H160" s="236" t="s">
        <v>1</v>
      </c>
      <c r="I160" s="238"/>
      <c r="J160" s="235"/>
      <c r="K160" s="235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178</v>
      </c>
      <c r="AU160" s="243" t="s">
        <v>86</v>
      </c>
      <c r="AV160" s="13" t="s">
        <v>84</v>
      </c>
      <c r="AW160" s="13" t="s">
        <v>32</v>
      </c>
      <c r="AX160" s="13" t="s">
        <v>76</v>
      </c>
      <c r="AY160" s="243" t="s">
        <v>167</v>
      </c>
    </row>
    <row r="161" s="14" customFormat="1">
      <c r="A161" s="14"/>
      <c r="B161" s="244"/>
      <c r="C161" s="245"/>
      <c r="D161" s="229" t="s">
        <v>178</v>
      </c>
      <c r="E161" s="246" t="s">
        <v>1</v>
      </c>
      <c r="F161" s="247" t="s">
        <v>204</v>
      </c>
      <c r="G161" s="245"/>
      <c r="H161" s="248">
        <v>40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178</v>
      </c>
      <c r="AU161" s="254" t="s">
        <v>86</v>
      </c>
      <c r="AV161" s="14" t="s">
        <v>86</v>
      </c>
      <c r="AW161" s="14" t="s">
        <v>32</v>
      </c>
      <c r="AX161" s="14" t="s">
        <v>76</v>
      </c>
      <c r="AY161" s="254" t="s">
        <v>167</v>
      </c>
    </row>
    <row r="162" s="15" customFormat="1">
      <c r="A162" s="15"/>
      <c r="B162" s="255"/>
      <c r="C162" s="256"/>
      <c r="D162" s="229" t="s">
        <v>178</v>
      </c>
      <c r="E162" s="257" t="s">
        <v>1</v>
      </c>
      <c r="F162" s="258" t="s">
        <v>181</v>
      </c>
      <c r="G162" s="256"/>
      <c r="H162" s="259">
        <v>40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5" t="s">
        <v>178</v>
      </c>
      <c r="AU162" s="265" t="s">
        <v>86</v>
      </c>
      <c r="AV162" s="15" t="s">
        <v>174</v>
      </c>
      <c r="AW162" s="15" t="s">
        <v>32</v>
      </c>
      <c r="AX162" s="15" t="s">
        <v>84</v>
      </c>
      <c r="AY162" s="265" t="s">
        <v>167</v>
      </c>
    </row>
    <row r="163" s="2" customFormat="1" ht="16.5" customHeight="1">
      <c r="A163" s="39"/>
      <c r="B163" s="40"/>
      <c r="C163" s="216" t="s">
        <v>205</v>
      </c>
      <c r="D163" s="216" t="s">
        <v>170</v>
      </c>
      <c r="E163" s="217" t="s">
        <v>206</v>
      </c>
      <c r="F163" s="218" t="s">
        <v>207</v>
      </c>
      <c r="G163" s="219" t="s">
        <v>89</v>
      </c>
      <c r="H163" s="220">
        <v>124.934</v>
      </c>
      <c r="I163" s="221"/>
      <c r="J163" s="222">
        <f>ROUND(I163*H163,2)</f>
        <v>0</v>
      </c>
      <c r="K163" s="218" t="s">
        <v>173</v>
      </c>
      <c r="L163" s="45"/>
      <c r="M163" s="223" t="s">
        <v>1</v>
      </c>
      <c r="N163" s="224" t="s">
        <v>41</v>
      </c>
      <c r="O163" s="92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7" t="s">
        <v>174</v>
      </c>
      <c r="AT163" s="227" t="s">
        <v>170</v>
      </c>
      <c r="AU163" s="227" t="s">
        <v>86</v>
      </c>
      <c r="AY163" s="18" t="s">
        <v>167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8" t="s">
        <v>84</v>
      </c>
      <c r="BK163" s="228">
        <f>ROUND(I163*H163,2)</f>
        <v>0</v>
      </c>
      <c r="BL163" s="18" t="s">
        <v>174</v>
      </c>
      <c r="BM163" s="227" t="s">
        <v>208</v>
      </c>
    </row>
    <row r="164" s="13" customFormat="1">
      <c r="A164" s="13"/>
      <c r="B164" s="234"/>
      <c r="C164" s="235"/>
      <c r="D164" s="229" t="s">
        <v>178</v>
      </c>
      <c r="E164" s="236" t="s">
        <v>1</v>
      </c>
      <c r="F164" s="237" t="s">
        <v>209</v>
      </c>
      <c r="G164" s="235"/>
      <c r="H164" s="236" t="s">
        <v>1</v>
      </c>
      <c r="I164" s="238"/>
      <c r="J164" s="235"/>
      <c r="K164" s="235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178</v>
      </c>
      <c r="AU164" s="243" t="s">
        <v>86</v>
      </c>
      <c r="AV164" s="13" t="s">
        <v>84</v>
      </c>
      <c r="AW164" s="13" t="s">
        <v>32</v>
      </c>
      <c r="AX164" s="13" t="s">
        <v>76</v>
      </c>
      <c r="AY164" s="243" t="s">
        <v>167</v>
      </c>
    </row>
    <row r="165" s="14" customFormat="1">
      <c r="A165" s="14"/>
      <c r="B165" s="244"/>
      <c r="C165" s="245"/>
      <c r="D165" s="229" t="s">
        <v>178</v>
      </c>
      <c r="E165" s="246" t="s">
        <v>1</v>
      </c>
      <c r="F165" s="247" t="s">
        <v>122</v>
      </c>
      <c r="G165" s="245"/>
      <c r="H165" s="248">
        <v>124.934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178</v>
      </c>
      <c r="AU165" s="254" t="s">
        <v>86</v>
      </c>
      <c r="AV165" s="14" t="s">
        <v>86</v>
      </c>
      <c r="AW165" s="14" t="s">
        <v>32</v>
      </c>
      <c r="AX165" s="14" t="s">
        <v>76</v>
      </c>
      <c r="AY165" s="254" t="s">
        <v>167</v>
      </c>
    </row>
    <row r="166" s="15" customFormat="1">
      <c r="A166" s="15"/>
      <c r="B166" s="255"/>
      <c r="C166" s="256"/>
      <c r="D166" s="229" t="s">
        <v>178</v>
      </c>
      <c r="E166" s="257" t="s">
        <v>1</v>
      </c>
      <c r="F166" s="258" t="s">
        <v>181</v>
      </c>
      <c r="G166" s="256"/>
      <c r="H166" s="259">
        <v>124.934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178</v>
      </c>
      <c r="AU166" s="265" t="s">
        <v>86</v>
      </c>
      <c r="AV166" s="15" t="s">
        <v>174</v>
      </c>
      <c r="AW166" s="15" t="s">
        <v>32</v>
      </c>
      <c r="AX166" s="15" t="s">
        <v>84</v>
      </c>
      <c r="AY166" s="265" t="s">
        <v>167</v>
      </c>
    </row>
    <row r="167" s="12" customFormat="1" ht="22.8" customHeight="1">
      <c r="A167" s="12"/>
      <c r="B167" s="200"/>
      <c r="C167" s="201"/>
      <c r="D167" s="202" t="s">
        <v>75</v>
      </c>
      <c r="E167" s="214" t="s">
        <v>210</v>
      </c>
      <c r="F167" s="214" t="s">
        <v>211</v>
      </c>
      <c r="G167" s="201"/>
      <c r="H167" s="201"/>
      <c r="I167" s="204"/>
      <c r="J167" s="215">
        <f>BK167</f>
        <v>0</v>
      </c>
      <c r="K167" s="201"/>
      <c r="L167" s="206"/>
      <c r="M167" s="207"/>
      <c r="N167" s="208"/>
      <c r="O167" s="208"/>
      <c r="P167" s="209">
        <f>SUM(P168:P189)</f>
        <v>0</v>
      </c>
      <c r="Q167" s="208"/>
      <c r="R167" s="209">
        <f>SUM(R168:R189)</f>
        <v>0</v>
      </c>
      <c r="S167" s="208"/>
      <c r="T167" s="210">
        <f>SUM(T168:T189)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1" t="s">
        <v>84</v>
      </c>
      <c r="AT167" s="212" t="s">
        <v>75</v>
      </c>
      <c r="AU167" s="212" t="s">
        <v>84</v>
      </c>
      <c r="AY167" s="211" t="s">
        <v>167</v>
      </c>
      <c r="BK167" s="213">
        <f>SUM(BK168:BK189)</f>
        <v>0</v>
      </c>
    </row>
    <row r="168" s="2" customFormat="1" ht="33" customHeight="1">
      <c r="A168" s="39"/>
      <c r="B168" s="40"/>
      <c r="C168" s="216" t="s">
        <v>168</v>
      </c>
      <c r="D168" s="216" t="s">
        <v>170</v>
      </c>
      <c r="E168" s="217" t="s">
        <v>212</v>
      </c>
      <c r="F168" s="218" t="s">
        <v>213</v>
      </c>
      <c r="G168" s="219" t="s">
        <v>214</v>
      </c>
      <c r="H168" s="220">
        <v>10.231999999999999</v>
      </c>
      <c r="I168" s="221"/>
      <c r="J168" s="222">
        <f>ROUND(I168*H168,2)</f>
        <v>0</v>
      </c>
      <c r="K168" s="218" t="s">
        <v>173</v>
      </c>
      <c r="L168" s="45"/>
      <c r="M168" s="223" t="s">
        <v>1</v>
      </c>
      <c r="N168" s="224" t="s">
        <v>41</v>
      </c>
      <c r="O168" s="92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7" t="s">
        <v>174</v>
      </c>
      <c r="AT168" s="227" t="s">
        <v>170</v>
      </c>
      <c r="AU168" s="227" t="s">
        <v>86</v>
      </c>
      <c r="AY168" s="18" t="s">
        <v>167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8" t="s">
        <v>84</v>
      </c>
      <c r="BK168" s="228">
        <f>ROUND(I168*H168,2)</f>
        <v>0</v>
      </c>
      <c r="BL168" s="18" t="s">
        <v>174</v>
      </c>
      <c r="BM168" s="227" t="s">
        <v>215</v>
      </c>
    </row>
    <row r="169" s="2" customFormat="1" ht="24.15" customHeight="1">
      <c r="A169" s="39"/>
      <c r="B169" s="40"/>
      <c r="C169" s="216" t="s">
        <v>216</v>
      </c>
      <c r="D169" s="216" t="s">
        <v>170</v>
      </c>
      <c r="E169" s="217" t="s">
        <v>217</v>
      </c>
      <c r="F169" s="218" t="s">
        <v>218</v>
      </c>
      <c r="G169" s="219" t="s">
        <v>214</v>
      </c>
      <c r="H169" s="220">
        <v>10.231999999999999</v>
      </c>
      <c r="I169" s="221"/>
      <c r="J169" s="222">
        <f>ROUND(I169*H169,2)</f>
        <v>0</v>
      </c>
      <c r="K169" s="218" t="s">
        <v>173</v>
      </c>
      <c r="L169" s="45"/>
      <c r="M169" s="223" t="s">
        <v>1</v>
      </c>
      <c r="N169" s="224" t="s">
        <v>41</v>
      </c>
      <c r="O169" s="92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7" t="s">
        <v>174</v>
      </c>
      <c r="AT169" s="227" t="s">
        <v>170</v>
      </c>
      <c r="AU169" s="227" t="s">
        <v>86</v>
      </c>
      <c r="AY169" s="18" t="s">
        <v>167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8" t="s">
        <v>84</v>
      </c>
      <c r="BK169" s="228">
        <f>ROUND(I169*H169,2)</f>
        <v>0</v>
      </c>
      <c r="BL169" s="18" t="s">
        <v>174</v>
      </c>
      <c r="BM169" s="227" t="s">
        <v>219</v>
      </c>
    </row>
    <row r="170" s="2" customFormat="1" ht="24.15" customHeight="1">
      <c r="A170" s="39"/>
      <c r="B170" s="40"/>
      <c r="C170" s="216" t="s">
        <v>220</v>
      </c>
      <c r="D170" s="216" t="s">
        <v>170</v>
      </c>
      <c r="E170" s="217" t="s">
        <v>221</v>
      </c>
      <c r="F170" s="218" t="s">
        <v>222</v>
      </c>
      <c r="G170" s="219" t="s">
        <v>214</v>
      </c>
      <c r="H170" s="220">
        <v>68.620000000000005</v>
      </c>
      <c r="I170" s="221"/>
      <c r="J170" s="222">
        <f>ROUND(I170*H170,2)</f>
        <v>0</v>
      </c>
      <c r="K170" s="218" t="s">
        <v>173</v>
      </c>
      <c r="L170" s="45"/>
      <c r="M170" s="223" t="s">
        <v>1</v>
      </c>
      <c r="N170" s="224" t="s">
        <v>41</v>
      </c>
      <c r="O170" s="92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7" t="s">
        <v>174</v>
      </c>
      <c r="AT170" s="227" t="s">
        <v>170</v>
      </c>
      <c r="AU170" s="227" t="s">
        <v>86</v>
      </c>
      <c r="AY170" s="18" t="s">
        <v>167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8" t="s">
        <v>84</v>
      </c>
      <c r="BK170" s="228">
        <f>ROUND(I170*H170,2)</f>
        <v>0</v>
      </c>
      <c r="BL170" s="18" t="s">
        <v>174</v>
      </c>
      <c r="BM170" s="227" t="s">
        <v>223</v>
      </c>
    </row>
    <row r="171" s="13" customFormat="1">
      <c r="A171" s="13"/>
      <c r="B171" s="234"/>
      <c r="C171" s="235"/>
      <c r="D171" s="229" t="s">
        <v>178</v>
      </c>
      <c r="E171" s="236" t="s">
        <v>1</v>
      </c>
      <c r="F171" s="237" t="s">
        <v>224</v>
      </c>
      <c r="G171" s="235"/>
      <c r="H171" s="236" t="s">
        <v>1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178</v>
      </c>
      <c r="AU171" s="243" t="s">
        <v>86</v>
      </c>
      <c r="AV171" s="13" t="s">
        <v>84</v>
      </c>
      <c r="AW171" s="13" t="s">
        <v>32</v>
      </c>
      <c r="AX171" s="13" t="s">
        <v>76</v>
      </c>
      <c r="AY171" s="243" t="s">
        <v>167</v>
      </c>
    </row>
    <row r="172" s="14" customFormat="1">
      <c r="A172" s="14"/>
      <c r="B172" s="244"/>
      <c r="C172" s="245"/>
      <c r="D172" s="229" t="s">
        <v>178</v>
      </c>
      <c r="E172" s="246" t="s">
        <v>1</v>
      </c>
      <c r="F172" s="247" t="s">
        <v>225</v>
      </c>
      <c r="G172" s="245"/>
      <c r="H172" s="248">
        <v>68.620000000000005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178</v>
      </c>
      <c r="AU172" s="254" t="s">
        <v>86</v>
      </c>
      <c r="AV172" s="14" t="s">
        <v>86</v>
      </c>
      <c r="AW172" s="14" t="s">
        <v>32</v>
      </c>
      <c r="AX172" s="14" t="s">
        <v>76</v>
      </c>
      <c r="AY172" s="254" t="s">
        <v>167</v>
      </c>
    </row>
    <row r="173" s="15" customFormat="1">
      <c r="A173" s="15"/>
      <c r="B173" s="255"/>
      <c r="C173" s="256"/>
      <c r="D173" s="229" t="s">
        <v>178</v>
      </c>
      <c r="E173" s="257" t="s">
        <v>1</v>
      </c>
      <c r="F173" s="258" t="s">
        <v>181</v>
      </c>
      <c r="G173" s="256"/>
      <c r="H173" s="259">
        <v>68.620000000000005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178</v>
      </c>
      <c r="AU173" s="265" t="s">
        <v>86</v>
      </c>
      <c r="AV173" s="15" t="s">
        <v>174</v>
      </c>
      <c r="AW173" s="15" t="s">
        <v>32</v>
      </c>
      <c r="AX173" s="15" t="s">
        <v>84</v>
      </c>
      <c r="AY173" s="265" t="s">
        <v>167</v>
      </c>
    </row>
    <row r="174" s="2" customFormat="1" ht="33" customHeight="1">
      <c r="A174" s="39"/>
      <c r="B174" s="40"/>
      <c r="C174" s="216" t="s">
        <v>197</v>
      </c>
      <c r="D174" s="216" t="s">
        <v>170</v>
      </c>
      <c r="E174" s="217" t="s">
        <v>226</v>
      </c>
      <c r="F174" s="218" t="s">
        <v>227</v>
      </c>
      <c r="G174" s="219" t="s">
        <v>214</v>
      </c>
      <c r="H174" s="220">
        <v>4.4089999999999998</v>
      </c>
      <c r="I174" s="221"/>
      <c r="J174" s="222">
        <f>ROUND(I174*H174,2)</f>
        <v>0</v>
      </c>
      <c r="K174" s="218" t="s">
        <v>173</v>
      </c>
      <c r="L174" s="45"/>
      <c r="M174" s="223" t="s">
        <v>1</v>
      </c>
      <c r="N174" s="224" t="s">
        <v>41</v>
      </c>
      <c r="O174" s="92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7" t="s">
        <v>174</v>
      </c>
      <c r="AT174" s="227" t="s">
        <v>170</v>
      </c>
      <c r="AU174" s="227" t="s">
        <v>86</v>
      </c>
      <c r="AY174" s="18" t="s">
        <v>167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8" t="s">
        <v>84</v>
      </c>
      <c r="BK174" s="228">
        <f>ROUND(I174*H174,2)</f>
        <v>0</v>
      </c>
      <c r="BL174" s="18" t="s">
        <v>174</v>
      </c>
      <c r="BM174" s="227" t="s">
        <v>228</v>
      </c>
    </row>
    <row r="175" s="2" customFormat="1">
      <c r="A175" s="39"/>
      <c r="B175" s="40"/>
      <c r="C175" s="41"/>
      <c r="D175" s="229" t="s">
        <v>176</v>
      </c>
      <c r="E175" s="41"/>
      <c r="F175" s="230" t="s">
        <v>229</v>
      </c>
      <c r="G175" s="41"/>
      <c r="H175" s="41"/>
      <c r="I175" s="231"/>
      <c r="J175" s="41"/>
      <c r="K175" s="41"/>
      <c r="L175" s="45"/>
      <c r="M175" s="232"/>
      <c r="N175" s="233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176</v>
      </c>
      <c r="AU175" s="18" t="s">
        <v>86</v>
      </c>
    </row>
    <row r="176" s="14" customFormat="1">
      <c r="A176" s="14"/>
      <c r="B176" s="244"/>
      <c r="C176" s="245"/>
      <c r="D176" s="229" t="s">
        <v>178</v>
      </c>
      <c r="E176" s="246" t="s">
        <v>1</v>
      </c>
      <c r="F176" s="247" t="s">
        <v>230</v>
      </c>
      <c r="G176" s="245"/>
      <c r="H176" s="248">
        <v>4.4089999999999998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178</v>
      </c>
      <c r="AU176" s="254" t="s">
        <v>86</v>
      </c>
      <c r="AV176" s="14" t="s">
        <v>86</v>
      </c>
      <c r="AW176" s="14" t="s">
        <v>32</v>
      </c>
      <c r="AX176" s="14" t="s">
        <v>76</v>
      </c>
      <c r="AY176" s="254" t="s">
        <v>167</v>
      </c>
    </row>
    <row r="177" s="15" customFormat="1">
      <c r="A177" s="15"/>
      <c r="B177" s="255"/>
      <c r="C177" s="256"/>
      <c r="D177" s="229" t="s">
        <v>178</v>
      </c>
      <c r="E177" s="257" t="s">
        <v>1</v>
      </c>
      <c r="F177" s="258" t="s">
        <v>181</v>
      </c>
      <c r="G177" s="256"/>
      <c r="H177" s="259">
        <v>4.4089999999999998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178</v>
      </c>
      <c r="AU177" s="265" t="s">
        <v>86</v>
      </c>
      <c r="AV177" s="15" t="s">
        <v>174</v>
      </c>
      <c r="AW177" s="15" t="s">
        <v>32</v>
      </c>
      <c r="AX177" s="15" t="s">
        <v>84</v>
      </c>
      <c r="AY177" s="265" t="s">
        <v>167</v>
      </c>
    </row>
    <row r="178" s="2" customFormat="1" ht="33" customHeight="1">
      <c r="A178" s="39"/>
      <c r="B178" s="40"/>
      <c r="C178" s="216" t="s">
        <v>231</v>
      </c>
      <c r="D178" s="216" t="s">
        <v>170</v>
      </c>
      <c r="E178" s="217" t="s">
        <v>232</v>
      </c>
      <c r="F178" s="218" t="s">
        <v>233</v>
      </c>
      <c r="G178" s="219" t="s">
        <v>214</v>
      </c>
      <c r="H178" s="220">
        <v>1.1259999999999999</v>
      </c>
      <c r="I178" s="221"/>
      <c r="J178" s="222">
        <f>ROUND(I178*H178,2)</f>
        <v>0</v>
      </c>
      <c r="K178" s="218" t="s">
        <v>173</v>
      </c>
      <c r="L178" s="45"/>
      <c r="M178" s="223" t="s">
        <v>1</v>
      </c>
      <c r="N178" s="224" t="s">
        <v>41</v>
      </c>
      <c r="O178" s="92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7" t="s">
        <v>174</v>
      </c>
      <c r="AT178" s="227" t="s">
        <v>170</v>
      </c>
      <c r="AU178" s="227" t="s">
        <v>86</v>
      </c>
      <c r="AY178" s="18" t="s">
        <v>167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8" t="s">
        <v>84</v>
      </c>
      <c r="BK178" s="228">
        <f>ROUND(I178*H178,2)</f>
        <v>0</v>
      </c>
      <c r="BL178" s="18" t="s">
        <v>174</v>
      </c>
      <c r="BM178" s="227" t="s">
        <v>234</v>
      </c>
    </row>
    <row r="179" s="2" customFormat="1">
      <c r="A179" s="39"/>
      <c r="B179" s="40"/>
      <c r="C179" s="41"/>
      <c r="D179" s="229" t="s">
        <v>176</v>
      </c>
      <c r="E179" s="41"/>
      <c r="F179" s="230" t="s">
        <v>235</v>
      </c>
      <c r="G179" s="41"/>
      <c r="H179" s="41"/>
      <c r="I179" s="231"/>
      <c r="J179" s="41"/>
      <c r="K179" s="41"/>
      <c r="L179" s="45"/>
      <c r="M179" s="232"/>
      <c r="N179" s="233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176</v>
      </c>
      <c r="AU179" s="18" t="s">
        <v>86</v>
      </c>
    </row>
    <row r="180" s="14" customFormat="1">
      <c r="A180" s="14"/>
      <c r="B180" s="244"/>
      <c r="C180" s="245"/>
      <c r="D180" s="229" t="s">
        <v>178</v>
      </c>
      <c r="E180" s="246" t="s">
        <v>1</v>
      </c>
      <c r="F180" s="247" t="s">
        <v>236</v>
      </c>
      <c r="G180" s="245"/>
      <c r="H180" s="248">
        <v>1.1259999999999999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178</v>
      </c>
      <c r="AU180" s="254" t="s">
        <v>86</v>
      </c>
      <c r="AV180" s="14" t="s">
        <v>86</v>
      </c>
      <c r="AW180" s="14" t="s">
        <v>32</v>
      </c>
      <c r="AX180" s="14" t="s">
        <v>76</v>
      </c>
      <c r="AY180" s="254" t="s">
        <v>167</v>
      </c>
    </row>
    <row r="181" s="15" customFormat="1">
      <c r="A181" s="15"/>
      <c r="B181" s="255"/>
      <c r="C181" s="256"/>
      <c r="D181" s="229" t="s">
        <v>178</v>
      </c>
      <c r="E181" s="257" t="s">
        <v>1</v>
      </c>
      <c r="F181" s="258" t="s">
        <v>181</v>
      </c>
      <c r="G181" s="256"/>
      <c r="H181" s="259">
        <v>1.1259999999999999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5" t="s">
        <v>178</v>
      </c>
      <c r="AU181" s="265" t="s">
        <v>86</v>
      </c>
      <c r="AV181" s="15" t="s">
        <v>174</v>
      </c>
      <c r="AW181" s="15" t="s">
        <v>32</v>
      </c>
      <c r="AX181" s="15" t="s">
        <v>84</v>
      </c>
      <c r="AY181" s="265" t="s">
        <v>167</v>
      </c>
    </row>
    <row r="182" s="2" customFormat="1" ht="33" customHeight="1">
      <c r="A182" s="39"/>
      <c r="B182" s="40"/>
      <c r="C182" s="216" t="s">
        <v>237</v>
      </c>
      <c r="D182" s="216" t="s">
        <v>170</v>
      </c>
      <c r="E182" s="217" t="s">
        <v>238</v>
      </c>
      <c r="F182" s="218" t="s">
        <v>239</v>
      </c>
      <c r="G182" s="219" t="s">
        <v>214</v>
      </c>
      <c r="H182" s="220">
        <v>0.182</v>
      </c>
      <c r="I182" s="221"/>
      <c r="J182" s="222">
        <f>ROUND(I182*H182,2)</f>
        <v>0</v>
      </c>
      <c r="K182" s="218" t="s">
        <v>173</v>
      </c>
      <c r="L182" s="45"/>
      <c r="M182" s="223" t="s">
        <v>1</v>
      </c>
      <c r="N182" s="224" t="s">
        <v>41</v>
      </c>
      <c r="O182" s="92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7" t="s">
        <v>174</v>
      </c>
      <c r="AT182" s="227" t="s">
        <v>170</v>
      </c>
      <c r="AU182" s="227" t="s">
        <v>86</v>
      </c>
      <c r="AY182" s="18" t="s">
        <v>167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8" t="s">
        <v>84</v>
      </c>
      <c r="BK182" s="228">
        <f>ROUND(I182*H182,2)</f>
        <v>0</v>
      </c>
      <c r="BL182" s="18" t="s">
        <v>174</v>
      </c>
      <c r="BM182" s="227" t="s">
        <v>240</v>
      </c>
    </row>
    <row r="183" s="2" customFormat="1">
      <c r="A183" s="39"/>
      <c r="B183" s="40"/>
      <c r="C183" s="41"/>
      <c r="D183" s="229" t="s">
        <v>176</v>
      </c>
      <c r="E183" s="41"/>
      <c r="F183" s="230" t="s">
        <v>241</v>
      </c>
      <c r="G183" s="41"/>
      <c r="H183" s="41"/>
      <c r="I183" s="231"/>
      <c r="J183" s="41"/>
      <c r="K183" s="41"/>
      <c r="L183" s="45"/>
      <c r="M183" s="232"/>
      <c r="N183" s="233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176</v>
      </c>
      <c r="AU183" s="18" t="s">
        <v>86</v>
      </c>
    </row>
    <row r="184" s="14" customFormat="1">
      <c r="A184" s="14"/>
      <c r="B184" s="244"/>
      <c r="C184" s="245"/>
      <c r="D184" s="229" t="s">
        <v>178</v>
      </c>
      <c r="E184" s="246" t="s">
        <v>1</v>
      </c>
      <c r="F184" s="247" t="s">
        <v>242</v>
      </c>
      <c r="G184" s="245"/>
      <c r="H184" s="248">
        <v>0.182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178</v>
      </c>
      <c r="AU184" s="254" t="s">
        <v>86</v>
      </c>
      <c r="AV184" s="14" t="s">
        <v>86</v>
      </c>
      <c r="AW184" s="14" t="s">
        <v>32</v>
      </c>
      <c r="AX184" s="14" t="s">
        <v>76</v>
      </c>
      <c r="AY184" s="254" t="s">
        <v>167</v>
      </c>
    </row>
    <row r="185" s="15" customFormat="1">
      <c r="A185" s="15"/>
      <c r="B185" s="255"/>
      <c r="C185" s="256"/>
      <c r="D185" s="229" t="s">
        <v>178</v>
      </c>
      <c r="E185" s="257" t="s">
        <v>1</v>
      </c>
      <c r="F185" s="258" t="s">
        <v>181</v>
      </c>
      <c r="G185" s="256"/>
      <c r="H185" s="259">
        <v>0.182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178</v>
      </c>
      <c r="AU185" s="265" t="s">
        <v>86</v>
      </c>
      <c r="AV185" s="15" t="s">
        <v>174</v>
      </c>
      <c r="AW185" s="15" t="s">
        <v>32</v>
      </c>
      <c r="AX185" s="15" t="s">
        <v>84</v>
      </c>
      <c r="AY185" s="265" t="s">
        <v>167</v>
      </c>
    </row>
    <row r="186" s="2" customFormat="1" ht="33" customHeight="1">
      <c r="A186" s="39"/>
      <c r="B186" s="40"/>
      <c r="C186" s="216" t="s">
        <v>243</v>
      </c>
      <c r="D186" s="216" t="s">
        <v>170</v>
      </c>
      <c r="E186" s="217" t="s">
        <v>244</v>
      </c>
      <c r="F186" s="218" t="s">
        <v>245</v>
      </c>
      <c r="G186" s="219" t="s">
        <v>214</v>
      </c>
      <c r="H186" s="220">
        <v>0.92900000000000005</v>
      </c>
      <c r="I186" s="221"/>
      <c r="J186" s="222">
        <f>ROUND(I186*H186,2)</f>
        <v>0</v>
      </c>
      <c r="K186" s="218" t="s">
        <v>173</v>
      </c>
      <c r="L186" s="45"/>
      <c r="M186" s="223" t="s">
        <v>1</v>
      </c>
      <c r="N186" s="224" t="s">
        <v>41</v>
      </c>
      <c r="O186" s="92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7" t="s">
        <v>174</v>
      </c>
      <c r="AT186" s="227" t="s">
        <v>170</v>
      </c>
      <c r="AU186" s="227" t="s">
        <v>86</v>
      </c>
      <c r="AY186" s="18" t="s">
        <v>167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8" t="s">
        <v>84</v>
      </c>
      <c r="BK186" s="228">
        <f>ROUND(I186*H186,2)</f>
        <v>0</v>
      </c>
      <c r="BL186" s="18" t="s">
        <v>174</v>
      </c>
      <c r="BM186" s="227" t="s">
        <v>246</v>
      </c>
    </row>
    <row r="187" s="2" customFormat="1">
      <c r="A187" s="39"/>
      <c r="B187" s="40"/>
      <c r="C187" s="41"/>
      <c r="D187" s="229" t="s">
        <v>176</v>
      </c>
      <c r="E187" s="41"/>
      <c r="F187" s="230" t="s">
        <v>247</v>
      </c>
      <c r="G187" s="41"/>
      <c r="H187" s="41"/>
      <c r="I187" s="231"/>
      <c r="J187" s="41"/>
      <c r="K187" s="41"/>
      <c r="L187" s="45"/>
      <c r="M187" s="232"/>
      <c r="N187" s="233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176</v>
      </c>
      <c r="AU187" s="18" t="s">
        <v>86</v>
      </c>
    </row>
    <row r="188" s="14" customFormat="1">
      <c r="A188" s="14"/>
      <c r="B188" s="244"/>
      <c r="C188" s="245"/>
      <c r="D188" s="229" t="s">
        <v>178</v>
      </c>
      <c r="E188" s="246" t="s">
        <v>1</v>
      </c>
      <c r="F188" s="247" t="s">
        <v>248</v>
      </c>
      <c r="G188" s="245"/>
      <c r="H188" s="248">
        <v>0.92900000000000005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178</v>
      </c>
      <c r="AU188" s="254" t="s">
        <v>86</v>
      </c>
      <c r="AV188" s="14" t="s">
        <v>86</v>
      </c>
      <c r="AW188" s="14" t="s">
        <v>32</v>
      </c>
      <c r="AX188" s="14" t="s">
        <v>76</v>
      </c>
      <c r="AY188" s="254" t="s">
        <v>167</v>
      </c>
    </row>
    <row r="189" s="15" customFormat="1">
      <c r="A189" s="15"/>
      <c r="B189" s="255"/>
      <c r="C189" s="256"/>
      <c r="D189" s="229" t="s">
        <v>178</v>
      </c>
      <c r="E189" s="257" t="s">
        <v>1</v>
      </c>
      <c r="F189" s="258" t="s">
        <v>181</v>
      </c>
      <c r="G189" s="256"/>
      <c r="H189" s="259">
        <v>0.92900000000000005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178</v>
      </c>
      <c r="AU189" s="265" t="s">
        <v>86</v>
      </c>
      <c r="AV189" s="15" t="s">
        <v>174</v>
      </c>
      <c r="AW189" s="15" t="s">
        <v>32</v>
      </c>
      <c r="AX189" s="15" t="s">
        <v>84</v>
      </c>
      <c r="AY189" s="265" t="s">
        <v>167</v>
      </c>
    </row>
    <row r="190" s="12" customFormat="1" ht="22.8" customHeight="1">
      <c r="A190" s="12"/>
      <c r="B190" s="200"/>
      <c r="C190" s="201"/>
      <c r="D190" s="202" t="s">
        <v>75</v>
      </c>
      <c r="E190" s="214" t="s">
        <v>249</v>
      </c>
      <c r="F190" s="214" t="s">
        <v>250</v>
      </c>
      <c r="G190" s="201"/>
      <c r="H190" s="201"/>
      <c r="I190" s="204"/>
      <c r="J190" s="215">
        <f>BK190</f>
        <v>0</v>
      </c>
      <c r="K190" s="201"/>
      <c r="L190" s="206"/>
      <c r="M190" s="207"/>
      <c r="N190" s="208"/>
      <c r="O190" s="208"/>
      <c r="P190" s="209">
        <f>P191</f>
        <v>0</v>
      </c>
      <c r="Q190" s="208"/>
      <c r="R190" s="209">
        <f>R191</f>
        <v>0</v>
      </c>
      <c r="S190" s="208"/>
      <c r="T190" s="210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1" t="s">
        <v>84</v>
      </c>
      <c r="AT190" s="212" t="s">
        <v>75</v>
      </c>
      <c r="AU190" s="212" t="s">
        <v>84</v>
      </c>
      <c r="AY190" s="211" t="s">
        <v>167</v>
      </c>
      <c r="BK190" s="213">
        <f>BK191</f>
        <v>0</v>
      </c>
    </row>
    <row r="191" s="2" customFormat="1" ht="24.15" customHeight="1">
      <c r="A191" s="39"/>
      <c r="B191" s="40"/>
      <c r="C191" s="216" t="s">
        <v>251</v>
      </c>
      <c r="D191" s="216" t="s">
        <v>170</v>
      </c>
      <c r="E191" s="217" t="s">
        <v>252</v>
      </c>
      <c r="F191" s="218" t="s">
        <v>253</v>
      </c>
      <c r="G191" s="219" t="s">
        <v>214</v>
      </c>
      <c r="H191" s="220">
        <v>1.131</v>
      </c>
      <c r="I191" s="221"/>
      <c r="J191" s="222">
        <f>ROUND(I191*H191,2)</f>
        <v>0</v>
      </c>
      <c r="K191" s="218" t="s">
        <v>173</v>
      </c>
      <c r="L191" s="45"/>
      <c r="M191" s="223" t="s">
        <v>1</v>
      </c>
      <c r="N191" s="224" t="s">
        <v>41</v>
      </c>
      <c r="O191" s="92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7" t="s">
        <v>174</v>
      </c>
      <c r="AT191" s="227" t="s">
        <v>170</v>
      </c>
      <c r="AU191" s="227" t="s">
        <v>86</v>
      </c>
      <c r="AY191" s="18" t="s">
        <v>167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8" t="s">
        <v>84</v>
      </c>
      <c r="BK191" s="228">
        <f>ROUND(I191*H191,2)</f>
        <v>0</v>
      </c>
      <c r="BL191" s="18" t="s">
        <v>174</v>
      </c>
      <c r="BM191" s="227" t="s">
        <v>254</v>
      </c>
    </row>
    <row r="192" s="12" customFormat="1" ht="25.92" customHeight="1">
      <c r="A192" s="12"/>
      <c r="B192" s="200"/>
      <c r="C192" s="201"/>
      <c r="D192" s="202" t="s">
        <v>75</v>
      </c>
      <c r="E192" s="203" t="s">
        <v>255</v>
      </c>
      <c r="F192" s="203" t="s">
        <v>256</v>
      </c>
      <c r="G192" s="201"/>
      <c r="H192" s="201"/>
      <c r="I192" s="204"/>
      <c r="J192" s="205">
        <f>BK192</f>
        <v>0</v>
      </c>
      <c r="K192" s="201"/>
      <c r="L192" s="206"/>
      <c r="M192" s="207"/>
      <c r="N192" s="208"/>
      <c r="O192" s="208"/>
      <c r="P192" s="209">
        <f>P193+P200+P260+P282+P296+P442+P501+P665+P735+P787+P825+P868</f>
        <v>0</v>
      </c>
      <c r="Q192" s="208"/>
      <c r="R192" s="209">
        <f>R193+R200+R260+R282+R296+R442+R501+R665+R735+R787+R825+R868</f>
        <v>10.801648920000002</v>
      </c>
      <c r="S192" s="208"/>
      <c r="T192" s="210">
        <f>T193+T200+T260+T282+T296+T442+T501+T665+T735+T787+T825+T868</f>
        <v>10.232489600000001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1" t="s">
        <v>86</v>
      </c>
      <c r="AT192" s="212" t="s">
        <v>75</v>
      </c>
      <c r="AU192" s="212" t="s">
        <v>76</v>
      </c>
      <c r="AY192" s="211" t="s">
        <v>167</v>
      </c>
      <c r="BK192" s="213">
        <f>BK193+BK200+BK260+BK282+BK296+BK442+BK501+BK665+BK735+BK787+BK825+BK868</f>
        <v>0</v>
      </c>
    </row>
    <row r="193" s="12" customFormat="1" ht="22.8" customHeight="1">
      <c r="A193" s="12"/>
      <c r="B193" s="200"/>
      <c r="C193" s="201"/>
      <c r="D193" s="202" t="s">
        <v>75</v>
      </c>
      <c r="E193" s="214" t="s">
        <v>257</v>
      </c>
      <c r="F193" s="214" t="s">
        <v>258</v>
      </c>
      <c r="G193" s="201"/>
      <c r="H193" s="201"/>
      <c r="I193" s="204"/>
      <c r="J193" s="215">
        <f>BK193</f>
        <v>0</v>
      </c>
      <c r="K193" s="201"/>
      <c r="L193" s="206"/>
      <c r="M193" s="207"/>
      <c r="N193" s="208"/>
      <c r="O193" s="208"/>
      <c r="P193" s="209">
        <f>SUM(P194:P199)</f>
        <v>0</v>
      </c>
      <c r="Q193" s="208"/>
      <c r="R193" s="209">
        <f>SUM(R194:R199)</f>
        <v>0</v>
      </c>
      <c r="S193" s="208"/>
      <c r="T193" s="210">
        <f>SUM(T194:T199)</f>
        <v>0.49973600000000001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1" t="s">
        <v>86</v>
      </c>
      <c r="AT193" s="212" t="s">
        <v>75</v>
      </c>
      <c r="AU193" s="212" t="s">
        <v>84</v>
      </c>
      <c r="AY193" s="211" t="s">
        <v>167</v>
      </c>
      <c r="BK193" s="213">
        <f>SUM(BK194:BK199)</f>
        <v>0</v>
      </c>
    </row>
    <row r="194" s="2" customFormat="1" ht="16.5" customHeight="1">
      <c r="A194" s="39"/>
      <c r="B194" s="40"/>
      <c r="C194" s="216" t="s">
        <v>259</v>
      </c>
      <c r="D194" s="216" t="s">
        <v>170</v>
      </c>
      <c r="E194" s="217" t="s">
        <v>260</v>
      </c>
      <c r="F194" s="218" t="s">
        <v>261</v>
      </c>
      <c r="G194" s="219" t="s">
        <v>89</v>
      </c>
      <c r="H194" s="220">
        <v>124.934</v>
      </c>
      <c r="I194" s="221"/>
      <c r="J194" s="222">
        <f>ROUND(I194*H194,2)</f>
        <v>0</v>
      </c>
      <c r="K194" s="218" t="s">
        <v>173</v>
      </c>
      <c r="L194" s="45"/>
      <c r="M194" s="223" t="s">
        <v>1</v>
      </c>
      <c r="N194" s="224" t="s">
        <v>41</v>
      </c>
      <c r="O194" s="92"/>
      <c r="P194" s="225">
        <f>O194*H194</f>
        <v>0</v>
      </c>
      <c r="Q194" s="225">
        <v>0</v>
      </c>
      <c r="R194" s="225">
        <f>Q194*H194</f>
        <v>0</v>
      </c>
      <c r="S194" s="225">
        <v>0.0040000000000000001</v>
      </c>
      <c r="T194" s="226">
        <f>S194*H194</f>
        <v>0.49973600000000001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7" t="s">
        <v>262</v>
      </c>
      <c r="AT194" s="227" t="s">
        <v>170</v>
      </c>
      <c r="AU194" s="227" t="s">
        <v>86</v>
      </c>
      <c r="AY194" s="18" t="s">
        <v>167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8" t="s">
        <v>84</v>
      </c>
      <c r="BK194" s="228">
        <f>ROUND(I194*H194,2)</f>
        <v>0</v>
      </c>
      <c r="BL194" s="18" t="s">
        <v>262</v>
      </c>
      <c r="BM194" s="227" t="s">
        <v>263</v>
      </c>
    </row>
    <row r="195" s="2" customFormat="1">
      <c r="A195" s="39"/>
      <c r="B195" s="40"/>
      <c r="C195" s="41"/>
      <c r="D195" s="229" t="s">
        <v>176</v>
      </c>
      <c r="E195" s="41"/>
      <c r="F195" s="230" t="s">
        <v>264</v>
      </c>
      <c r="G195" s="41"/>
      <c r="H195" s="41"/>
      <c r="I195" s="231"/>
      <c r="J195" s="41"/>
      <c r="K195" s="41"/>
      <c r="L195" s="45"/>
      <c r="M195" s="232"/>
      <c r="N195" s="233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176</v>
      </c>
      <c r="AU195" s="18" t="s">
        <v>86</v>
      </c>
    </row>
    <row r="196" s="13" customFormat="1">
      <c r="A196" s="13"/>
      <c r="B196" s="234"/>
      <c r="C196" s="235"/>
      <c r="D196" s="229" t="s">
        <v>178</v>
      </c>
      <c r="E196" s="236" t="s">
        <v>1</v>
      </c>
      <c r="F196" s="237" t="s">
        <v>265</v>
      </c>
      <c r="G196" s="235"/>
      <c r="H196" s="236" t="s">
        <v>1</v>
      </c>
      <c r="I196" s="238"/>
      <c r="J196" s="235"/>
      <c r="K196" s="235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178</v>
      </c>
      <c r="AU196" s="243" t="s">
        <v>86</v>
      </c>
      <c r="AV196" s="13" t="s">
        <v>84</v>
      </c>
      <c r="AW196" s="13" t="s">
        <v>32</v>
      </c>
      <c r="AX196" s="13" t="s">
        <v>76</v>
      </c>
      <c r="AY196" s="243" t="s">
        <v>167</v>
      </c>
    </row>
    <row r="197" s="14" customFormat="1">
      <c r="A197" s="14"/>
      <c r="B197" s="244"/>
      <c r="C197" s="245"/>
      <c r="D197" s="229" t="s">
        <v>178</v>
      </c>
      <c r="E197" s="246" t="s">
        <v>1</v>
      </c>
      <c r="F197" s="247" t="s">
        <v>122</v>
      </c>
      <c r="G197" s="245"/>
      <c r="H197" s="248">
        <v>124.934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178</v>
      </c>
      <c r="AU197" s="254" t="s">
        <v>86</v>
      </c>
      <c r="AV197" s="14" t="s">
        <v>86</v>
      </c>
      <c r="AW197" s="14" t="s">
        <v>32</v>
      </c>
      <c r="AX197" s="14" t="s">
        <v>76</v>
      </c>
      <c r="AY197" s="254" t="s">
        <v>167</v>
      </c>
    </row>
    <row r="198" s="15" customFormat="1">
      <c r="A198" s="15"/>
      <c r="B198" s="255"/>
      <c r="C198" s="256"/>
      <c r="D198" s="229" t="s">
        <v>178</v>
      </c>
      <c r="E198" s="257" t="s">
        <v>1</v>
      </c>
      <c r="F198" s="258" t="s">
        <v>181</v>
      </c>
      <c r="G198" s="256"/>
      <c r="H198" s="259">
        <v>124.934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178</v>
      </c>
      <c r="AU198" s="265" t="s">
        <v>86</v>
      </c>
      <c r="AV198" s="15" t="s">
        <v>174</v>
      </c>
      <c r="AW198" s="15" t="s">
        <v>32</v>
      </c>
      <c r="AX198" s="15" t="s">
        <v>84</v>
      </c>
      <c r="AY198" s="265" t="s">
        <v>167</v>
      </c>
    </row>
    <row r="199" s="2" customFormat="1" ht="33" customHeight="1">
      <c r="A199" s="39"/>
      <c r="B199" s="40"/>
      <c r="C199" s="216" t="s">
        <v>8</v>
      </c>
      <c r="D199" s="216" t="s">
        <v>170</v>
      </c>
      <c r="E199" s="217" t="s">
        <v>266</v>
      </c>
      <c r="F199" s="218" t="s">
        <v>267</v>
      </c>
      <c r="G199" s="219" t="s">
        <v>268</v>
      </c>
      <c r="H199" s="266"/>
      <c r="I199" s="221"/>
      <c r="J199" s="222">
        <f>ROUND(I199*H199,2)</f>
        <v>0</v>
      </c>
      <c r="K199" s="218" t="s">
        <v>173</v>
      </c>
      <c r="L199" s="45"/>
      <c r="M199" s="223" t="s">
        <v>1</v>
      </c>
      <c r="N199" s="224" t="s">
        <v>41</v>
      </c>
      <c r="O199" s="92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7" t="s">
        <v>262</v>
      </c>
      <c r="AT199" s="227" t="s">
        <v>170</v>
      </c>
      <c r="AU199" s="227" t="s">
        <v>86</v>
      </c>
      <c r="AY199" s="18" t="s">
        <v>167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8" t="s">
        <v>84</v>
      </c>
      <c r="BK199" s="228">
        <f>ROUND(I199*H199,2)</f>
        <v>0</v>
      </c>
      <c r="BL199" s="18" t="s">
        <v>262</v>
      </c>
      <c r="BM199" s="227" t="s">
        <v>269</v>
      </c>
    </row>
    <row r="200" s="12" customFormat="1" ht="22.8" customHeight="1">
      <c r="A200" s="12"/>
      <c r="B200" s="200"/>
      <c r="C200" s="201"/>
      <c r="D200" s="202" t="s">
        <v>75</v>
      </c>
      <c r="E200" s="214" t="s">
        <v>270</v>
      </c>
      <c r="F200" s="214" t="s">
        <v>271</v>
      </c>
      <c r="G200" s="201"/>
      <c r="H200" s="201"/>
      <c r="I200" s="204"/>
      <c r="J200" s="215">
        <f>BK200</f>
        <v>0</v>
      </c>
      <c r="K200" s="201"/>
      <c r="L200" s="206"/>
      <c r="M200" s="207"/>
      <c r="N200" s="208"/>
      <c r="O200" s="208"/>
      <c r="P200" s="209">
        <f>SUM(P201:P259)</f>
        <v>0</v>
      </c>
      <c r="Q200" s="208"/>
      <c r="R200" s="209">
        <f>SUM(R201:R259)</f>
        <v>0.66345036999999996</v>
      </c>
      <c r="S200" s="208"/>
      <c r="T200" s="210">
        <f>SUM(T201:T259)</f>
        <v>1.0268090999999999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1" t="s">
        <v>86</v>
      </c>
      <c r="AT200" s="212" t="s">
        <v>75</v>
      </c>
      <c r="AU200" s="212" t="s">
        <v>84</v>
      </c>
      <c r="AY200" s="211" t="s">
        <v>167</v>
      </c>
      <c r="BK200" s="213">
        <f>SUM(BK201:BK259)</f>
        <v>0</v>
      </c>
    </row>
    <row r="201" s="2" customFormat="1" ht="24.15" customHeight="1">
      <c r="A201" s="39"/>
      <c r="B201" s="40"/>
      <c r="C201" s="216" t="s">
        <v>262</v>
      </c>
      <c r="D201" s="216" t="s">
        <v>170</v>
      </c>
      <c r="E201" s="217" t="s">
        <v>272</v>
      </c>
      <c r="F201" s="218" t="s">
        <v>273</v>
      </c>
      <c r="G201" s="219" t="s">
        <v>274</v>
      </c>
      <c r="H201" s="220">
        <v>1</v>
      </c>
      <c r="I201" s="221"/>
      <c r="J201" s="222">
        <f>ROUND(I201*H201,2)</f>
        <v>0</v>
      </c>
      <c r="K201" s="218" t="s">
        <v>173</v>
      </c>
      <c r="L201" s="45"/>
      <c r="M201" s="223" t="s">
        <v>1</v>
      </c>
      <c r="N201" s="224" t="s">
        <v>41</v>
      </c>
      <c r="O201" s="92"/>
      <c r="P201" s="225">
        <f>O201*H201</f>
        <v>0</v>
      </c>
      <c r="Q201" s="225">
        <v>0</v>
      </c>
      <c r="R201" s="225">
        <f>Q201*H201</f>
        <v>0</v>
      </c>
      <c r="S201" s="225">
        <v>0.00029999999999999997</v>
      </c>
      <c r="T201" s="226">
        <f>S201*H201</f>
        <v>0.00029999999999999997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7" t="s">
        <v>262</v>
      </c>
      <c r="AT201" s="227" t="s">
        <v>170</v>
      </c>
      <c r="AU201" s="227" t="s">
        <v>86</v>
      </c>
      <c r="AY201" s="18" t="s">
        <v>167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8" t="s">
        <v>84</v>
      </c>
      <c r="BK201" s="228">
        <f>ROUND(I201*H201,2)</f>
        <v>0</v>
      </c>
      <c r="BL201" s="18" t="s">
        <v>262</v>
      </c>
      <c r="BM201" s="227" t="s">
        <v>275</v>
      </c>
    </row>
    <row r="202" s="13" customFormat="1">
      <c r="A202" s="13"/>
      <c r="B202" s="234"/>
      <c r="C202" s="235"/>
      <c r="D202" s="229" t="s">
        <v>178</v>
      </c>
      <c r="E202" s="236" t="s">
        <v>1</v>
      </c>
      <c r="F202" s="237" t="s">
        <v>276</v>
      </c>
      <c r="G202" s="235"/>
      <c r="H202" s="236" t="s">
        <v>1</v>
      </c>
      <c r="I202" s="238"/>
      <c r="J202" s="235"/>
      <c r="K202" s="235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178</v>
      </c>
      <c r="AU202" s="243" t="s">
        <v>86</v>
      </c>
      <c r="AV202" s="13" t="s">
        <v>84</v>
      </c>
      <c r="AW202" s="13" t="s">
        <v>32</v>
      </c>
      <c r="AX202" s="13" t="s">
        <v>76</v>
      </c>
      <c r="AY202" s="243" t="s">
        <v>167</v>
      </c>
    </row>
    <row r="203" s="14" customFormat="1">
      <c r="A203" s="14"/>
      <c r="B203" s="244"/>
      <c r="C203" s="245"/>
      <c r="D203" s="229" t="s">
        <v>178</v>
      </c>
      <c r="E203" s="246" t="s">
        <v>1</v>
      </c>
      <c r="F203" s="247" t="s">
        <v>277</v>
      </c>
      <c r="G203" s="245"/>
      <c r="H203" s="248">
        <v>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178</v>
      </c>
      <c r="AU203" s="254" t="s">
        <v>86</v>
      </c>
      <c r="AV203" s="14" t="s">
        <v>86</v>
      </c>
      <c r="AW203" s="14" t="s">
        <v>32</v>
      </c>
      <c r="AX203" s="14" t="s">
        <v>76</v>
      </c>
      <c r="AY203" s="254" t="s">
        <v>167</v>
      </c>
    </row>
    <row r="204" s="15" customFormat="1">
      <c r="A204" s="15"/>
      <c r="B204" s="255"/>
      <c r="C204" s="256"/>
      <c r="D204" s="229" t="s">
        <v>178</v>
      </c>
      <c r="E204" s="257" t="s">
        <v>1</v>
      </c>
      <c r="F204" s="258" t="s">
        <v>181</v>
      </c>
      <c r="G204" s="256"/>
      <c r="H204" s="259">
        <v>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5" t="s">
        <v>178</v>
      </c>
      <c r="AU204" s="265" t="s">
        <v>86</v>
      </c>
      <c r="AV204" s="15" t="s">
        <v>174</v>
      </c>
      <c r="AW204" s="15" t="s">
        <v>32</v>
      </c>
      <c r="AX204" s="15" t="s">
        <v>84</v>
      </c>
      <c r="AY204" s="265" t="s">
        <v>167</v>
      </c>
    </row>
    <row r="205" s="2" customFormat="1" ht="24.15" customHeight="1">
      <c r="A205" s="39"/>
      <c r="B205" s="40"/>
      <c r="C205" s="216" t="s">
        <v>278</v>
      </c>
      <c r="D205" s="216" t="s">
        <v>170</v>
      </c>
      <c r="E205" s="217" t="s">
        <v>279</v>
      </c>
      <c r="F205" s="218" t="s">
        <v>280</v>
      </c>
      <c r="G205" s="219" t="s">
        <v>89</v>
      </c>
      <c r="H205" s="220">
        <v>7.6920000000000002</v>
      </c>
      <c r="I205" s="221"/>
      <c r="J205" s="222">
        <f>ROUND(I205*H205,2)</f>
        <v>0</v>
      </c>
      <c r="K205" s="218" t="s">
        <v>173</v>
      </c>
      <c r="L205" s="45"/>
      <c r="M205" s="223" t="s">
        <v>1</v>
      </c>
      <c r="N205" s="224" t="s">
        <v>41</v>
      </c>
      <c r="O205" s="92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7" t="s">
        <v>262</v>
      </c>
      <c r="AT205" s="227" t="s">
        <v>170</v>
      </c>
      <c r="AU205" s="227" t="s">
        <v>86</v>
      </c>
      <c r="AY205" s="18" t="s">
        <v>167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8" t="s">
        <v>84</v>
      </c>
      <c r="BK205" s="228">
        <f>ROUND(I205*H205,2)</f>
        <v>0</v>
      </c>
      <c r="BL205" s="18" t="s">
        <v>262</v>
      </c>
      <c r="BM205" s="227" t="s">
        <v>281</v>
      </c>
    </row>
    <row r="206" s="13" customFormat="1">
      <c r="A206" s="13"/>
      <c r="B206" s="234"/>
      <c r="C206" s="235"/>
      <c r="D206" s="229" t="s">
        <v>178</v>
      </c>
      <c r="E206" s="236" t="s">
        <v>1</v>
      </c>
      <c r="F206" s="237" t="s">
        <v>276</v>
      </c>
      <c r="G206" s="235"/>
      <c r="H206" s="236" t="s">
        <v>1</v>
      </c>
      <c r="I206" s="238"/>
      <c r="J206" s="235"/>
      <c r="K206" s="235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178</v>
      </c>
      <c r="AU206" s="243" t="s">
        <v>86</v>
      </c>
      <c r="AV206" s="13" t="s">
        <v>84</v>
      </c>
      <c r="AW206" s="13" t="s">
        <v>32</v>
      </c>
      <c r="AX206" s="13" t="s">
        <v>76</v>
      </c>
      <c r="AY206" s="243" t="s">
        <v>167</v>
      </c>
    </row>
    <row r="207" s="14" customFormat="1">
      <c r="A207" s="14"/>
      <c r="B207" s="244"/>
      <c r="C207" s="245"/>
      <c r="D207" s="229" t="s">
        <v>178</v>
      </c>
      <c r="E207" s="246" t="s">
        <v>1</v>
      </c>
      <c r="F207" s="247" t="s">
        <v>102</v>
      </c>
      <c r="G207" s="245"/>
      <c r="H207" s="248">
        <v>7.6920000000000002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178</v>
      </c>
      <c r="AU207" s="254" t="s">
        <v>86</v>
      </c>
      <c r="AV207" s="14" t="s">
        <v>86</v>
      </c>
      <c r="AW207" s="14" t="s">
        <v>32</v>
      </c>
      <c r="AX207" s="14" t="s">
        <v>76</v>
      </c>
      <c r="AY207" s="254" t="s">
        <v>167</v>
      </c>
    </row>
    <row r="208" s="15" customFormat="1">
      <c r="A208" s="15"/>
      <c r="B208" s="255"/>
      <c r="C208" s="256"/>
      <c r="D208" s="229" t="s">
        <v>178</v>
      </c>
      <c r="E208" s="257" t="s">
        <v>1</v>
      </c>
      <c r="F208" s="258" t="s">
        <v>181</v>
      </c>
      <c r="G208" s="256"/>
      <c r="H208" s="259">
        <v>7.6920000000000002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178</v>
      </c>
      <c r="AU208" s="265" t="s">
        <v>86</v>
      </c>
      <c r="AV208" s="15" t="s">
        <v>174</v>
      </c>
      <c r="AW208" s="15" t="s">
        <v>32</v>
      </c>
      <c r="AX208" s="15" t="s">
        <v>84</v>
      </c>
      <c r="AY208" s="265" t="s">
        <v>167</v>
      </c>
    </row>
    <row r="209" s="2" customFormat="1" ht="24.15" customHeight="1">
      <c r="A209" s="39"/>
      <c r="B209" s="40"/>
      <c r="C209" s="216" t="s">
        <v>282</v>
      </c>
      <c r="D209" s="216" t="s">
        <v>170</v>
      </c>
      <c r="E209" s="217" t="s">
        <v>283</v>
      </c>
      <c r="F209" s="218" t="s">
        <v>284</v>
      </c>
      <c r="G209" s="219" t="s">
        <v>89</v>
      </c>
      <c r="H209" s="220">
        <v>15.384</v>
      </c>
      <c r="I209" s="221"/>
      <c r="J209" s="222">
        <f>ROUND(I209*H209,2)</f>
        <v>0</v>
      </c>
      <c r="K209" s="218" t="s">
        <v>173</v>
      </c>
      <c r="L209" s="45"/>
      <c r="M209" s="223" t="s">
        <v>1</v>
      </c>
      <c r="N209" s="224" t="s">
        <v>41</v>
      </c>
      <c r="O209" s="92"/>
      <c r="P209" s="225">
        <f>O209*H209</f>
        <v>0</v>
      </c>
      <c r="Q209" s="225">
        <v>0.00088000000000000003</v>
      </c>
      <c r="R209" s="225">
        <f>Q209*H209</f>
        <v>0.01353792</v>
      </c>
      <c r="S209" s="225">
        <v>0</v>
      </c>
      <c r="T209" s="22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7" t="s">
        <v>262</v>
      </c>
      <c r="AT209" s="227" t="s">
        <v>170</v>
      </c>
      <c r="AU209" s="227" t="s">
        <v>86</v>
      </c>
      <c r="AY209" s="18" t="s">
        <v>167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8" t="s">
        <v>84</v>
      </c>
      <c r="BK209" s="228">
        <f>ROUND(I209*H209,2)</f>
        <v>0</v>
      </c>
      <c r="BL209" s="18" t="s">
        <v>262</v>
      </c>
      <c r="BM209" s="227" t="s">
        <v>285</v>
      </c>
    </row>
    <row r="210" s="2" customFormat="1">
      <c r="A210" s="39"/>
      <c r="B210" s="40"/>
      <c r="C210" s="41"/>
      <c r="D210" s="229" t="s">
        <v>176</v>
      </c>
      <c r="E210" s="41"/>
      <c r="F210" s="230" t="s">
        <v>286</v>
      </c>
      <c r="G210" s="41"/>
      <c r="H210" s="41"/>
      <c r="I210" s="231"/>
      <c r="J210" s="41"/>
      <c r="K210" s="41"/>
      <c r="L210" s="45"/>
      <c r="M210" s="232"/>
      <c r="N210" s="233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176</v>
      </c>
      <c r="AU210" s="18" t="s">
        <v>86</v>
      </c>
    </row>
    <row r="211" s="13" customFormat="1">
      <c r="A211" s="13"/>
      <c r="B211" s="234"/>
      <c r="C211" s="235"/>
      <c r="D211" s="229" t="s">
        <v>178</v>
      </c>
      <c r="E211" s="236" t="s">
        <v>1</v>
      </c>
      <c r="F211" s="237" t="s">
        <v>287</v>
      </c>
      <c r="G211" s="235"/>
      <c r="H211" s="236" t="s">
        <v>1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178</v>
      </c>
      <c r="AU211" s="243" t="s">
        <v>86</v>
      </c>
      <c r="AV211" s="13" t="s">
        <v>84</v>
      </c>
      <c r="AW211" s="13" t="s">
        <v>32</v>
      </c>
      <c r="AX211" s="13" t="s">
        <v>76</v>
      </c>
      <c r="AY211" s="243" t="s">
        <v>167</v>
      </c>
    </row>
    <row r="212" s="14" customFormat="1">
      <c r="A212" s="14"/>
      <c r="B212" s="244"/>
      <c r="C212" s="245"/>
      <c r="D212" s="229" t="s">
        <v>178</v>
      </c>
      <c r="E212" s="246" t="s">
        <v>1</v>
      </c>
      <c r="F212" s="247" t="s">
        <v>288</v>
      </c>
      <c r="G212" s="245"/>
      <c r="H212" s="248">
        <v>15.384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178</v>
      </c>
      <c r="AU212" s="254" t="s">
        <v>86</v>
      </c>
      <c r="AV212" s="14" t="s">
        <v>86</v>
      </c>
      <c r="AW212" s="14" t="s">
        <v>32</v>
      </c>
      <c r="AX212" s="14" t="s">
        <v>76</v>
      </c>
      <c r="AY212" s="254" t="s">
        <v>167</v>
      </c>
    </row>
    <row r="213" s="15" customFormat="1">
      <c r="A213" s="15"/>
      <c r="B213" s="255"/>
      <c r="C213" s="256"/>
      <c r="D213" s="229" t="s">
        <v>178</v>
      </c>
      <c r="E213" s="257" t="s">
        <v>1</v>
      </c>
      <c r="F213" s="258" t="s">
        <v>181</v>
      </c>
      <c r="G213" s="256"/>
      <c r="H213" s="259">
        <v>15.384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178</v>
      </c>
      <c r="AU213" s="265" t="s">
        <v>86</v>
      </c>
      <c r="AV213" s="15" t="s">
        <v>174</v>
      </c>
      <c r="AW213" s="15" t="s">
        <v>32</v>
      </c>
      <c r="AX213" s="15" t="s">
        <v>84</v>
      </c>
      <c r="AY213" s="265" t="s">
        <v>167</v>
      </c>
    </row>
    <row r="214" s="2" customFormat="1" ht="44.25" customHeight="1">
      <c r="A214" s="39"/>
      <c r="B214" s="40"/>
      <c r="C214" s="267" t="s">
        <v>289</v>
      </c>
      <c r="D214" s="267" t="s">
        <v>290</v>
      </c>
      <c r="E214" s="268" t="s">
        <v>291</v>
      </c>
      <c r="F214" s="269" t="s">
        <v>292</v>
      </c>
      <c r="G214" s="270" t="s">
        <v>89</v>
      </c>
      <c r="H214" s="271">
        <v>8.9649999999999999</v>
      </c>
      <c r="I214" s="272"/>
      <c r="J214" s="273">
        <f>ROUND(I214*H214,2)</f>
        <v>0</v>
      </c>
      <c r="K214" s="269" t="s">
        <v>173</v>
      </c>
      <c r="L214" s="274"/>
      <c r="M214" s="275" t="s">
        <v>1</v>
      </c>
      <c r="N214" s="276" t="s">
        <v>41</v>
      </c>
      <c r="O214" s="92"/>
      <c r="P214" s="225">
        <f>O214*H214</f>
        <v>0</v>
      </c>
      <c r="Q214" s="225">
        <v>0.0047999999999999996</v>
      </c>
      <c r="R214" s="225">
        <f>Q214*H214</f>
        <v>0.043031999999999994</v>
      </c>
      <c r="S214" s="225">
        <v>0</v>
      </c>
      <c r="T214" s="22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7" t="s">
        <v>293</v>
      </c>
      <c r="AT214" s="227" t="s">
        <v>290</v>
      </c>
      <c r="AU214" s="227" t="s">
        <v>86</v>
      </c>
      <c r="AY214" s="18" t="s">
        <v>167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8" t="s">
        <v>84</v>
      </c>
      <c r="BK214" s="228">
        <f>ROUND(I214*H214,2)</f>
        <v>0</v>
      </c>
      <c r="BL214" s="18" t="s">
        <v>262</v>
      </c>
      <c r="BM214" s="227" t="s">
        <v>294</v>
      </c>
    </row>
    <row r="215" s="14" customFormat="1">
      <c r="A215" s="14"/>
      <c r="B215" s="244"/>
      <c r="C215" s="245"/>
      <c r="D215" s="229" t="s">
        <v>178</v>
      </c>
      <c r="E215" s="246" t="s">
        <v>1</v>
      </c>
      <c r="F215" s="247" t="s">
        <v>102</v>
      </c>
      <c r="G215" s="245"/>
      <c r="H215" s="248">
        <v>7.6920000000000002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178</v>
      </c>
      <c r="AU215" s="254" t="s">
        <v>86</v>
      </c>
      <c r="AV215" s="14" t="s">
        <v>86</v>
      </c>
      <c r="AW215" s="14" t="s">
        <v>32</v>
      </c>
      <c r="AX215" s="14" t="s">
        <v>76</v>
      </c>
      <c r="AY215" s="254" t="s">
        <v>167</v>
      </c>
    </row>
    <row r="216" s="15" customFormat="1">
      <c r="A216" s="15"/>
      <c r="B216" s="255"/>
      <c r="C216" s="256"/>
      <c r="D216" s="229" t="s">
        <v>178</v>
      </c>
      <c r="E216" s="257" t="s">
        <v>1</v>
      </c>
      <c r="F216" s="258" t="s">
        <v>181</v>
      </c>
      <c r="G216" s="256"/>
      <c r="H216" s="259">
        <v>7.6920000000000002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178</v>
      </c>
      <c r="AU216" s="265" t="s">
        <v>86</v>
      </c>
      <c r="AV216" s="15" t="s">
        <v>174</v>
      </c>
      <c r="AW216" s="15" t="s">
        <v>32</v>
      </c>
      <c r="AX216" s="15" t="s">
        <v>84</v>
      </c>
      <c r="AY216" s="265" t="s">
        <v>167</v>
      </c>
    </row>
    <row r="217" s="14" customFormat="1">
      <c r="A217" s="14"/>
      <c r="B217" s="244"/>
      <c r="C217" s="245"/>
      <c r="D217" s="229" t="s">
        <v>178</v>
      </c>
      <c r="E217" s="245"/>
      <c r="F217" s="247" t="s">
        <v>295</v>
      </c>
      <c r="G217" s="245"/>
      <c r="H217" s="248">
        <v>8.9649999999999999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178</v>
      </c>
      <c r="AU217" s="254" t="s">
        <v>86</v>
      </c>
      <c r="AV217" s="14" t="s">
        <v>86</v>
      </c>
      <c r="AW217" s="14" t="s">
        <v>4</v>
      </c>
      <c r="AX217" s="14" t="s">
        <v>84</v>
      </c>
      <c r="AY217" s="254" t="s">
        <v>167</v>
      </c>
    </row>
    <row r="218" s="2" customFormat="1" ht="44.25" customHeight="1">
      <c r="A218" s="39"/>
      <c r="B218" s="40"/>
      <c r="C218" s="267" t="s">
        <v>296</v>
      </c>
      <c r="D218" s="267" t="s">
        <v>290</v>
      </c>
      <c r="E218" s="268" t="s">
        <v>297</v>
      </c>
      <c r="F218" s="269" t="s">
        <v>298</v>
      </c>
      <c r="G218" s="270" t="s">
        <v>89</v>
      </c>
      <c r="H218" s="271">
        <v>8.9649999999999999</v>
      </c>
      <c r="I218" s="272"/>
      <c r="J218" s="273">
        <f>ROUND(I218*H218,2)</f>
        <v>0</v>
      </c>
      <c r="K218" s="269" t="s">
        <v>173</v>
      </c>
      <c r="L218" s="274"/>
      <c r="M218" s="275" t="s">
        <v>1</v>
      </c>
      <c r="N218" s="276" t="s">
        <v>41</v>
      </c>
      <c r="O218" s="92"/>
      <c r="P218" s="225">
        <f>O218*H218</f>
        <v>0</v>
      </c>
      <c r="Q218" s="225">
        <v>0.0055300000000000002</v>
      </c>
      <c r="R218" s="225">
        <f>Q218*H218</f>
        <v>0.049576450000000001</v>
      </c>
      <c r="S218" s="225">
        <v>0</v>
      </c>
      <c r="T218" s="22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7" t="s">
        <v>293</v>
      </c>
      <c r="AT218" s="227" t="s">
        <v>290</v>
      </c>
      <c r="AU218" s="227" t="s">
        <v>86</v>
      </c>
      <c r="AY218" s="18" t="s">
        <v>167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8" t="s">
        <v>84</v>
      </c>
      <c r="BK218" s="228">
        <f>ROUND(I218*H218,2)</f>
        <v>0</v>
      </c>
      <c r="BL218" s="18" t="s">
        <v>262</v>
      </c>
      <c r="BM218" s="227" t="s">
        <v>299</v>
      </c>
    </row>
    <row r="219" s="14" customFormat="1">
      <c r="A219" s="14"/>
      <c r="B219" s="244"/>
      <c r="C219" s="245"/>
      <c r="D219" s="229" t="s">
        <v>178</v>
      </c>
      <c r="E219" s="246" t="s">
        <v>1</v>
      </c>
      <c r="F219" s="247" t="s">
        <v>102</v>
      </c>
      <c r="G219" s="245"/>
      <c r="H219" s="248">
        <v>7.6920000000000002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178</v>
      </c>
      <c r="AU219" s="254" t="s">
        <v>86</v>
      </c>
      <c r="AV219" s="14" t="s">
        <v>86</v>
      </c>
      <c r="AW219" s="14" t="s">
        <v>32</v>
      </c>
      <c r="AX219" s="14" t="s">
        <v>76</v>
      </c>
      <c r="AY219" s="254" t="s">
        <v>167</v>
      </c>
    </row>
    <row r="220" s="15" customFormat="1">
      <c r="A220" s="15"/>
      <c r="B220" s="255"/>
      <c r="C220" s="256"/>
      <c r="D220" s="229" t="s">
        <v>178</v>
      </c>
      <c r="E220" s="257" t="s">
        <v>1</v>
      </c>
      <c r="F220" s="258" t="s">
        <v>181</v>
      </c>
      <c r="G220" s="256"/>
      <c r="H220" s="259">
        <v>7.6920000000000002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178</v>
      </c>
      <c r="AU220" s="265" t="s">
        <v>86</v>
      </c>
      <c r="AV220" s="15" t="s">
        <v>174</v>
      </c>
      <c r="AW220" s="15" t="s">
        <v>32</v>
      </c>
      <c r="AX220" s="15" t="s">
        <v>84</v>
      </c>
      <c r="AY220" s="265" t="s">
        <v>167</v>
      </c>
    </row>
    <row r="221" s="14" customFormat="1">
      <c r="A221" s="14"/>
      <c r="B221" s="244"/>
      <c r="C221" s="245"/>
      <c r="D221" s="229" t="s">
        <v>178</v>
      </c>
      <c r="E221" s="245"/>
      <c r="F221" s="247" t="s">
        <v>295</v>
      </c>
      <c r="G221" s="245"/>
      <c r="H221" s="248">
        <v>8.9649999999999999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178</v>
      </c>
      <c r="AU221" s="254" t="s">
        <v>86</v>
      </c>
      <c r="AV221" s="14" t="s">
        <v>86</v>
      </c>
      <c r="AW221" s="14" t="s">
        <v>4</v>
      </c>
      <c r="AX221" s="14" t="s">
        <v>84</v>
      </c>
      <c r="AY221" s="254" t="s">
        <v>167</v>
      </c>
    </row>
    <row r="222" s="2" customFormat="1" ht="37.8" customHeight="1">
      <c r="A222" s="39"/>
      <c r="B222" s="40"/>
      <c r="C222" s="216" t="s">
        <v>7</v>
      </c>
      <c r="D222" s="216" t="s">
        <v>170</v>
      </c>
      <c r="E222" s="217" t="s">
        <v>300</v>
      </c>
      <c r="F222" s="218" t="s">
        <v>301</v>
      </c>
      <c r="G222" s="219" t="s">
        <v>274</v>
      </c>
      <c r="H222" s="220">
        <v>1</v>
      </c>
      <c r="I222" s="221"/>
      <c r="J222" s="222">
        <f>ROUND(I222*H222,2)</f>
        <v>0</v>
      </c>
      <c r="K222" s="218" t="s">
        <v>173</v>
      </c>
      <c r="L222" s="45"/>
      <c r="M222" s="223" t="s">
        <v>1</v>
      </c>
      <c r="N222" s="224" t="s">
        <v>41</v>
      </c>
      <c r="O222" s="92"/>
      <c r="P222" s="225">
        <f>O222*H222</f>
        <v>0</v>
      </c>
      <c r="Q222" s="225">
        <v>0.00108</v>
      </c>
      <c r="R222" s="225">
        <f>Q222*H222</f>
        <v>0.00108</v>
      </c>
      <c r="S222" s="225">
        <v>0</v>
      </c>
      <c r="T222" s="22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7" t="s">
        <v>262</v>
      </c>
      <c r="AT222" s="227" t="s">
        <v>170</v>
      </c>
      <c r="AU222" s="227" t="s">
        <v>86</v>
      </c>
      <c r="AY222" s="18" t="s">
        <v>167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8" t="s">
        <v>84</v>
      </c>
      <c r="BK222" s="228">
        <f>ROUND(I222*H222,2)</f>
        <v>0</v>
      </c>
      <c r="BL222" s="18" t="s">
        <v>262</v>
      </c>
      <c r="BM222" s="227" t="s">
        <v>302</v>
      </c>
    </row>
    <row r="223" s="2" customFormat="1">
      <c r="A223" s="39"/>
      <c r="B223" s="40"/>
      <c r="C223" s="41"/>
      <c r="D223" s="229" t="s">
        <v>176</v>
      </c>
      <c r="E223" s="41"/>
      <c r="F223" s="230" t="s">
        <v>303</v>
      </c>
      <c r="G223" s="41"/>
      <c r="H223" s="41"/>
      <c r="I223" s="231"/>
      <c r="J223" s="41"/>
      <c r="K223" s="41"/>
      <c r="L223" s="45"/>
      <c r="M223" s="232"/>
      <c r="N223" s="233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176</v>
      </c>
      <c r="AU223" s="18" t="s">
        <v>86</v>
      </c>
    </row>
    <row r="224" s="13" customFormat="1">
      <c r="A224" s="13"/>
      <c r="B224" s="234"/>
      <c r="C224" s="235"/>
      <c r="D224" s="229" t="s">
        <v>178</v>
      </c>
      <c r="E224" s="236" t="s">
        <v>1</v>
      </c>
      <c r="F224" s="237" t="s">
        <v>276</v>
      </c>
      <c r="G224" s="235"/>
      <c r="H224" s="236" t="s">
        <v>1</v>
      </c>
      <c r="I224" s="238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178</v>
      </c>
      <c r="AU224" s="243" t="s">
        <v>86</v>
      </c>
      <c r="AV224" s="13" t="s">
        <v>84</v>
      </c>
      <c r="AW224" s="13" t="s">
        <v>32</v>
      </c>
      <c r="AX224" s="13" t="s">
        <v>76</v>
      </c>
      <c r="AY224" s="243" t="s">
        <v>167</v>
      </c>
    </row>
    <row r="225" s="14" customFormat="1">
      <c r="A225" s="14"/>
      <c r="B225" s="244"/>
      <c r="C225" s="245"/>
      <c r="D225" s="229" t="s">
        <v>178</v>
      </c>
      <c r="E225" s="246" t="s">
        <v>1</v>
      </c>
      <c r="F225" s="247" t="s">
        <v>277</v>
      </c>
      <c r="G225" s="245"/>
      <c r="H225" s="248">
        <v>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178</v>
      </c>
      <c r="AU225" s="254" t="s">
        <v>86</v>
      </c>
      <c r="AV225" s="14" t="s">
        <v>86</v>
      </c>
      <c r="AW225" s="14" t="s">
        <v>32</v>
      </c>
      <c r="AX225" s="14" t="s">
        <v>76</v>
      </c>
      <c r="AY225" s="254" t="s">
        <v>167</v>
      </c>
    </row>
    <row r="226" s="15" customFormat="1">
      <c r="A226" s="15"/>
      <c r="B226" s="255"/>
      <c r="C226" s="256"/>
      <c r="D226" s="229" t="s">
        <v>178</v>
      </c>
      <c r="E226" s="257" t="s">
        <v>1</v>
      </c>
      <c r="F226" s="258" t="s">
        <v>181</v>
      </c>
      <c r="G226" s="256"/>
      <c r="H226" s="259">
        <v>1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178</v>
      </c>
      <c r="AU226" s="265" t="s">
        <v>86</v>
      </c>
      <c r="AV226" s="15" t="s">
        <v>174</v>
      </c>
      <c r="AW226" s="15" t="s">
        <v>32</v>
      </c>
      <c r="AX226" s="15" t="s">
        <v>84</v>
      </c>
      <c r="AY226" s="265" t="s">
        <v>167</v>
      </c>
    </row>
    <row r="227" s="2" customFormat="1" ht="24.15" customHeight="1">
      <c r="A227" s="39"/>
      <c r="B227" s="40"/>
      <c r="C227" s="267" t="s">
        <v>304</v>
      </c>
      <c r="D227" s="267" t="s">
        <v>290</v>
      </c>
      <c r="E227" s="268" t="s">
        <v>305</v>
      </c>
      <c r="F227" s="269" t="s">
        <v>306</v>
      </c>
      <c r="G227" s="270" t="s">
        <v>274</v>
      </c>
      <c r="H227" s="271">
        <v>1</v>
      </c>
      <c r="I227" s="272"/>
      <c r="J227" s="273">
        <f>ROUND(I227*H227,2)</f>
        <v>0</v>
      </c>
      <c r="K227" s="269" t="s">
        <v>173</v>
      </c>
      <c r="L227" s="274"/>
      <c r="M227" s="275" t="s">
        <v>1</v>
      </c>
      <c r="N227" s="276" t="s">
        <v>41</v>
      </c>
      <c r="O227" s="92"/>
      <c r="P227" s="225">
        <f>O227*H227</f>
        <v>0</v>
      </c>
      <c r="Q227" s="225">
        <v>0.0016900000000000001</v>
      </c>
      <c r="R227" s="225">
        <f>Q227*H227</f>
        <v>0.0016900000000000001</v>
      </c>
      <c r="S227" s="225">
        <v>0</v>
      </c>
      <c r="T227" s="22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7" t="s">
        <v>293</v>
      </c>
      <c r="AT227" s="227" t="s">
        <v>290</v>
      </c>
      <c r="AU227" s="227" t="s">
        <v>86</v>
      </c>
      <c r="AY227" s="18" t="s">
        <v>167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8" t="s">
        <v>84</v>
      </c>
      <c r="BK227" s="228">
        <f>ROUND(I227*H227,2)</f>
        <v>0</v>
      </c>
      <c r="BL227" s="18" t="s">
        <v>262</v>
      </c>
      <c r="BM227" s="227" t="s">
        <v>307</v>
      </c>
    </row>
    <row r="228" s="2" customFormat="1" ht="24.15" customHeight="1">
      <c r="A228" s="39"/>
      <c r="B228" s="40"/>
      <c r="C228" s="216" t="s">
        <v>308</v>
      </c>
      <c r="D228" s="216" t="s">
        <v>170</v>
      </c>
      <c r="E228" s="217" t="s">
        <v>309</v>
      </c>
      <c r="F228" s="218" t="s">
        <v>310</v>
      </c>
      <c r="G228" s="219" t="s">
        <v>89</v>
      </c>
      <c r="H228" s="220">
        <v>229.731</v>
      </c>
      <c r="I228" s="221"/>
      <c r="J228" s="222">
        <f>ROUND(I228*H228,2)</f>
        <v>0</v>
      </c>
      <c r="K228" s="218" t="s">
        <v>173</v>
      </c>
      <c r="L228" s="45"/>
      <c r="M228" s="223" t="s">
        <v>1</v>
      </c>
      <c r="N228" s="224" t="s">
        <v>41</v>
      </c>
      <c r="O228" s="92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7" t="s">
        <v>262</v>
      </c>
      <c r="AT228" s="227" t="s">
        <v>170</v>
      </c>
      <c r="AU228" s="227" t="s">
        <v>86</v>
      </c>
      <c r="AY228" s="18" t="s">
        <v>167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8" t="s">
        <v>84</v>
      </c>
      <c r="BK228" s="228">
        <f>ROUND(I228*H228,2)</f>
        <v>0</v>
      </c>
      <c r="BL228" s="18" t="s">
        <v>262</v>
      </c>
      <c r="BM228" s="227" t="s">
        <v>311</v>
      </c>
    </row>
    <row r="229" s="13" customFormat="1">
      <c r="A229" s="13"/>
      <c r="B229" s="234"/>
      <c r="C229" s="235"/>
      <c r="D229" s="229" t="s">
        <v>178</v>
      </c>
      <c r="E229" s="236" t="s">
        <v>1</v>
      </c>
      <c r="F229" s="237" t="s">
        <v>312</v>
      </c>
      <c r="G229" s="235"/>
      <c r="H229" s="236" t="s">
        <v>1</v>
      </c>
      <c r="I229" s="238"/>
      <c r="J229" s="235"/>
      <c r="K229" s="235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178</v>
      </c>
      <c r="AU229" s="243" t="s">
        <v>86</v>
      </c>
      <c r="AV229" s="13" t="s">
        <v>84</v>
      </c>
      <c r="AW229" s="13" t="s">
        <v>32</v>
      </c>
      <c r="AX229" s="13" t="s">
        <v>76</v>
      </c>
      <c r="AY229" s="243" t="s">
        <v>167</v>
      </c>
    </row>
    <row r="230" s="14" customFormat="1">
      <c r="A230" s="14"/>
      <c r="B230" s="244"/>
      <c r="C230" s="245"/>
      <c r="D230" s="229" t="s">
        <v>178</v>
      </c>
      <c r="E230" s="246" t="s">
        <v>1</v>
      </c>
      <c r="F230" s="247" t="s">
        <v>313</v>
      </c>
      <c r="G230" s="245"/>
      <c r="H230" s="248">
        <v>221.61600000000001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178</v>
      </c>
      <c r="AU230" s="254" t="s">
        <v>86</v>
      </c>
      <c r="AV230" s="14" t="s">
        <v>86</v>
      </c>
      <c r="AW230" s="14" t="s">
        <v>32</v>
      </c>
      <c r="AX230" s="14" t="s">
        <v>76</v>
      </c>
      <c r="AY230" s="254" t="s">
        <v>167</v>
      </c>
    </row>
    <row r="231" s="14" customFormat="1">
      <c r="A231" s="14"/>
      <c r="B231" s="244"/>
      <c r="C231" s="245"/>
      <c r="D231" s="229" t="s">
        <v>178</v>
      </c>
      <c r="E231" s="246" t="s">
        <v>1</v>
      </c>
      <c r="F231" s="247" t="s">
        <v>314</v>
      </c>
      <c r="G231" s="245"/>
      <c r="H231" s="248">
        <v>8.1150000000000002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178</v>
      </c>
      <c r="AU231" s="254" t="s">
        <v>86</v>
      </c>
      <c r="AV231" s="14" t="s">
        <v>86</v>
      </c>
      <c r="AW231" s="14" t="s">
        <v>32</v>
      </c>
      <c r="AX231" s="14" t="s">
        <v>76</v>
      </c>
      <c r="AY231" s="254" t="s">
        <v>167</v>
      </c>
    </row>
    <row r="232" s="15" customFormat="1">
      <c r="A232" s="15"/>
      <c r="B232" s="255"/>
      <c r="C232" s="256"/>
      <c r="D232" s="229" t="s">
        <v>178</v>
      </c>
      <c r="E232" s="257" t="s">
        <v>1</v>
      </c>
      <c r="F232" s="258" t="s">
        <v>181</v>
      </c>
      <c r="G232" s="256"/>
      <c r="H232" s="259">
        <v>229.731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178</v>
      </c>
      <c r="AU232" s="265" t="s">
        <v>86</v>
      </c>
      <c r="AV232" s="15" t="s">
        <v>174</v>
      </c>
      <c r="AW232" s="15" t="s">
        <v>32</v>
      </c>
      <c r="AX232" s="15" t="s">
        <v>84</v>
      </c>
      <c r="AY232" s="265" t="s">
        <v>167</v>
      </c>
    </row>
    <row r="233" s="2" customFormat="1" ht="49.05" customHeight="1">
      <c r="A233" s="39"/>
      <c r="B233" s="40"/>
      <c r="C233" s="267" t="s">
        <v>315</v>
      </c>
      <c r="D233" s="267" t="s">
        <v>290</v>
      </c>
      <c r="E233" s="268" t="s">
        <v>316</v>
      </c>
      <c r="F233" s="269" t="s">
        <v>317</v>
      </c>
      <c r="G233" s="270" t="s">
        <v>89</v>
      </c>
      <c r="H233" s="271">
        <v>276.71699999999998</v>
      </c>
      <c r="I233" s="272"/>
      <c r="J233" s="273">
        <f>ROUND(I233*H233,2)</f>
        <v>0</v>
      </c>
      <c r="K233" s="269" t="s">
        <v>184</v>
      </c>
      <c r="L233" s="274"/>
      <c r="M233" s="275" t="s">
        <v>1</v>
      </c>
      <c r="N233" s="276" t="s">
        <v>41</v>
      </c>
      <c r="O233" s="92"/>
      <c r="P233" s="225">
        <f>O233*H233</f>
        <v>0</v>
      </c>
      <c r="Q233" s="225">
        <v>0.002</v>
      </c>
      <c r="R233" s="225">
        <f>Q233*H233</f>
        <v>0.55343399999999998</v>
      </c>
      <c r="S233" s="225">
        <v>0</v>
      </c>
      <c r="T233" s="22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7" t="s">
        <v>293</v>
      </c>
      <c r="AT233" s="227" t="s">
        <v>290</v>
      </c>
      <c r="AU233" s="227" t="s">
        <v>86</v>
      </c>
      <c r="AY233" s="18" t="s">
        <v>167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8" t="s">
        <v>84</v>
      </c>
      <c r="BK233" s="228">
        <f>ROUND(I233*H233,2)</f>
        <v>0</v>
      </c>
      <c r="BL233" s="18" t="s">
        <v>262</v>
      </c>
      <c r="BM233" s="227" t="s">
        <v>318</v>
      </c>
    </row>
    <row r="234" s="13" customFormat="1">
      <c r="A234" s="13"/>
      <c r="B234" s="234"/>
      <c r="C234" s="235"/>
      <c r="D234" s="229" t="s">
        <v>178</v>
      </c>
      <c r="E234" s="236" t="s">
        <v>1</v>
      </c>
      <c r="F234" s="237" t="s">
        <v>312</v>
      </c>
      <c r="G234" s="235"/>
      <c r="H234" s="236" t="s">
        <v>1</v>
      </c>
      <c r="I234" s="238"/>
      <c r="J234" s="235"/>
      <c r="K234" s="235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178</v>
      </c>
      <c r="AU234" s="243" t="s">
        <v>86</v>
      </c>
      <c r="AV234" s="13" t="s">
        <v>84</v>
      </c>
      <c r="AW234" s="13" t="s">
        <v>32</v>
      </c>
      <c r="AX234" s="13" t="s">
        <v>76</v>
      </c>
      <c r="AY234" s="243" t="s">
        <v>167</v>
      </c>
    </row>
    <row r="235" s="14" customFormat="1">
      <c r="A235" s="14"/>
      <c r="B235" s="244"/>
      <c r="C235" s="245"/>
      <c r="D235" s="229" t="s">
        <v>178</v>
      </c>
      <c r="E235" s="246" t="s">
        <v>1</v>
      </c>
      <c r="F235" s="247" t="s">
        <v>313</v>
      </c>
      <c r="G235" s="245"/>
      <c r="H235" s="248">
        <v>221.61600000000001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178</v>
      </c>
      <c r="AU235" s="254" t="s">
        <v>86</v>
      </c>
      <c r="AV235" s="14" t="s">
        <v>86</v>
      </c>
      <c r="AW235" s="14" t="s">
        <v>32</v>
      </c>
      <c r="AX235" s="14" t="s">
        <v>76</v>
      </c>
      <c r="AY235" s="254" t="s">
        <v>167</v>
      </c>
    </row>
    <row r="236" s="14" customFormat="1">
      <c r="A236" s="14"/>
      <c r="B236" s="244"/>
      <c r="C236" s="245"/>
      <c r="D236" s="229" t="s">
        <v>178</v>
      </c>
      <c r="E236" s="246" t="s">
        <v>1</v>
      </c>
      <c r="F236" s="247" t="s">
        <v>314</v>
      </c>
      <c r="G236" s="245"/>
      <c r="H236" s="248">
        <v>8.1150000000000002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178</v>
      </c>
      <c r="AU236" s="254" t="s">
        <v>86</v>
      </c>
      <c r="AV236" s="14" t="s">
        <v>86</v>
      </c>
      <c r="AW236" s="14" t="s">
        <v>32</v>
      </c>
      <c r="AX236" s="14" t="s">
        <v>76</v>
      </c>
      <c r="AY236" s="254" t="s">
        <v>167</v>
      </c>
    </row>
    <row r="237" s="14" customFormat="1">
      <c r="A237" s="14"/>
      <c r="B237" s="244"/>
      <c r="C237" s="245"/>
      <c r="D237" s="229" t="s">
        <v>178</v>
      </c>
      <c r="E237" s="246" t="s">
        <v>1</v>
      </c>
      <c r="F237" s="247" t="s">
        <v>319</v>
      </c>
      <c r="G237" s="245"/>
      <c r="H237" s="248">
        <v>7.6920000000000002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178</v>
      </c>
      <c r="AU237" s="254" t="s">
        <v>86</v>
      </c>
      <c r="AV237" s="14" t="s">
        <v>86</v>
      </c>
      <c r="AW237" s="14" t="s">
        <v>32</v>
      </c>
      <c r="AX237" s="14" t="s">
        <v>76</v>
      </c>
      <c r="AY237" s="254" t="s">
        <v>167</v>
      </c>
    </row>
    <row r="238" s="15" customFormat="1">
      <c r="A238" s="15"/>
      <c r="B238" s="255"/>
      <c r="C238" s="256"/>
      <c r="D238" s="229" t="s">
        <v>178</v>
      </c>
      <c r="E238" s="257" t="s">
        <v>1</v>
      </c>
      <c r="F238" s="258" t="s">
        <v>181</v>
      </c>
      <c r="G238" s="256"/>
      <c r="H238" s="259">
        <v>237.423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5" t="s">
        <v>178</v>
      </c>
      <c r="AU238" s="265" t="s">
        <v>86</v>
      </c>
      <c r="AV238" s="15" t="s">
        <v>174</v>
      </c>
      <c r="AW238" s="15" t="s">
        <v>32</v>
      </c>
      <c r="AX238" s="15" t="s">
        <v>84</v>
      </c>
      <c r="AY238" s="265" t="s">
        <v>167</v>
      </c>
    </row>
    <row r="239" s="14" customFormat="1">
      <c r="A239" s="14"/>
      <c r="B239" s="244"/>
      <c r="C239" s="245"/>
      <c r="D239" s="229" t="s">
        <v>178</v>
      </c>
      <c r="E239" s="245"/>
      <c r="F239" s="247" t="s">
        <v>320</v>
      </c>
      <c r="G239" s="245"/>
      <c r="H239" s="248">
        <v>276.71699999999998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178</v>
      </c>
      <c r="AU239" s="254" t="s">
        <v>86</v>
      </c>
      <c r="AV239" s="14" t="s">
        <v>86</v>
      </c>
      <c r="AW239" s="14" t="s">
        <v>4</v>
      </c>
      <c r="AX239" s="14" t="s">
        <v>84</v>
      </c>
      <c r="AY239" s="254" t="s">
        <v>167</v>
      </c>
    </row>
    <row r="240" s="2" customFormat="1" ht="24.15" customHeight="1">
      <c r="A240" s="39"/>
      <c r="B240" s="40"/>
      <c r="C240" s="216" t="s">
        <v>321</v>
      </c>
      <c r="D240" s="216" t="s">
        <v>170</v>
      </c>
      <c r="E240" s="217" t="s">
        <v>322</v>
      </c>
      <c r="F240" s="218" t="s">
        <v>323</v>
      </c>
      <c r="G240" s="219" t="s">
        <v>89</v>
      </c>
      <c r="H240" s="220">
        <v>229.731</v>
      </c>
      <c r="I240" s="221"/>
      <c r="J240" s="222">
        <f>ROUND(I240*H240,2)</f>
        <v>0</v>
      </c>
      <c r="K240" s="218" t="s">
        <v>173</v>
      </c>
      <c r="L240" s="45"/>
      <c r="M240" s="223" t="s">
        <v>1</v>
      </c>
      <c r="N240" s="224" t="s">
        <v>41</v>
      </c>
      <c r="O240" s="92"/>
      <c r="P240" s="225">
        <f>O240*H240</f>
        <v>0</v>
      </c>
      <c r="Q240" s="225">
        <v>0</v>
      </c>
      <c r="R240" s="225">
        <f>Q240*H240</f>
        <v>0</v>
      </c>
      <c r="S240" s="225">
        <v>0.0041000000000000003</v>
      </c>
      <c r="T240" s="226">
        <f>S240*H240</f>
        <v>0.94189710000000004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7" t="s">
        <v>262</v>
      </c>
      <c r="AT240" s="227" t="s">
        <v>170</v>
      </c>
      <c r="AU240" s="227" t="s">
        <v>86</v>
      </c>
      <c r="AY240" s="18" t="s">
        <v>167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8" t="s">
        <v>84</v>
      </c>
      <c r="BK240" s="228">
        <f>ROUND(I240*H240,2)</f>
        <v>0</v>
      </c>
      <c r="BL240" s="18" t="s">
        <v>262</v>
      </c>
      <c r="BM240" s="227" t="s">
        <v>324</v>
      </c>
    </row>
    <row r="241" s="2" customFormat="1">
      <c r="A241" s="39"/>
      <c r="B241" s="40"/>
      <c r="C241" s="41"/>
      <c r="D241" s="229" t="s">
        <v>176</v>
      </c>
      <c r="E241" s="41"/>
      <c r="F241" s="230" t="s">
        <v>325</v>
      </c>
      <c r="G241" s="41"/>
      <c r="H241" s="41"/>
      <c r="I241" s="231"/>
      <c r="J241" s="41"/>
      <c r="K241" s="41"/>
      <c r="L241" s="45"/>
      <c r="M241" s="232"/>
      <c r="N241" s="233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176</v>
      </c>
      <c r="AU241" s="18" t="s">
        <v>86</v>
      </c>
    </row>
    <row r="242" s="14" customFormat="1">
      <c r="A242" s="14"/>
      <c r="B242" s="244"/>
      <c r="C242" s="245"/>
      <c r="D242" s="229" t="s">
        <v>178</v>
      </c>
      <c r="E242" s="246" t="s">
        <v>1</v>
      </c>
      <c r="F242" s="247" t="s">
        <v>326</v>
      </c>
      <c r="G242" s="245"/>
      <c r="H242" s="248">
        <v>221.61600000000001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178</v>
      </c>
      <c r="AU242" s="254" t="s">
        <v>86</v>
      </c>
      <c r="AV242" s="14" t="s">
        <v>86</v>
      </c>
      <c r="AW242" s="14" t="s">
        <v>32</v>
      </c>
      <c r="AX242" s="14" t="s">
        <v>76</v>
      </c>
      <c r="AY242" s="254" t="s">
        <v>167</v>
      </c>
    </row>
    <row r="243" s="14" customFormat="1">
      <c r="A243" s="14"/>
      <c r="B243" s="244"/>
      <c r="C243" s="245"/>
      <c r="D243" s="229" t="s">
        <v>178</v>
      </c>
      <c r="E243" s="246" t="s">
        <v>1</v>
      </c>
      <c r="F243" s="247" t="s">
        <v>314</v>
      </c>
      <c r="G243" s="245"/>
      <c r="H243" s="248">
        <v>8.1150000000000002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178</v>
      </c>
      <c r="AU243" s="254" t="s">
        <v>86</v>
      </c>
      <c r="AV243" s="14" t="s">
        <v>86</v>
      </c>
      <c r="AW243" s="14" t="s">
        <v>32</v>
      </c>
      <c r="AX243" s="14" t="s">
        <v>76</v>
      </c>
      <c r="AY243" s="254" t="s">
        <v>167</v>
      </c>
    </row>
    <row r="244" s="15" customFormat="1">
      <c r="A244" s="15"/>
      <c r="B244" s="255"/>
      <c r="C244" s="256"/>
      <c r="D244" s="229" t="s">
        <v>178</v>
      </c>
      <c r="E244" s="257" t="s">
        <v>1</v>
      </c>
      <c r="F244" s="258" t="s">
        <v>181</v>
      </c>
      <c r="G244" s="256"/>
      <c r="H244" s="259">
        <v>229.731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5" t="s">
        <v>178</v>
      </c>
      <c r="AU244" s="265" t="s">
        <v>86</v>
      </c>
      <c r="AV244" s="15" t="s">
        <v>174</v>
      </c>
      <c r="AW244" s="15" t="s">
        <v>32</v>
      </c>
      <c r="AX244" s="15" t="s">
        <v>84</v>
      </c>
      <c r="AY244" s="265" t="s">
        <v>167</v>
      </c>
    </row>
    <row r="245" s="2" customFormat="1" ht="24.15" customHeight="1">
      <c r="A245" s="39"/>
      <c r="B245" s="40"/>
      <c r="C245" s="216" t="s">
        <v>327</v>
      </c>
      <c r="D245" s="216" t="s">
        <v>170</v>
      </c>
      <c r="E245" s="217" t="s">
        <v>328</v>
      </c>
      <c r="F245" s="218" t="s">
        <v>329</v>
      </c>
      <c r="G245" s="219" t="s">
        <v>89</v>
      </c>
      <c r="H245" s="220">
        <v>7.6920000000000002</v>
      </c>
      <c r="I245" s="221"/>
      <c r="J245" s="222">
        <f>ROUND(I245*H245,2)</f>
        <v>0</v>
      </c>
      <c r="K245" s="218" t="s">
        <v>173</v>
      </c>
      <c r="L245" s="45"/>
      <c r="M245" s="223" t="s">
        <v>1</v>
      </c>
      <c r="N245" s="224" t="s">
        <v>41</v>
      </c>
      <c r="O245" s="92"/>
      <c r="P245" s="225">
        <f>O245*H245</f>
        <v>0</v>
      </c>
      <c r="Q245" s="225">
        <v>0</v>
      </c>
      <c r="R245" s="225">
        <f>Q245*H245</f>
        <v>0</v>
      </c>
      <c r="S245" s="225">
        <v>0.010999999999999999</v>
      </c>
      <c r="T245" s="226">
        <f>S245*H245</f>
        <v>0.084611999999999993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7" t="s">
        <v>262</v>
      </c>
      <c r="AT245" s="227" t="s">
        <v>170</v>
      </c>
      <c r="AU245" s="227" t="s">
        <v>86</v>
      </c>
      <c r="AY245" s="18" t="s">
        <v>167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8" t="s">
        <v>84</v>
      </c>
      <c r="BK245" s="228">
        <f>ROUND(I245*H245,2)</f>
        <v>0</v>
      </c>
      <c r="BL245" s="18" t="s">
        <v>262</v>
      </c>
      <c r="BM245" s="227" t="s">
        <v>330</v>
      </c>
    </row>
    <row r="246" s="13" customFormat="1">
      <c r="A246" s="13"/>
      <c r="B246" s="234"/>
      <c r="C246" s="235"/>
      <c r="D246" s="229" t="s">
        <v>178</v>
      </c>
      <c r="E246" s="236" t="s">
        <v>1</v>
      </c>
      <c r="F246" s="237" t="s">
        <v>276</v>
      </c>
      <c r="G246" s="235"/>
      <c r="H246" s="236" t="s">
        <v>1</v>
      </c>
      <c r="I246" s="238"/>
      <c r="J246" s="235"/>
      <c r="K246" s="235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178</v>
      </c>
      <c r="AU246" s="243" t="s">
        <v>86</v>
      </c>
      <c r="AV246" s="13" t="s">
        <v>84</v>
      </c>
      <c r="AW246" s="13" t="s">
        <v>32</v>
      </c>
      <c r="AX246" s="13" t="s">
        <v>76</v>
      </c>
      <c r="AY246" s="243" t="s">
        <v>167</v>
      </c>
    </row>
    <row r="247" s="14" customFormat="1">
      <c r="A247" s="14"/>
      <c r="B247" s="244"/>
      <c r="C247" s="245"/>
      <c r="D247" s="229" t="s">
        <v>178</v>
      </c>
      <c r="E247" s="246" t="s">
        <v>1</v>
      </c>
      <c r="F247" s="247" t="s">
        <v>331</v>
      </c>
      <c r="G247" s="245"/>
      <c r="H247" s="248">
        <v>6.2069999999999999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178</v>
      </c>
      <c r="AU247" s="254" t="s">
        <v>86</v>
      </c>
      <c r="AV247" s="14" t="s">
        <v>86</v>
      </c>
      <c r="AW247" s="14" t="s">
        <v>32</v>
      </c>
      <c r="AX247" s="14" t="s">
        <v>76</v>
      </c>
      <c r="AY247" s="254" t="s">
        <v>167</v>
      </c>
    </row>
    <row r="248" s="14" customFormat="1">
      <c r="A248" s="14"/>
      <c r="B248" s="244"/>
      <c r="C248" s="245"/>
      <c r="D248" s="229" t="s">
        <v>178</v>
      </c>
      <c r="E248" s="246" t="s">
        <v>1</v>
      </c>
      <c r="F248" s="247" t="s">
        <v>332</v>
      </c>
      <c r="G248" s="245"/>
      <c r="H248" s="248">
        <v>0.94499999999999995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178</v>
      </c>
      <c r="AU248" s="254" t="s">
        <v>86</v>
      </c>
      <c r="AV248" s="14" t="s">
        <v>86</v>
      </c>
      <c r="AW248" s="14" t="s">
        <v>32</v>
      </c>
      <c r="AX248" s="14" t="s">
        <v>76</v>
      </c>
      <c r="AY248" s="254" t="s">
        <v>167</v>
      </c>
    </row>
    <row r="249" s="14" customFormat="1">
      <c r="A249" s="14"/>
      <c r="B249" s="244"/>
      <c r="C249" s="245"/>
      <c r="D249" s="229" t="s">
        <v>178</v>
      </c>
      <c r="E249" s="246" t="s">
        <v>1</v>
      </c>
      <c r="F249" s="247" t="s">
        <v>333</v>
      </c>
      <c r="G249" s="245"/>
      <c r="H249" s="248">
        <v>0.54000000000000004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178</v>
      </c>
      <c r="AU249" s="254" t="s">
        <v>86</v>
      </c>
      <c r="AV249" s="14" t="s">
        <v>86</v>
      </c>
      <c r="AW249" s="14" t="s">
        <v>32</v>
      </c>
      <c r="AX249" s="14" t="s">
        <v>76</v>
      </c>
      <c r="AY249" s="254" t="s">
        <v>167</v>
      </c>
    </row>
    <row r="250" s="15" customFormat="1">
      <c r="A250" s="15"/>
      <c r="B250" s="255"/>
      <c r="C250" s="256"/>
      <c r="D250" s="229" t="s">
        <v>178</v>
      </c>
      <c r="E250" s="257" t="s">
        <v>102</v>
      </c>
      <c r="F250" s="258" t="s">
        <v>181</v>
      </c>
      <c r="G250" s="256"/>
      <c r="H250" s="259">
        <v>7.6920000000000002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5" t="s">
        <v>178</v>
      </c>
      <c r="AU250" s="265" t="s">
        <v>86</v>
      </c>
      <c r="AV250" s="15" t="s">
        <v>174</v>
      </c>
      <c r="AW250" s="15" t="s">
        <v>32</v>
      </c>
      <c r="AX250" s="15" t="s">
        <v>84</v>
      </c>
      <c r="AY250" s="265" t="s">
        <v>167</v>
      </c>
    </row>
    <row r="251" s="2" customFormat="1" ht="16.5" customHeight="1">
      <c r="A251" s="39"/>
      <c r="B251" s="40"/>
      <c r="C251" s="216" t="s">
        <v>334</v>
      </c>
      <c r="D251" s="216" t="s">
        <v>170</v>
      </c>
      <c r="E251" s="217" t="s">
        <v>335</v>
      </c>
      <c r="F251" s="218" t="s">
        <v>336</v>
      </c>
      <c r="G251" s="219" t="s">
        <v>274</v>
      </c>
      <c r="H251" s="220">
        <v>1</v>
      </c>
      <c r="I251" s="221"/>
      <c r="J251" s="222">
        <f>ROUND(I251*H251,2)</f>
        <v>0</v>
      </c>
      <c r="K251" s="218" t="s">
        <v>184</v>
      </c>
      <c r="L251" s="45"/>
      <c r="M251" s="223" t="s">
        <v>1</v>
      </c>
      <c r="N251" s="224" t="s">
        <v>41</v>
      </c>
      <c r="O251" s="92"/>
      <c r="P251" s="225">
        <f>O251*H251</f>
        <v>0</v>
      </c>
      <c r="Q251" s="225">
        <v>0.00010000000000000001</v>
      </c>
      <c r="R251" s="225">
        <f>Q251*H251</f>
        <v>0.00010000000000000001</v>
      </c>
      <c r="S251" s="225">
        <v>0</v>
      </c>
      <c r="T251" s="22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7" t="s">
        <v>262</v>
      </c>
      <c r="AT251" s="227" t="s">
        <v>170</v>
      </c>
      <c r="AU251" s="227" t="s">
        <v>86</v>
      </c>
      <c r="AY251" s="18" t="s">
        <v>167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8" t="s">
        <v>84</v>
      </c>
      <c r="BK251" s="228">
        <f>ROUND(I251*H251,2)</f>
        <v>0</v>
      </c>
      <c r="BL251" s="18" t="s">
        <v>262</v>
      </c>
      <c r="BM251" s="227" t="s">
        <v>337</v>
      </c>
    </row>
    <row r="252" s="13" customFormat="1">
      <c r="A252" s="13"/>
      <c r="B252" s="234"/>
      <c r="C252" s="235"/>
      <c r="D252" s="229" t="s">
        <v>178</v>
      </c>
      <c r="E252" s="236" t="s">
        <v>1</v>
      </c>
      <c r="F252" s="237" t="s">
        <v>338</v>
      </c>
      <c r="G252" s="235"/>
      <c r="H252" s="236" t="s">
        <v>1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178</v>
      </c>
      <c r="AU252" s="243" t="s">
        <v>86</v>
      </c>
      <c r="AV252" s="13" t="s">
        <v>84</v>
      </c>
      <c r="AW252" s="13" t="s">
        <v>32</v>
      </c>
      <c r="AX252" s="13" t="s">
        <v>76</v>
      </c>
      <c r="AY252" s="243" t="s">
        <v>167</v>
      </c>
    </row>
    <row r="253" s="14" customFormat="1">
      <c r="A253" s="14"/>
      <c r="B253" s="244"/>
      <c r="C253" s="245"/>
      <c r="D253" s="229" t="s">
        <v>178</v>
      </c>
      <c r="E253" s="246" t="s">
        <v>1</v>
      </c>
      <c r="F253" s="247" t="s">
        <v>277</v>
      </c>
      <c r="G253" s="245"/>
      <c r="H253" s="248">
        <v>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178</v>
      </c>
      <c r="AU253" s="254" t="s">
        <v>86</v>
      </c>
      <c r="AV253" s="14" t="s">
        <v>86</v>
      </c>
      <c r="AW253" s="14" t="s">
        <v>32</v>
      </c>
      <c r="AX253" s="14" t="s">
        <v>76</v>
      </c>
      <c r="AY253" s="254" t="s">
        <v>167</v>
      </c>
    </row>
    <row r="254" s="15" customFormat="1">
      <c r="A254" s="15"/>
      <c r="B254" s="255"/>
      <c r="C254" s="256"/>
      <c r="D254" s="229" t="s">
        <v>178</v>
      </c>
      <c r="E254" s="257" t="s">
        <v>1</v>
      </c>
      <c r="F254" s="258" t="s">
        <v>181</v>
      </c>
      <c r="G254" s="256"/>
      <c r="H254" s="259">
        <v>1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178</v>
      </c>
      <c r="AU254" s="265" t="s">
        <v>86</v>
      </c>
      <c r="AV254" s="15" t="s">
        <v>174</v>
      </c>
      <c r="AW254" s="15" t="s">
        <v>32</v>
      </c>
      <c r="AX254" s="15" t="s">
        <v>84</v>
      </c>
      <c r="AY254" s="265" t="s">
        <v>167</v>
      </c>
    </row>
    <row r="255" s="2" customFormat="1" ht="24.15" customHeight="1">
      <c r="A255" s="39"/>
      <c r="B255" s="40"/>
      <c r="C255" s="267" t="s">
        <v>339</v>
      </c>
      <c r="D255" s="267" t="s">
        <v>290</v>
      </c>
      <c r="E255" s="268" t="s">
        <v>340</v>
      </c>
      <c r="F255" s="269" t="s">
        <v>341</v>
      </c>
      <c r="G255" s="270" t="s">
        <v>274</v>
      </c>
      <c r="H255" s="271">
        <v>1</v>
      </c>
      <c r="I255" s="272"/>
      <c r="J255" s="273">
        <f>ROUND(I255*H255,2)</f>
        <v>0</v>
      </c>
      <c r="K255" s="269" t="s">
        <v>184</v>
      </c>
      <c r="L255" s="274"/>
      <c r="M255" s="275" t="s">
        <v>1</v>
      </c>
      <c r="N255" s="276" t="s">
        <v>41</v>
      </c>
      <c r="O255" s="92"/>
      <c r="P255" s="225">
        <f>O255*H255</f>
        <v>0</v>
      </c>
      <c r="Q255" s="225">
        <v>0.001</v>
      </c>
      <c r="R255" s="225">
        <f>Q255*H255</f>
        <v>0.001</v>
      </c>
      <c r="S255" s="225">
        <v>0</v>
      </c>
      <c r="T255" s="22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7" t="s">
        <v>293</v>
      </c>
      <c r="AT255" s="227" t="s">
        <v>290</v>
      </c>
      <c r="AU255" s="227" t="s">
        <v>86</v>
      </c>
      <c r="AY255" s="18" t="s">
        <v>167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8" t="s">
        <v>84</v>
      </c>
      <c r="BK255" s="228">
        <f>ROUND(I255*H255,2)</f>
        <v>0</v>
      </c>
      <c r="BL255" s="18" t="s">
        <v>262</v>
      </c>
      <c r="BM255" s="227" t="s">
        <v>342</v>
      </c>
    </row>
    <row r="256" s="13" customFormat="1">
      <c r="A256" s="13"/>
      <c r="B256" s="234"/>
      <c r="C256" s="235"/>
      <c r="D256" s="229" t="s">
        <v>178</v>
      </c>
      <c r="E256" s="236" t="s">
        <v>1</v>
      </c>
      <c r="F256" s="237" t="s">
        <v>338</v>
      </c>
      <c r="G256" s="235"/>
      <c r="H256" s="236" t="s">
        <v>1</v>
      </c>
      <c r="I256" s="238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178</v>
      </c>
      <c r="AU256" s="243" t="s">
        <v>86</v>
      </c>
      <c r="AV256" s="13" t="s">
        <v>84</v>
      </c>
      <c r="AW256" s="13" t="s">
        <v>32</v>
      </c>
      <c r="AX256" s="13" t="s">
        <v>76</v>
      </c>
      <c r="AY256" s="243" t="s">
        <v>167</v>
      </c>
    </row>
    <row r="257" s="14" customFormat="1">
      <c r="A257" s="14"/>
      <c r="B257" s="244"/>
      <c r="C257" s="245"/>
      <c r="D257" s="229" t="s">
        <v>178</v>
      </c>
      <c r="E257" s="246" t="s">
        <v>1</v>
      </c>
      <c r="F257" s="247" t="s">
        <v>277</v>
      </c>
      <c r="G257" s="245"/>
      <c r="H257" s="248">
        <v>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178</v>
      </c>
      <c r="AU257" s="254" t="s">
        <v>86</v>
      </c>
      <c r="AV257" s="14" t="s">
        <v>86</v>
      </c>
      <c r="AW257" s="14" t="s">
        <v>32</v>
      </c>
      <c r="AX257" s="14" t="s">
        <v>76</v>
      </c>
      <c r="AY257" s="254" t="s">
        <v>167</v>
      </c>
    </row>
    <row r="258" s="15" customFormat="1">
      <c r="A258" s="15"/>
      <c r="B258" s="255"/>
      <c r="C258" s="256"/>
      <c r="D258" s="229" t="s">
        <v>178</v>
      </c>
      <c r="E258" s="257" t="s">
        <v>1</v>
      </c>
      <c r="F258" s="258" t="s">
        <v>181</v>
      </c>
      <c r="G258" s="256"/>
      <c r="H258" s="259">
        <v>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178</v>
      </c>
      <c r="AU258" s="265" t="s">
        <v>86</v>
      </c>
      <c r="AV258" s="15" t="s">
        <v>174</v>
      </c>
      <c r="AW258" s="15" t="s">
        <v>32</v>
      </c>
      <c r="AX258" s="15" t="s">
        <v>84</v>
      </c>
      <c r="AY258" s="265" t="s">
        <v>167</v>
      </c>
    </row>
    <row r="259" s="2" customFormat="1" ht="24.15" customHeight="1">
      <c r="A259" s="39"/>
      <c r="B259" s="40"/>
      <c r="C259" s="216" t="s">
        <v>343</v>
      </c>
      <c r="D259" s="216" t="s">
        <v>170</v>
      </c>
      <c r="E259" s="217" t="s">
        <v>344</v>
      </c>
      <c r="F259" s="218" t="s">
        <v>345</v>
      </c>
      <c r="G259" s="219" t="s">
        <v>268</v>
      </c>
      <c r="H259" s="266"/>
      <c r="I259" s="221"/>
      <c r="J259" s="222">
        <f>ROUND(I259*H259,2)</f>
        <v>0</v>
      </c>
      <c r="K259" s="218" t="s">
        <v>173</v>
      </c>
      <c r="L259" s="45"/>
      <c r="M259" s="223" t="s">
        <v>1</v>
      </c>
      <c r="N259" s="224" t="s">
        <v>41</v>
      </c>
      <c r="O259" s="92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7" t="s">
        <v>262</v>
      </c>
      <c r="AT259" s="227" t="s">
        <v>170</v>
      </c>
      <c r="AU259" s="227" t="s">
        <v>86</v>
      </c>
      <c r="AY259" s="18" t="s">
        <v>167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8" t="s">
        <v>84</v>
      </c>
      <c r="BK259" s="228">
        <f>ROUND(I259*H259,2)</f>
        <v>0</v>
      </c>
      <c r="BL259" s="18" t="s">
        <v>262</v>
      </c>
      <c r="BM259" s="227" t="s">
        <v>346</v>
      </c>
    </row>
    <row r="260" s="12" customFormat="1" ht="22.8" customHeight="1">
      <c r="A260" s="12"/>
      <c r="B260" s="200"/>
      <c r="C260" s="201"/>
      <c r="D260" s="202" t="s">
        <v>75</v>
      </c>
      <c r="E260" s="214" t="s">
        <v>347</v>
      </c>
      <c r="F260" s="214" t="s">
        <v>348</v>
      </c>
      <c r="G260" s="201"/>
      <c r="H260" s="201"/>
      <c r="I260" s="204"/>
      <c r="J260" s="215">
        <f>BK260</f>
        <v>0</v>
      </c>
      <c r="K260" s="201"/>
      <c r="L260" s="206"/>
      <c r="M260" s="207"/>
      <c r="N260" s="208"/>
      <c r="O260" s="208"/>
      <c r="P260" s="209">
        <f>SUM(P261:P281)</f>
        <v>0</v>
      </c>
      <c r="Q260" s="208"/>
      <c r="R260" s="209">
        <f>SUM(R261:R281)</f>
        <v>0</v>
      </c>
      <c r="S260" s="208"/>
      <c r="T260" s="210">
        <f>SUM(T261:T281)</f>
        <v>2.2488119999999996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1" t="s">
        <v>86</v>
      </c>
      <c r="AT260" s="212" t="s">
        <v>75</v>
      </c>
      <c r="AU260" s="212" t="s">
        <v>84</v>
      </c>
      <c r="AY260" s="211" t="s">
        <v>167</v>
      </c>
      <c r="BK260" s="213">
        <f>SUM(BK261:BK281)</f>
        <v>0</v>
      </c>
    </row>
    <row r="261" s="2" customFormat="1" ht="24.15" customHeight="1">
      <c r="A261" s="39"/>
      <c r="B261" s="40"/>
      <c r="C261" s="216" t="s">
        <v>349</v>
      </c>
      <c r="D261" s="216" t="s">
        <v>170</v>
      </c>
      <c r="E261" s="217" t="s">
        <v>350</v>
      </c>
      <c r="F261" s="218" t="s">
        <v>351</v>
      </c>
      <c r="G261" s="219" t="s">
        <v>89</v>
      </c>
      <c r="H261" s="220">
        <v>124.934</v>
      </c>
      <c r="I261" s="221"/>
      <c r="J261" s="222">
        <f>ROUND(I261*H261,2)</f>
        <v>0</v>
      </c>
      <c r="K261" s="218" t="s">
        <v>173</v>
      </c>
      <c r="L261" s="45"/>
      <c r="M261" s="223" t="s">
        <v>1</v>
      </c>
      <c r="N261" s="224" t="s">
        <v>41</v>
      </c>
      <c r="O261" s="92"/>
      <c r="P261" s="225">
        <f>O261*H261</f>
        <v>0</v>
      </c>
      <c r="Q261" s="225">
        <v>0</v>
      </c>
      <c r="R261" s="225">
        <f>Q261*H261</f>
        <v>0</v>
      </c>
      <c r="S261" s="225">
        <v>0.017999999999999999</v>
      </c>
      <c r="T261" s="226">
        <f>S261*H261</f>
        <v>2.2488119999999996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7" t="s">
        <v>262</v>
      </c>
      <c r="AT261" s="227" t="s">
        <v>170</v>
      </c>
      <c r="AU261" s="227" t="s">
        <v>86</v>
      </c>
      <c r="AY261" s="18" t="s">
        <v>167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8" t="s">
        <v>84</v>
      </c>
      <c r="BK261" s="228">
        <f>ROUND(I261*H261,2)</f>
        <v>0</v>
      </c>
      <c r="BL261" s="18" t="s">
        <v>262</v>
      </c>
      <c r="BM261" s="227" t="s">
        <v>352</v>
      </c>
    </row>
    <row r="262" s="2" customFormat="1">
      <c r="A262" s="39"/>
      <c r="B262" s="40"/>
      <c r="C262" s="41"/>
      <c r="D262" s="229" t="s">
        <v>176</v>
      </c>
      <c r="E262" s="41"/>
      <c r="F262" s="230" t="s">
        <v>353</v>
      </c>
      <c r="G262" s="41"/>
      <c r="H262" s="41"/>
      <c r="I262" s="231"/>
      <c r="J262" s="41"/>
      <c r="K262" s="41"/>
      <c r="L262" s="45"/>
      <c r="M262" s="232"/>
      <c r="N262" s="233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176</v>
      </c>
      <c r="AU262" s="18" t="s">
        <v>86</v>
      </c>
    </row>
    <row r="263" s="13" customFormat="1">
      <c r="A263" s="13"/>
      <c r="B263" s="234"/>
      <c r="C263" s="235"/>
      <c r="D263" s="229" t="s">
        <v>178</v>
      </c>
      <c r="E263" s="236" t="s">
        <v>1</v>
      </c>
      <c r="F263" s="237" t="s">
        <v>354</v>
      </c>
      <c r="G263" s="235"/>
      <c r="H263" s="236" t="s">
        <v>1</v>
      </c>
      <c r="I263" s="238"/>
      <c r="J263" s="235"/>
      <c r="K263" s="235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178</v>
      </c>
      <c r="AU263" s="243" t="s">
        <v>86</v>
      </c>
      <c r="AV263" s="13" t="s">
        <v>84</v>
      </c>
      <c r="AW263" s="13" t="s">
        <v>32</v>
      </c>
      <c r="AX263" s="13" t="s">
        <v>76</v>
      </c>
      <c r="AY263" s="243" t="s">
        <v>167</v>
      </c>
    </row>
    <row r="264" s="14" customFormat="1">
      <c r="A264" s="14"/>
      <c r="B264" s="244"/>
      <c r="C264" s="245"/>
      <c r="D264" s="229" t="s">
        <v>178</v>
      </c>
      <c r="E264" s="246" t="s">
        <v>1</v>
      </c>
      <c r="F264" s="247" t="s">
        <v>355</v>
      </c>
      <c r="G264" s="245"/>
      <c r="H264" s="248">
        <v>124.934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178</v>
      </c>
      <c r="AU264" s="254" t="s">
        <v>86</v>
      </c>
      <c r="AV264" s="14" t="s">
        <v>86</v>
      </c>
      <c r="AW264" s="14" t="s">
        <v>32</v>
      </c>
      <c r="AX264" s="14" t="s">
        <v>76</v>
      </c>
      <c r="AY264" s="254" t="s">
        <v>167</v>
      </c>
    </row>
    <row r="265" s="15" customFormat="1">
      <c r="A265" s="15"/>
      <c r="B265" s="255"/>
      <c r="C265" s="256"/>
      <c r="D265" s="229" t="s">
        <v>178</v>
      </c>
      <c r="E265" s="257" t="s">
        <v>122</v>
      </c>
      <c r="F265" s="258" t="s">
        <v>181</v>
      </c>
      <c r="G265" s="256"/>
      <c r="H265" s="259">
        <v>124.934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5" t="s">
        <v>178</v>
      </c>
      <c r="AU265" s="265" t="s">
        <v>86</v>
      </c>
      <c r="AV265" s="15" t="s">
        <v>174</v>
      </c>
      <c r="AW265" s="15" t="s">
        <v>32</v>
      </c>
      <c r="AX265" s="15" t="s">
        <v>84</v>
      </c>
      <c r="AY265" s="265" t="s">
        <v>167</v>
      </c>
    </row>
    <row r="266" s="2" customFormat="1" ht="24.15" customHeight="1">
      <c r="A266" s="39"/>
      <c r="B266" s="40"/>
      <c r="C266" s="216" t="s">
        <v>356</v>
      </c>
      <c r="D266" s="216" t="s">
        <v>170</v>
      </c>
      <c r="E266" s="217" t="s">
        <v>357</v>
      </c>
      <c r="F266" s="218" t="s">
        <v>358</v>
      </c>
      <c r="G266" s="219" t="s">
        <v>89</v>
      </c>
      <c r="H266" s="220">
        <v>124.934</v>
      </c>
      <c r="I266" s="221"/>
      <c r="J266" s="222">
        <f>ROUND(I266*H266,2)</f>
        <v>0</v>
      </c>
      <c r="K266" s="218" t="s">
        <v>173</v>
      </c>
      <c r="L266" s="45"/>
      <c r="M266" s="223" t="s">
        <v>1</v>
      </c>
      <c r="N266" s="224" t="s">
        <v>41</v>
      </c>
      <c r="O266" s="92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7" t="s">
        <v>262</v>
      </c>
      <c r="AT266" s="227" t="s">
        <v>170</v>
      </c>
      <c r="AU266" s="227" t="s">
        <v>86</v>
      </c>
      <c r="AY266" s="18" t="s">
        <v>167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8" t="s">
        <v>84</v>
      </c>
      <c r="BK266" s="228">
        <f>ROUND(I266*H266,2)</f>
        <v>0</v>
      </c>
      <c r="BL266" s="18" t="s">
        <v>262</v>
      </c>
      <c r="BM266" s="227" t="s">
        <v>359</v>
      </c>
    </row>
    <row r="267" s="13" customFormat="1">
      <c r="A267" s="13"/>
      <c r="B267" s="234"/>
      <c r="C267" s="235"/>
      <c r="D267" s="229" t="s">
        <v>178</v>
      </c>
      <c r="E267" s="236" t="s">
        <v>1</v>
      </c>
      <c r="F267" s="237" t="s">
        <v>360</v>
      </c>
      <c r="G267" s="235"/>
      <c r="H267" s="236" t="s">
        <v>1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178</v>
      </c>
      <c r="AU267" s="243" t="s">
        <v>86</v>
      </c>
      <c r="AV267" s="13" t="s">
        <v>84</v>
      </c>
      <c r="AW267" s="13" t="s">
        <v>32</v>
      </c>
      <c r="AX267" s="13" t="s">
        <v>76</v>
      </c>
      <c r="AY267" s="243" t="s">
        <v>167</v>
      </c>
    </row>
    <row r="268" s="14" customFormat="1">
      <c r="A268" s="14"/>
      <c r="B268" s="244"/>
      <c r="C268" s="245"/>
      <c r="D268" s="229" t="s">
        <v>178</v>
      </c>
      <c r="E268" s="246" t="s">
        <v>1</v>
      </c>
      <c r="F268" s="247" t="s">
        <v>122</v>
      </c>
      <c r="G268" s="245"/>
      <c r="H268" s="248">
        <v>124.934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178</v>
      </c>
      <c r="AU268" s="254" t="s">
        <v>86</v>
      </c>
      <c r="AV268" s="14" t="s">
        <v>86</v>
      </c>
      <c r="AW268" s="14" t="s">
        <v>32</v>
      </c>
      <c r="AX268" s="14" t="s">
        <v>76</v>
      </c>
      <c r="AY268" s="254" t="s">
        <v>167</v>
      </c>
    </row>
    <row r="269" s="15" customFormat="1">
      <c r="A269" s="15"/>
      <c r="B269" s="255"/>
      <c r="C269" s="256"/>
      <c r="D269" s="229" t="s">
        <v>178</v>
      </c>
      <c r="E269" s="257" t="s">
        <v>1</v>
      </c>
      <c r="F269" s="258" t="s">
        <v>181</v>
      </c>
      <c r="G269" s="256"/>
      <c r="H269" s="259">
        <v>124.934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178</v>
      </c>
      <c r="AU269" s="265" t="s">
        <v>86</v>
      </c>
      <c r="AV269" s="15" t="s">
        <v>174</v>
      </c>
      <c r="AW269" s="15" t="s">
        <v>32</v>
      </c>
      <c r="AX269" s="15" t="s">
        <v>84</v>
      </c>
      <c r="AY269" s="265" t="s">
        <v>167</v>
      </c>
    </row>
    <row r="270" s="2" customFormat="1" ht="24.15" customHeight="1">
      <c r="A270" s="39"/>
      <c r="B270" s="40"/>
      <c r="C270" s="216" t="s">
        <v>293</v>
      </c>
      <c r="D270" s="216" t="s">
        <v>170</v>
      </c>
      <c r="E270" s="217" t="s">
        <v>361</v>
      </c>
      <c r="F270" s="218" t="s">
        <v>362</v>
      </c>
      <c r="G270" s="219" t="s">
        <v>89</v>
      </c>
      <c r="H270" s="220">
        <v>124.934</v>
      </c>
      <c r="I270" s="221"/>
      <c r="J270" s="222">
        <f>ROUND(I270*H270,2)</f>
        <v>0</v>
      </c>
      <c r="K270" s="218" t="s">
        <v>173</v>
      </c>
      <c r="L270" s="45"/>
      <c r="M270" s="223" t="s">
        <v>1</v>
      </c>
      <c r="N270" s="224" t="s">
        <v>41</v>
      </c>
      <c r="O270" s="92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7" t="s">
        <v>174</v>
      </c>
      <c r="AT270" s="227" t="s">
        <v>170</v>
      </c>
      <c r="AU270" s="227" t="s">
        <v>86</v>
      </c>
      <c r="AY270" s="18" t="s">
        <v>167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8" t="s">
        <v>84</v>
      </c>
      <c r="BK270" s="228">
        <f>ROUND(I270*H270,2)</f>
        <v>0</v>
      </c>
      <c r="BL270" s="18" t="s">
        <v>174</v>
      </c>
      <c r="BM270" s="227" t="s">
        <v>363</v>
      </c>
    </row>
    <row r="271" s="13" customFormat="1">
      <c r="A271" s="13"/>
      <c r="B271" s="234"/>
      <c r="C271" s="235"/>
      <c r="D271" s="229" t="s">
        <v>178</v>
      </c>
      <c r="E271" s="236" t="s">
        <v>1</v>
      </c>
      <c r="F271" s="237" t="s">
        <v>364</v>
      </c>
      <c r="G271" s="235"/>
      <c r="H271" s="236" t="s">
        <v>1</v>
      </c>
      <c r="I271" s="238"/>
      <c r="J271" s="235"/>
      <c r="K271" s="235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178</v>
      </c>
      <c r="AU271" s="243" t="s">
        <v>86</v>
      </c>
      <c r="AV271" s="13" t="s">
        <v>84</v>
      </c>
      <c r="AW271" s="13" t="s">
        <v>32</v>
      </c>
      <c r="AX271" s="13" t="s">
        <v>76</v>
      </c>
      <c r="AY271" s="243" t="s">
        <v>167</v>
      </c>
    </row>
    <row r="272" s="14" customFormat="1">
      <c r="A272" s="14"/>
      <c r="B272" s="244"/>
      <c r="C272" s="245"/>
      <c r="D272" s="229" t="s">
        <v>178</v>
      </c>
      <c r="E272" s="246" t="s">
        <v>1</v>
      </c>
      <c r="F272" s="247" t="s">
        <v>122</v>
      </c>
      <c r="G272" s="245"/>
      <c r="H272" s="248">
        <v>124.934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178</v>
      </c>
      <c r="AU272" s="254" t="s">
        <v>86</v>
      </c>
      <c r="AV272" s="14" t="s">
        <v>86</v>
      </c>
      <c r="AW272" s="14" t="s">
        <v>32</v>
      </c>
      <c r="AX272" s="14" t="s">
        <v>76</v>
      </c>
      <c r="AY272" s="254" t="s">
        <v>167</v>
      </c>
    </row>
    <row r="273" s="15" customFormat="1">
      <c r="A273" s="15"/>
      <c r="B273" s="255"/>
      <c r="C273" s="256"/>
      <c r="D273" s="229" t="s">
        <v>178</v>
      </c>
      <c r="E273" s="257" t="s">
        <v>1</v>
      </c>
      <c r="F273" s="258" t="s">
        <v>181</v>
      </c>
      <c r="G273" s="256"/>
      <c r="H273" s="259">
        <v>124.934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178</v>
      </c>
      <c r="AU273" s="265" t="s">
        <v>86</v>
      </c>
      <c r="AV273" s="15" t="s">
        <v>174</v>
      </c>
      <c r="AW273" s="15" t="s">
        <v>32</v>
      </c>
      <c r="AX273" s="15" t="s">
        <v>84</v>
      </c>
      <c r="AY273" s="265" t="s">
        <v>167</v>
      </c>
    </row>
    <row r="274" s="2" customFormat="1" ht="24.15" customHeight="1">
      <c r="A274" s="39"/>
      <c r="B274" s="40"/>
      <c r="C274" s="216" t="s">
        <v>365</v>
      </c>
      <c r="D274" s="216" t="s">
        <v>170</v>
      </c>
      <c r="E274" s="217" t="s">
        <v>366</v>
      </c>
      <c r="F274" s="218" t="s">
        <v>367</v>
      </c>
      <c r="G274" s="219" t="s">
        <v>214</v>
      </c>
      <c r="H274" s="220">
        <v>0.90000000000000002</v>
      </c>
      <c r="I274" s="221"/>
      <c r="J274" s="222">
        <f>ROUND(I274*H274,2)</f>
        <v>0</v>
      </c>
      <c r="K274" s="218" t="s">
        <v>173</v>
      </c>
      <c r="L274" s="45"/>
      <c r="M274" s="223" t="s">
        <v>1</v>
      </c>
      <c r="N274" s="224" t="s">
        <v>41</v>
      </c>
      <c r="O274" s="92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7" t="s">
        <v>262</v>
      </c>
      <c r="AT274" s="227" t="s">
        <v>170</v>
      </c>
      <c r="AU274" s="227" t="s">
        <v>86</v>
      </c>
      <c r="AY274" s="18" t="s">
        <v>167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8" t="s">
        <v>84</v>
      </c>
      <c r="BK274" s="228">
        <f>ROUND(I274*H274,2)</f>
        <v>0</v>
      </c>
      <c r="BL274" s="18" t="s">
        <v>262</v>
      </c>
      <c r="BM274" s="227" t="s">
        <v>368</v>
      </c>
    </row>
    <row r="275" s="13" customFormat="1">
      <c r="A275" s="13"/>
      <c r="B275" s="234"/>
      <c r="C275" s="235"/>
      <c r="D275" s="229" t="s">
        <v>178</v>
      </c>
      <c r="E275" s="236" t="s">
        <v>1</v>
      </c>
      <c r="F275" s="237" t="s">
        <v>369</v>
      </c>
      <c r="G275" s="235"/>
      <c r="H275" s="236" t="s">
        <v>1</v>
      </c>
      <c r="I275" s="238"/>
      <c r="J275" s="235"/>
      <c r="K275" s="235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178</v>
      </c>
      <c r="AU275" s="243" t="s">
        <v>86</v>
      </c>
      <c r="AV275" s="13" t="s">
        <v>84</v>
      </c>
      <c r="AW275" s="13" t="s">
        <v>32</v>
      </c>
      <c r="AX275" s="13" t="s">
        <v>76</v>
      </c>
      <c r="AY275" s="243" t="s">
        <v>167</v>
      </c>
    </row>
    <row r="276" s="14" customFormat="1">
      <c r="A276" s="14"/>
      <c r="B276" s="244"/>
      <c r="C276" s="245"/>
      <c r="D276" s="229" t="s">
        <v>178</v>
      </c>
      <c r="E276" s="246" t="s">
        <v>1</v>
      </c>
      <c r="F276" s="247" t="s">
        <v>370</v>
      </c>
      <c r="G276" s="245"/>
      <c r="H276" s="248">
        <v>0.90000000000000002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178</v>
      </c>
      <c r="AU276" s="254" t="s">
        <v>86</v>
      </c>
      <c r="AV276" s="14" t="s">
        <v>86</v>
      </c>
      <c r="AW276" s="14" t="s">
        <v>32</v>
      </c>
      <c r="AX276" s="14" t="s">
        <v>76</v>
      </c>
      <c r="AY276" s="254" t="s">
        <v>167</v>
      </c>
    </row>
    <row r="277" s="15" customFormat="1">
      <c r="A277" s="15"/>
      <c r="B277" s="255"/>
      <c r="C277" s="256"/>
      <c r="D277" s="229" t="s">
        <v>178</v>
      </c>
      <c r="E277" s="257" t="s">
        <v>1</v>
      </c>
      <c r="F277" s="258" t="s">
        <v>181</v>
      </c>
      <c r="G277" s="256"/>
      <c r="H277" s="259">
        <v>0.90000000000000002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5" t="s">
        <v>178</v>
      </c>
      <c r="AU277" s="265" t="s">
        <v>86</v>
      </c>
      <c r="AV277" s="15" t="s">
        <v>174</v>
      </c>
      <c r="AW277" s="15" t="s">
        <v>32</v>
      </c>
      <c r="AX277" s="15" t="s">
        <v>84</v>
      </c>
      <c r="AY277" s="265" t="s">
        <v>167</v>
      </c>
    </row>
    <row r="278" s="2" customFormat="1" ht="24.15" customHeight="1">
      <c r="A278" s="39"/>
      <c r="B278" s="40"/>
      <c r="C278" s="216" t="s">
        <v>371</v>
      </c>
      <c r="D278" s="216" t="s">
        <v>170</v>
      </c>
      <c r="E278" s="217" t="s">
        <v>372</v>
      </c>
      <c r="F278" s="218" t="s">
        <v>373</v>
      </c>
      <c r="G278" s="219" t="s">
        <v>214</v>
      </c>
      <c r="H278" s="220">
        <v>0.90000000000000002</v>
      </c>
      <c r="I278" s="221"/>
      <c r="J278" s="222">
        <f>ROUND(I278*H278,2)</f>
        <v>0</v>
      </c>
      <c r="K278" s="218" t="s">
        <v>173</v>
      </c>
      <c r="L278" s="45"/>
      <c r="M278" s="223" t="s">
        <v>1</v>
      </c>
      <c r="N278" s="224" t="s">
        <v>41</v>
      </c>
      <c r="O278" s="92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7" t="s">
        <v>262</v>
      </c>
      <c r="AT278" s="227" t="s">
        <v>170</v>
      </c>
      <c r="AU278" s="227" t="s">
        <v>86</v>
      </c>
      <c r="AY278" s="18" t="s">
        <v>167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8" t="s">
        <v>84</v>
      </c>
      <c r="BK278" s="228">
        <f>ROUND(I278*H278,2)</f>
        <v>0</v>
      </c>
      <c r="BL278" s="18" t="s">
        <v>262</v>
      </c>
      <c r="BM278" s="227" t="s">
        <v>374</v>
      </c>
    </row>
    <row r="279" s="13" customFormat="1">
      <c r="A279" s="13"/>
      <c r="B279" s="234"/>
      <c r="C279" s="235"/>
      <c r="D279" s="229" t="s">
        <v>178</v>
      </c>
      <c r="E279" s="236" t="s">
        <v>1</v>
      </c>
      <c r="F279" s="237" t="s">
        <v>369</v>
      </c>
      <c r="G279" s="235"/>
      <c r="H279" s="236" t="s">
        <v>1</v>
      </c>
      <c r="I279" s="238"/>
      <c r="J279" s="235"/>
      <c r="K279" s="235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178</v>
      </c>
      <c r="AU279" s="243" t="s">
        <v>86</v>
      </c>
      <c r="AV279" s="13" t="s">
        <v>84</v>
      </c>
      <c r="AW279" s="13" t="s">
        <v>32</v>
      </c>
      <c r="AX279" s="13" t="s">
        <v>76</v>
      </c>
      <c r="AY279" s="243" t="s">
        <v>167</v>
      </c>
    </row>
    <row r="280" s="14" customFormat="1">
      <c r="A280" s="14"/>
      <c r="B280" s="244"/>
      <c r="C280" s="245"/>
      <c r="D280" s="229" t="s">
        <v>178</v>
      </c>
      <c r="E280" s="246" t="s">
        <v>1</v>
      </c>
      <c r="F280" s="247" t="s">
        <v>370</v>
      </c>
      <c r="G280" s="245"/>
      <c r="H280" s="248">
        <v>0.90000000000000002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178</v>
      </c>
      <c r="AU280" s="254" t="s">
        <v>86</v>
      </c>
      <c r="AV280" s="14" t="s">
        <v>86</v>
      </c>
      <c r="AW280" s="14" t="s">
        <v>32</v>
      </c>
      <c r="AX280" s="14" t="s">
        <v>76</v>
      </c>
      <c r="AY280" s="254" t="s">
        <v>167</v>
      </c>
    </row>
    <row r="281" s="15" customFormat="1">
      <c r="A281" s="15"/>
      <c r="B281" s="255"/>
      <c r="C281" s="256"/>
      <c r="D281" s="229" t="s">
        <v>178</v>
      </c>
      <c r="E281" s="257" t="s">
        <v>1</v>
      </c>
      <c r="F281" s="258" t="s">
        <v>181</v>
      </c>
      <c r="G281" s="256"/>
      <c r="H281" s="259">
        <v>0.90000000000000002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5" t="s">
        <v>178</v>
      </c>
      <c r="AU281" s="265" t="s">
        <v>86</v>
      </c>
      <c r="AV281" s="15" t="s">
        <v>174</v>
      </c>
      <c r="AW281" s="15" t="s">
        <v>32</v>
      </c>
      <c r="AX281" s="15" t="s">
        <v>84</v>
      </c>
      <c r="AY281" s="265" t="s">
        <v>167</v>
      </c>
    </row>
    <row r="282" s="12" customFormat="1" ht="22.8" customHeight="1">
      <c r="A282" s="12"/>
      <c r="B282" s="200"/>
      <c r="C282" s="201"/>
      <c r="D282" s="202" t="s">
        <v>75</v>
      </c>
      <c r="E282" s="214" t="s">
        <v>375</v>
      </c>
      <c r="F282" s="214" t="s">
        <v>376</v>
      </c>
      <c r="G282" s="201"/>
      <c r="H282" s="201"/>
      <c r="I282" s="204"/>
      <c r="J282" s="215">
        <f>BK282</f>
        <v>0</v>
      </c>
      <c r="K282" s="201"/>
      <c r="L282" s="206"/>
      <c r="M282" s="207"/>
      <c r="N282" s="208"/>
      <c r="O282" s="208"/>
      <c r="P282" s="209">
        <f>SUM(P283:P295)</f>
        <v>0</v>
      </c>
      <c r="Q282" s="208"/>
      <c r="R282" s="209">
        <f>SUM(R283:R295)</f>
        <v>0</v>
      </c>
      <c r="S282" s="208"/>
      <c r="T282" s="210">
        <f>SUM(T283:T295)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1" t="s">
        <v>86</v>
      </c>
      <c r="AT282" s="212" t="s">
        <v>75</v>
      </c>
      <c r="AU282" s="212" t="s">
        <v>84</v>
      </c>
      <c r="AY282" s="211" t="s">
        <v>167</v>
      </c>
      <c r="BK282" s="213">
        <f>SUM(BK283:BK295)</f>
        <v>0</v>
      </c>
    </row>
    <row r="283" s="2" customFormat="1" ht="16.5" customHeight="1">
      <c r="A283" s="39"/>
      <c r="B283" s="40"/>
      <c r="C283" s="216" t="s">
        <v>377</v>
      </c>
      <c r="D283" s="216" t="s">
        <v>170</v>
      </c>
      <c r="E283" s="217" t="s">
        <v>378</v>
      </c>
      <c r="F283" s="218" t="s">
        <v>379</v>
      </c>
      <c r="G283" s="219" t="s">
        <v>380</v>
      </c>
      <c r="H283" s="220">
        <v>1</v>
      </c>
      <c r="I283" s="221"/>
      <c r="J283" s="222">
        <f>ROUND(I283*H283,2)</f>
        <v>0</v>
      </c>
      <c r="K283" s="218" t="s">
        <v>184</v>
      </c>
      <c r="L283" s="45"/>
      <c r="M283" s="223" t="s">
        <v>1</v>
      </c>
      <c r="N283" s="224" t="s">
        <v>41</v>
      </c>
      <c r="O283" s="92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7" t="s">
        <v>262</v>
      </c>
      <c r="AT283" s="227" t="s">
        <v>170</v>
      </c>
      <c r="AU283" s="227" t="s">
        <v>86</v>
      </c>
      <c r="AY283" s="18" t="s">
        <v>167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8" t="s">
        <v>84</v>
      </c>
      <c r="BK283" s="228">
        <f>ROUND(I283*H283,2)</f>
        <v>0</v>
      </c>
      <c r="BL283" s="18" t="s">
        <v>262</v>
      </c>
      <c r="BM283" s="227" t="s">
        <v>381</v>
      </c>
    </row>
    <row r="284" s="13" customFormat="1">
      <c r="A284" s="13"/>
      <c r="B284" s="234"/>
      <c r="C284" s="235"/>
      <c r="D284" s="229" t="s">
        <v>178</v>
      </c>
      <c r="E284" s="236" t="s">
        <v>1</v>
      </c>
      <c r="F284" s="237" t="s">
        <v>382</v>
      </c>
      <c r="G284" s="235"/>
      <c r="H284" s="236" t="s">
        <v>1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178</v>
      </c>
      <c r="AU284" s="243" t="s">
        <v>86</v>
      </c>
      <c r="AV284" s="13" t="s">
        <v>84</v>
      </c>
      <c r="AW284" s="13" t="s">
        <v>32</v>
      </c>
      <c r="AX284" s="13" t="s">
        <v>76</v>
      </c>
      <c r="AY284" s="243" t="s">
        <v>167</v>
      </c>
    </row>
    <row r="285" s="14" customFormat="1">
      <c r="A285" s="14"/>
      <c r="B285" s="244"/>
      <c r="C285" s="245"/>
      <c r="D285" s="229" t="s">
        <v>178</v>
      </c>
      <c r="E285" s="246" t="s">
        <v>1</v>
      </c>
      <c r="F285" s="247" t="s">
        <v>277</v>
      </c>
      <c r="G285" s="245"/>
      <c r="H285" s="248">
        <v>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178</v>
      </c>
      <c r="AU285" s="254" t="s">
        <v>86</v>
      </c>
      <c r="AV285" s="14" t="s">
        <v>86</v>
      </c>
      <c r="AW285" s="14" t="s">
        <v>32</v>
      </c>
      <c r="AX285" s="14" t="s">
        <v>76</v>
      </c>
      <c r="AY285" s="254" t="s">
        <v>167</v>
      </c>
    </row>
    <row r="286" s="15" customFormat="1">
      <c r="A286" s="15"/>
      <c r="B286" s="255"/>
      <c r="C286" s="256"/>
      <c r="D286" s="229" t="s">
        <v>178</v>
      </c>
      <c r="E286" s="257" t="s">
        <v>1</v>
      </c>
      <c r="F286" s="258" t="s">
        <v>181</v>
      </c>
      <c r="G286" s="256"/>
      <c r="H286" s="259">
        <v>1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5" t="s">
        <v>178</v>
      </c>
      <c r="AU286" s="265" t="s">
        <v>86</v>
      </c>
      <c r="AV286" s="15" t="s">
        <v>174</v>
      </c>
      <c r="AW286" s="15" t="s">
        <v>32</v>
      </c>
      <c r="AX286" s="15" t="s">
        <v>84</v>
      </c>
      <c r="AY286" s="265" t="s">
        <v>167</v>
      </c>
    </row>
    <row r="287" s="2" customFormat="1" ht="16.5" customHeight="1">
      <c r="A287" s="39"/>
      <c r="B287" s="40"/>
      <c r="C287" s="216" t="s">
        <v>383</v>
      </c>
      <c r="D287" s="216" t="s">
        <v>170</v>
      </c>
      <c r="E287" s="217" t="s">
        <v>384</v>
      </c>
      <c r="F287" s="218" t="s">
        <v>385</v>
      </c>
      <c r="G287" s="219" t="s">
        <v>380</v>
      </c>
      <c r="H287" s="220">
        <v>1</v>
      </c>
      <c r="I287" s="221"/>
      <c r="J287" s="222">
        <f>ROUND(I287*H287,2)</f>
        <v>0</v>
      </c>
      <c r="K287" s="218" t="s">
        <v>184</v>
      </c>
      <c r="L287" s="45"/>
      <c r="M287" s="223" t="s">
        <v>1</v>
      </c>
      <c r="N287" s="224" t="s">
        <v>41</v>
      </c>
      <c r="O287" s="92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7" t="s">
        <v>262</v>
      </c>
      <c r="AT287" s="227" t="s">
        <v>170</v>
      </c>
      <c r="AU287" s="227" t="s">
        <v>86</v>
      </c>
      <c r="AY287" s="18" t="s">
        <v>167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8" t="s">
        <v>84</v>
      </c>
      <c r="BK287" s="228">
        <f>ROUND(I287*H287,2)</f>
        <v>0</v>
      </c>
      <c r="BL287" s="18" t="s">
        <v>262</v>
      </c>
      <c r="BM287" s="227" t="s">
        <v>386</v>
      </c>
    </row>
    <row r="288" s="2" customFormat="1">
      <c r="A288" s="39"/>
      <c r="B288" s="40"/>
      <c r="C288" s="41"/>
      <c r="D288" s="229" t="s">
        <v>176</v>
      </c>
      <c r="E288" s="41"/>
      <c r="F288" s="230" t="s">
        <v>387</v>
      </c>
      <c r="G288" s="41"/>
      <c r="H288" s="41"/>
      <c r="I288" s="231"/>
      <c r="J288" s="41"/>
      <c r="K288" s="41"/>
      <c r="L288" s="45"/>
      <c r="M288" s="232"/>
      <c r="N288" s="233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176</v>
      </c>
      <c r="AU288" s="18" t="s">
        <v>86</v>
      </c>
    </row>
    <row r="289" s="13" customFormat="1">
      <c r="A289" s="13"/>
      <c r="B289" s="234"/>
      <c r="C289" s="235"/>
      <c r="D289" s="229" t="s">
        <v>178</v>
      </c>
      <c r="E289" s="236" t="s">
        <v>1</v>
      </c>
      <c r="F289" s="237" t="s">
        <v>388</v>
      </c>
      <c r="G289" s="235"/>
      <c r="H289" s="236" t="s">
        <v>1</v>
      </c>
      <c r="I289" s="238"/>
      <c r="J289" s="235"/>
      <c r="K289" s="235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178</v>
      </c>
      <c r="AU289" s="243" t="s">
        <v>86</v>
      </c>
      <c r="AV289" s="13" t="s">
        <v>84</v>
      </c>
      <c r="AW289" s="13" t="s">
        <v>32</v>
      </c>
      <c r="AX289" s="13" t="s">
        <v>76</v>
      </c>
      <c r="AY289" s="243" t="s">
        <v>167</v>
      </c>
    </row>
    <row r="290" s="14" customFormat="1">
      <c r="A290" s="14"/>
      <c r="B290" s="244"/>
      <c r="C290" s="245"/>
      <c r="D290" s="229" t="s">
        <v>178</v>
      </c>
      <c r="E290" s="246" t="s">
        <v>1</v>
      </c>
      <c r="F290" s="247" t="s">
        <v>277</v>
      </c>
      <c r="G290" s="245"/>
      <c r="H290" s="248">
        <v>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178</v>
      </c>
      <c r="AU290" s="254" t="s">
        <v>86</v>
      </c>
      <c r="AV290" s="14" t="s">
        <v>86</v>
      </c>
      <c r="AW290" s="14" t="s">
        <v>32</v>
      </c>
      <c r="AX290" s="14" t="s">
        <v>76</v>
      </c>
      <c r="AY290" s="254" t="s">
        <v>167</v>
      </c>
    </row>
    <row r="291" s="15" customFormat="1">
      <c r="A291" s="15"/>
      <c r="B291" s="255"/>
      <c r="C291" s="256"/>
      <c r="D291" s="229" t="s">
        <v>178</v>
      </c>
      <c r="E291" s="257" t="s">
        <v>1</v>
      </c>
      <c r="F291" s="258" t="s">
        <v>181</v>
      </c>
      <c r="G291" s="256"/>
      <c r="H291" s="259">
        <v>1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5" t="s">
        <v>178</v>
      </c>
      <c r="AU291" s="265" t="s">
        <v>86</v>
      </c>
      <c r="AV291" s="15" t="s">
        <v>174</v>
      </c>
      <c r="AW291" s="15" t="s">
        <v>32</v>
      </c>
      <c r="AX291" s="15" t="s">
        <v>84</v>
      </c>
      <c r="AY291" s="265" t="s">
        <v>167</v>
      </c>
    </row>
    <row r="292" s="2" customFormat="1" ht="16.5" customHeight="1">
      <c r="A292" s="39"/>
      <c r="B292" s="40"/>
      <c r="C292" s="216" t="s">
        <v>389</v>
      </c>
      <c r="D292" s="216" t="s">
        <v>170</v>
      </c>
      <c r="E292" s="217" t="s">
        <v>390</v>
      </c>
      <c r="F292" s="218" t="s">
        <v>391</v>
      </c>
      <c r="G292" s="219" t="s">
        <v>392</v>
      </c>
      <c r="H292" s="220">
        <v>1</v>
      </c>
      <c r="I292" s="221"/>
      <c r="J292" s="222">
        <f>ROUND(I292*H292,2)</f>
        <v>0</v>
      </c>
      <c r="K292" s="218" t="s">
        <v>184</v>
      </c>
      <c r="L292" s="45"/>
      <c r="M292" s="223" t="s">
        <v>1</v>
      </c>
      <c r="N292" s="224" t="s">
        <v>41</v>
      </c>
      <c r="O292" s="92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7" t="s">
        <v>262</v>
      </c>
      <c r="AT292" s="227" t="s">
        <v>170</v>
      </c>
      <c r="AU292" s="227" t="s">
        <v>86</v>
      </c>
      <c r="AY292" s="18" t="s">
        <v>167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8" t="s">
        <v>84</v>
      </c>
      <c r="BK292" s="228">
        <f>ROUND(I292*H292,2)</f>
        <v>0</v>
      </c>
      <c r="BL292" s="18" t="s">
        <v>262</v>
      </c>
      <c r="BM292" s="227" t="s">
        <v>393</v>
      </c>
    </row>
    <row r="293" s="14" customFormat="1">
      <c r="A293" s="14"/>
      <c r="B293" s="244"/>
      <c r="C293" s="245"/>
      <c r="D293" s="229" t="s">
        <v>178</v>
      </c>
      <c r="E293" s="246" t="s">
        <v>1</v>
      </c>
      <c r="F293" s="247" t="s">
        <v>277</v>
      </c>
      <c r="G293" s="245"/>
      <c r="H293" s="248">
        <v>1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178</v>
      </c>
      <c r="AU293" s="254" t="s">
        <v>86</v>
      </c>
      <c r="AV293" s="14" t="s">
        <v>86</v>
      </c>
      <c r="AW293" s="14" t="s">
        <v>32</v>
      </c>
      <c r="AX293" s="14" t="s">
        <v>76</v>
      </c>
      <c r="AY293" s="254" t="s">
        <v>167</v>
      </c>
    </row>
    <row r="294" s="15" customFormat="1">
      <c r="A294" s="15"/>
      <c r="B294" s="255"/>
      <c r="C294" s="256"/>
      <c r="D294" s="229" t="s">
        <v>178</v>
      </c>
      <c r="E294" s="257" t="s">
        <v>1</v>
      </c>
      <c r="F294" s="258" t="s">
        <v>181</v>
      </c>
      <c r="G294" s="256"/>
      <c r="H294" s="259">
        <v>1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5" t="s">
        <v>178</v>
      </c>
      <c r="AU294" s="265" t="s">
        <v>86</v>
      </c>
      <c r="AV294" s="15" t="s">
        <v>174</v>
      </c>
      <c r="AW294" s="15" t="s">
        <v>32</v>
      </c>
      <c r="AX294" s="15" t="s">
        <v>84</v>
      </c>
      <c r="AY294" s="265" t="s">
        <v>167</v>
      </c>
    </row>
    <row r="295" s="2" customFormat="1" ht="24.15" customHeight="1">
      <c r="A295" s="39"/>
      <c r="B295" s="40"/>
      <c r="C295" s="216" t="s">
        <v>394</v>
      </c>
      <c r="D295" s="216" t="s">
        <v>170</v>
      </c>
      <c r="E295" s="217" t="s">
        <v>395</v>
      </c>
      <c r="F295" s="218" t="s">
        <v>396</v>
      </c>
      <c r="G295" s="219" t="s">
        <v>268</v>
      </c>
      <c r="H295" s="266"/>
      <c r="I295" s="221"/>
      <c r="J295" s="222">
        <f>ROUND(I295*H295,2)</f>
        <v>0</v>
      </c>
      <c r="K295" s="218" t="s">
        <v>173</v>
      </c>
      <c r="L295" s="45"/>
      <c r="M295" s="223" t="s">
        <v>1</v>
      </c>
      <c r="N295" s="224" t="s">
        <v>41</v>
      </c>
      <c r="O295" s="92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7" t="s">
        <v>262</v>
      </c>
      <c r="AT295" s="227" t="s">
        <v>170</v>
      </c>
      <c r="AU295" s="227" t="s">
        <v>86</v>
      </c>
      <c r="AY295" s="18" t="s">
        <v>167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8" t="s">
        <v>84</v>
      </c>
      <c r="BK295" s="228">
        <f>ROUND(I295*H295,2)</f>
        <v>0</v>
      </c>
      <c r="BL295" s="18" t="s">
        <v>262</v>
      </c>
      <c r="BM295" s="227" t="s">
        <v>397</v>
      </c>
    </row>
    <row r="296" s="12" customFormat="1" ht="22.8" customHeight="1">
      <c r="A296" s="12"/>
      <c r="B296" s="200"/>
      <c r="C296" s="201"/>
      <c r="D296" s="202" t="s">
        <v>75</v>
      </c>
      <c r="E296" s="214" t="s">
        <v>398</v>
      </c>
      <c r="F296" s="214" t="s">
        <v>399</v>
      </c>
      <c r="G296" s="201"/>
      <c r="H296" s="201"/>
      <c r="I296" s="204"/>
      <c r="J296" s="215">
        <f>BK296</f>
        <v>0</v>
      </c>
      <c r="K296" s="201"/>
      <c r="L296" s="206"/>
      <c r="M296" s="207"/>
      <c r="N296" s="208"/>
      <c r="O296" s="208"/>
      <c r="P296" s="209">
        <f>SUM(P297:P441)</f>
        <v>0</v>
      </c>
      <c r="Q296" s="208"/>
      <c r="R296" s="209">
        <f>SUM(R297:R441)</f>
        <v>8.4459152199999998</v>
      </c>
      <c r="S296" s="208"/>
      <c r="T296" s="210">
        <f>SUM(T297:T441)</f>
        <v>1.1967749999999999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1" t="s">
        <v>86</v>
      </c>
      <c r="AT296" s="212" t="s">
        <v>75</v>
      </c>
      <c r="AU296" s="212" t="s">
        <v>84</v>
      </c>
      <c r="AY296" s="211" t="s">
        <v>167</v>
      </c>
      <c r="BK296" s="213">
        <f>SUM(BK297:BK441)</f>
        <v>0</v>
      </c>
    </row>
    <row r="297" s="2" customFormat="1" ht="16.5" customHeight="1">
      <c r="A297" s="39"/>
      <c r="B297" s="40"/>
      <c r="C297" s="216" t="s">
        <v>400</v>
      </c>
      <c r="D297" s="216" t="s">
        <v>170</v>
      </c>
      <c r="E297" s="217" t="s">
        <v>401</v>
      </c>
      <c r="F297" s="218" t="s">
        <v>402</v>
      </c>
      <c r="G297" s="219" t="s">
        <v>403</v>
      </c>
      <c r="H297" s="220">
        <v>1.913</v>
      </c>
      <c r="I297" s="221"/>
      <c r="J297" s="222">
        <f>ROUND(I297*H297,2)</f>
        <v>0</v>
      </c>
      <c r="K297" s="218" t="s">
        <v>173</v>
      </c>
      <c r="L297" s="45"/>
      <c r="M297" s="223" t="s">
        <v>1</v>
      </c>
      <c r="N297" s="224" t="s">
        <v>41</v>
      </c>
      <c r="O297" s="92"/>
      <c r="P297" s="225">
        <f>O297*H297</f>
        <v>0</v>
      </c>
      <c r="Q297" s="225">
        <v>0</v>
      </c>
      <c r="R297" s="225">
        <f>Q297*H297</f>
        <v>0</v>
      </c>
      <c r="S297" s="225">
        <v>0</v>
      </c>
      <c r="T297" s="22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7" t="s">
        <v>262</v>
      </c>
      <c r="AT297" s="227" t="s">
        <v>170</v>
      </c>
      <c r="AU297" s="227" t="s">
        <v>86</v>
      </c>
      <c r="AY297" s="18" t="s">
        <v>167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8" t="s">
        <v>84</v>
      </c>
      <c r="BK297" s="228">
        <f>ROUND(I297*H297,2)</f>
        <v>0</v>
      </c>
      <c r="BL297" s="18" t="s">
        <v>262</v>
      </c>
      <c r="BM297" s="227" t="s">
        <v>404</v>
      </c>
    </row>
    <row r="298" s="13" customFormat="1">
      <c r="A298" s="13"/>
      <c r="B298" s="234"/>
      <c r="C298" s="235"/>
      <c r="D298" s="229" t="s">
        <v>178</v>
      </c>
      <c r="E298" s="236" t="s">
        <v>1</v>
      </c>
      <c r="F298" s="237" t="s">
        <v>405</v>
      </c>
      <c r="G298" s="235"/>
      <c r="H298" s="236" t="s">
        <v>1</v>
      </c>
      <c r="I298" s="238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178</v>
      </c>
      <c r="AU298" s="243" t="s">
        <v>86</v>
      </c>
      <c r="AV298" s="13" t="s">
        <v>84</v>
      </c>
      <c r="AW298" s="13" t="s">
        <v>32</v>
      </c>
      <c r="AX298" s="13" t="s">
        <v>76</v>
      </c>
      <c r="AY298" s="243" t="s">
        <v>167</v>
      </c>
    </row>
    <row r="299" s="14" customFormat="1">
      <c r="A299" s="14"/>
      <c r="B299" s="244"/>
      <c r="C299" s="245"/>
      <c r="D299" s="229" t="s">
        <v>178</v>
      </c>
      <c r="E299" s="246" t="s">
        <v>1</v>
      </c>
      <c r="F299" s="247" t="s">
        <v>406</v>
      </c>
      <c r="G299" s="245"/>
      <c r="H299" s="248">
        <v>0.017999999999999999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178</v>
      </c>
      <c r="AU299" s="254" t="s">
        <v>86</v>
      </c>
      <c r="AV299" s="14" t="s">
        <v>86</v>
      </c>
      <c r="AW299" s="14" t="s">
        <v>32</v>
      </c>
      <c r="AX299" s="14" t="s">
        <v>76</v>
      </c>
      <c r="AY299" s="254" t="s">
        <v>167</v>
      </c>
    </row>
    <row r="300" s="14" customFormat="1">
      <c r="A300" s="14"/>
      <c r="B300" s="244"/>
      <c r="C300" s="245"/>
      <c r="D300" s="229" t="s">
        <v>178</v>
      </c>
      <c r="E300" s="246" t="s">
        <v>1</v>
      </c>
      <c r="F300" s="247" t="s">
        <v>407</v>
      </c>
      <c r="G300" s="245"/>
      <c r="H300" s="248">
        <v>0.123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178</v>
      </c>
      <c r="AU300" s="254" t="s">
        <v>86</v>
      </c>
      <c r="AV300" s="14" t="s">
        <v>86</v>
      </c>
      <c r="AW300" s="14" t="s">
        <v>32</v>
      </c>
      <c r="AX300" s="14" t="s">
        <v>76</v>
      </c>
      <c r="AY300" s="254" t="s">
        <v>167</v>
      </c>
    </row>
    <row r="301" s="14" customFormat="1">
      <c r="A301" s="14"/>
      <c r="B301" s="244"/>
      <c r="C301" s="245"/>
      <c r="D301" s="229" t="s">
        <v>178</v>
      </c>
      <c r="E301" s="246" t="s">
        <v>1</v>
      </c>
      <c r="F301" s="247" t="s">
        <v>408</v>
      </c>
      <c r="G301" s="245"/>
      <c r="H301" s="248">
        <v>0.17599999999999999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178</v>
      </c>
      <c r="AU301" s="254" t="s">
        <v>86</v>
      </c>
      <c r="AV301" s="14" t="s">
        <v>86</v>
      </c>
      <c r="AW301" s="14" t="s">
        <v>32</v>
      </c>
      <c r="AX301" s="14" t="s">
        <v>76</v>
      </c>
      <c r="AY301" s="254" t="s">
        <v>167</v>
      </c>
    </row>
    <row r="302" s="14" customFormat="1">
      <c r="A302" s="14"/>
      <c r="B302" s="244"/>
      <c r="C302" s="245"/>
      <c r="D302" s="229" t="s">
        <v>178</v>
      </c>
      <c r="E302" s="246" t="s">
        <v>1</v>
      </c>
      <c r="F302" s="247" t="s">
        <v>409</v>
      </c>
      <c r="G302" s="245"/>
      <c r="H302" s="248">
        <v>0.10100000000000001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178</v>
      </c>
      <c r="AU302" s="254" t="s">
        <v>86</v>
      </c>
      <c r="AV302" s="14" t="s">
        <v>86</v>
      </c>
      <c r="AW302" s="14" t="s">
        <v>32</v>
      </c>
      <c r="AX302" s="14" t="s">
        <v>76</v>
      </c>
      <c r="AY302" s="254" t="s">
        <v>167</v>
      </c>
    </row>
    <row r="303" s="14" customFormat="1">
      <c r="A303" s="14"/>
      <c r="B303" s="244"/>
      <c r="C303" s="245"/>
      <c r="D303" s="229" t="s">
        <v>178</v>
      </c>
      <c r="E303" s="246" t="s">
        <v>1</v>
      </c>
      <c r="F303" s="247" t="s">
        <v>410</v>
      </c>
      <c r="G303" s="245"/>
      <c r="H303" s="248">
        <v>0.16700000000000001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178</v>
      </c>
      <c r="AU303" s="254" t="s">
        <v>86</v>
      </c>
      <c r="AV303" s="14" t="s">
        <v>86</v>
      </c>
      <c r="AW303" s="14" t="s">
        <v>32</v>
      </c>
      <c r="AX303" s="14" t="s">
        <v>76</v>
      </c>
      <c r="AY303" s="254" t="s">
        <v>167</v>
      </c>
    </row>
    <row r="304" s="16" customFormat="1">
      <c r="A304" s="16"/>
      <c r="B304" s="277"/>
      <c r="C304" s="278"/>
      <c r="D304" s="229" t="s">
        <v>178</v>
      </c>
      <c r="E304" s="279" t="s">
        <v>1</v>
      </c>
      <c r="F304" s="280" t="s">
        <v>411</v>
      </c>
      <c r="G304" s="278"/>
      <c r="H304" s="281">
        <v>0.58499999999999996</v>
      </c>
      <c r="I304" s="282"/>
      <c r="J304" s="278"/>
      <c r="K304" s="278"/>
      <c r="L304" s="283"/>
      <c r="M304" s="284"/>
      <c r="N304" s="285"/>
      <c r="O304" s="285"/>
      <c r="P304" s="285"/>
      <c r="Q304" s="285"/>
      <c r="R304" s="285"/>
      <c r="S304" s="285"/>
      <c r="T304" s="28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87" t="s">
        <v>178</v>
      </c>
      <c r="AU304" s="287" t="s">
        <v>86</v>
      </c>
      <c r="AV304" s="16" t="s">
        <v>189</v>
      </c>
      <c r="AW304" s="16" t="s">
        <v>32</v>
      </c>
      <c r="AX304" s="16" t="s">
        <v>76</v>
      </c>
      <c r="AY304" s="287" t="s">
        <v>167</v>
      </c>
    </row>
    <row r="305" s="13" customFormat="1">
      <c r="A305" s="13"/>
      <c r="B305" s="234"/>
      <c r="C305" s="235"/>
      <c r="D305" s="229" t="s">
        <v>178</v>
      </c>
      <c r="E305" s="236" t="s">
        <v>1</v>
      </c>
      <c r="F305" s="237" t="s">
        <v>412</v>
      </c>
      <c r="G305" s="235"/>
      <c r="H305" s="236" t="s">
        <v>1</v>
      </c>
      <c r="I305" s="238"/>
      <c r="J305" s="235"/>
      <c r="K305" s="235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178</v>
      </c>
      <c r="AU305" s="243" t="s">
        <v>86</v>
      </c>
      <c r="AV305" s="13" t="s">
        <v>84</v>
      </c>
      <c r="AW305" s="13" t="s">
        <v>32</v>
      </c>
      <c r="AX305" s="13" t="s">
        <v>76</v>
      </c>
      <c r="AY305" s="243" t="s">
        <v>167</v>
      </c>
    </row>
    <row r="306" s="14" customFormat="1">
      <c r="A306" s="14"/>
      <c r="B306" s="244"/>
      <c r="C306" s="245"/>
      <c r="D306" s="229" t="s">
        <v>178</v>
      </c>
      <c r="E306" s="246" t="s">
        <v>1</v>
      </c>
      <c r="F306" s="247" t="s">
        <v>413</v>
      </c>
      <c r="G306" s="245"/>
      <c r="H306" s="248">
        <v>0.082000000000000003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178</v>
      </c>
      <c r="AU306" s="254" t="s">
        <v>86</v>
      </c>
      <c r="AV306" s="14" t="s">
        <v>86</v>
      </c>
      <c r="AW306" s="14" t="s">
        <v>32</v>
      </c>
      <c r="AX306" s="14" t="s">
        <v>76</v>
      </c>
      <c r="AY306" s="254" t="s">
        <v>167</v>
      </c>
    </row>
    <row r="307" s="14" customFormat="1">
      <c r="A307" s="14"/>
      <c r="B307" s="244"/>
      <c r="C307" s="245"/>
      <c r="D307" s="229" t="s">
        <v>178</v>
      </c>
      <c r="E307" s="246" t="s">
        <v>1</v>
      </c>
      <c r="F307" s="247" t="s">
        <v>414</v>
      </c>
      <c r="G307" s="245"/>
      <c r="H307" s="248">
        <v>0.32500000000000001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178</v>
      </c>
      <c r="AU307" s="254" t="s">
        <v>86</v>
      </c>
      <c r="AV307" s="14" t="s">
        <v>86</v>
      </c>
      <c r="AW307" s="14" t="s">
        <v>32</v>
      </c>
      <c r="AX307" s="14" t="s">
        <v>76</v>
      </c>
      <c r="AY307" s="254" t="s">
        <v>167</v>
      </c>
    </row>
    <row r="308" s="14" customFormat="1">
      <c r="A308" s="14"/>
      <c r="B308" s="244"/>
      <c r="C308" s="245"/>
      <c r="D308" s="229" t="s">
        <v>178</v>
      </c>
      <c r="E308" s="246" t="s">
        <v>1</v>
      </c>
      <c r="F308" s="247" t="s">
        <v>415</v>
      </c>
      <c r="G308" s="245"/>
      <c r="H308" s="248">
        <v>0.92100000000000004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178</v>
      </c>
      <c r="AU308" s="254" t="s">
        <v>86</v>
      </c>
      <c r="AV308" s="14" t="s">
        <v>86</v>
      </c>
      <c r="AW308" s="14" t="s">
        <v>32</v>
      </c>
      <c r="AX308" s="14" t="s">
        <v>76</v>
      </c>
      <c r="AY308" s="254" t="s">
        <v>167</v>
      </c>
    </row>
    <row r="309" s="16" customFormat="1">
      <c r="A309" s="16"/>
      <c r="B309" s="277"/>
      <c r="C309" s="278"/>
      <c r="D309" s="229" t="s">
        <v>178</v>
      </c>
      <c r="E309" s="279" t="s">
        <v>1</v>
      </c>
      <c r="F309" s="280" t="s">
        <v>416</v>
      </c>
      <c r="G309" s="278"/>
      <c r="H309" s="281">
        <v>1.3280000000000001</v>
      </c>
      <c r="I309" s="282"/>
      <c r="J309" s="278"/>
      <c r="K309" s="278"/>
      <c r="L309" s="283"/>
      <c r="M309" s="284"/>
      <c r="N309" s="285"/>
      <c r="O309" s="285"/>
      <c r="P309" s="285"/>
      <c r="Q309" s="285"/>
      <c r="R309" s="285"/>
      <c r="S309" s="285"/>
      <c r="T309" s="28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87" t="s">
        <v>178</v>
      </c>
      <c r="AU309" s="287" t="s">
        <v>86</v>
      </c>
      <c r="AV309" s="16" t="s">
        <v>189</v>
      </c>
      <c r="AW309" s="16" t="s">
        <v>32</v>
      </c>
      <c r="AX309" s="16" t="s">
        <v>76</v>
      </c>
      <c r="AY309" s="287" t="s">
        <v>167</v>
      </c>
    </row>
    <row r="310" s="15" customFormat="1">
      <c r="A310" s="15"/>
      <c r="B310" s="255"/>
      <c r="C310" s="256"/>
      <c r="D310" s="229" t="s">
        <v>178</v>
      </c>
      <c r="E310" s="257" t="s">
        <v>1</v>
      </c>
      <c r="F310" s="258" t="s">
        <v>181</v>
      </c>
      <c r="G310" s="256"/>
      <c r="H310" s="259">
        <v>1.913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5" t="s">
        <v>178</v>
      </c>
      <c r="AU310" s="265" t="s">
        <v>86</v>
      </c>
      <c r="AV310" s="15" t="s">
        <v>174</v>
      </c>
      <c r="AW310" s="15" t="s">
        <v>32</v>
      </c>
      <c r="AX310" s="15" t="s">
        <v>84</v>
      </c>
      <c r="AY310" s="265" t="s">
        <v>167</v>
      </c>
    </row>
    <row r="311" s="2" customFormat="1" ht="24.15" customHeight="1">
      <c r="A311" s="39"/>
      <c r="B311" s="40"/>
      <c r="C311" s="216" t="s">
        <v>417</v>
      </c>
      <c r="D311" s="216" t="s">
        <v>170</v>
      </c>
      <c r="E311" s="217" t="s">
        <v>418</v>
      </c>
      <c r="F311" s="218" t="s">
        <v>419</v>
      </c>
      <c r="G311" s="219" t="s">
        <v>403</v>
      </c>
      <c r="H311" s="220">
        <v>11.414</v>
      </c>
      <c r="I311" s="221"/>
      <c r="J311" s="222">
        <f>ROUND(I311*H311,2)</f>
        <v>0</v>
      </c>
      <c r="K311" s="218" t="s">
        <v>173</v>
      </c>
      <c r="L311" s="45"/>
      <c r="M311" s="223" t="s">
        <v>1</v>
      </c>
      <c r="N311" s="224" t="s">
        <v>41</v>
      </c>
      <c r="O311" s="92"/>
      <c r="P311" s="225">
        <f>O311*H311</f>
        <v>0</v>
      </c>
      <c r="Q311" s="225">
        <v>0.00122</v>
      </c>
      <c r="R311" s="225">
        <f>Q311*H311</f>
        <v>0.013925079999999999</v>
      </c>
      <c r="S311" s="225">
        <v>0</v>
      </c>
      <c r="T311" s="22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7" t="s">
        <v>262</v>
      </c>
      <c r="AT311" s="227" t="s">
        <v>170</v>
      </c>
      <c r="AU311" s="227" t="s">
        <v>86</v>
      </c>
      <c r="AY311" s="18" t="s">
        <v>167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8" t="s">
        <v>84</v>
      </c>
      <c r="BK311" s="228">
        <f>ROUND(I311*H311,2)</f>
        <v>0</v>
      </c>
      <c r="BL311" s="18" t="s">
        <v>262</v>
      </c>
      <c r="BM311" s="227" t="s">
        <v>420</v>
      </c>
    </row>
    <row r="312" s="14" customFormat="1">
      <c r="A312" s="14"/>
      <c r="B312" s="244"/>
      <c r="C312" s="245"/>
      <c r="D312" s="229" t="s">
        <v>178</v>
      </c>
      <c r="E312" s="246" t="s">
        <v>1</v>
      </c>
      <c r="F312" s="247" t="s">
        <v>421</v>
      </c>
      <c r="G312" s="245"/>
      <c r="H312" s="248">
        <v>9.5009999999999994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178</v>
      </c>
      <c r="AU312" s="254" t="s">
        <v>86</v>
      </c>
      <c r="AV312" s="14" t="s">
        <v>86</v>
      </c>
      <c r="AW312" s="14" t="s">
        <v>32</v>
      </c>
      <c r="AX312" s="14" t="s">
        <v>76</v>
      </c>
      <c r="AY312" s="254" t="s">
        <v>167</v>
      </c>
    </row>
    <row r="313" s="16" customFormat="1">
      <c r="A313" s="16"/>
      <c r="B313" s="277"/>
      <c r="C313" s="278"/>
      <c r="D313" s="229" t="s">
        <v>178</v>
      </c>
      <c r="E313" s="279" t="s">
        <v>1</v>
      </c>
      <c r="F313" s="280" t="s">
        <v>422</v>
      </c>
      <c r="G313" s="278"/>
      <c r="H313" s="281">
        <v>9.5009999999999994</v>
      </c>
      <c r="I313" s="282"/>
      <c r="J313" s="278"/>
      <c r="K313" s="278"/>
      <c r="L313" s="283"/>
      <c r="M313" s="284"/>
      <c r="N313" s="285"/>
      <c r="O313" s="285"/>
      <c r="P313" s="285"/>
      <c r="Q313" s="285"/>
      <c r="R313" s="285"/>
      <c r="S313" s="285"/>
      <c r="T313" s="28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87" t="s">
        <v>178</v>
      </c>
      <c r="AU313" s="287" t="s">
        <v>86</v>
      </c>
      <c r="AV313" s="16" t="s">
        <v>189</v>
      </c>
      <c r="AW313" s="16" t="s">
        <v>32</v>
      </c>
      <c r="AX313" s="16" t="s">
        <v>76</v>
      </c>
      <c r="AY313" s="287" t="s">
        <v>167</v>
      </c>
    </row>
    <row r="314" s="14" customFormat="1">
      <c r="A314" s="14"/>
      <c r="B314" s="244"/>
      <c r="C314" s="245"/>
      <c r="D314" s="229" t="s">
        <v>178</v>
      </c>
      <c r="E314" s="246" t="s">
        <v>1</v>
      </c>
      <c r="F314" s="247" t="s">
        <v>406</v>
      </c>
      <c r="G314" s="245"/>
      <c r="H314" s="248">
        <v>0.017999999999999999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178</v>
      </c>
      <c r="AU314" s="254" t="s">
        <v>86</v>
      </c>
      <c r="AV314" s="14" t="s">
        <v>86</v>
      </c>
      <c r="AW314" s="14" t="s">
        <v>32</v>
      </c>
      <c r="AX314" s="14" t="s">
        <v>76</v>
      </c>
      <c r="AY314" s="254" t="s">
        <v>167</v>
      </c>
    </row>
    <row r="315" s="14" customFormat="1">
      <c r="A315" s="14"/>
      <c r="B315" s="244"/>
      <c r="C315" s="245"/>
      <c r="D315" s="229" t="s">
        <v>178</v>
      </c>
      <c r="E315" s="246" t="s">
        <v>1</v>
      </c>
      <c r="F315" s="247" t="s">
        <v>407</v>
      </c>
      <c r="G315" s="245"/>
      <c r="H315" s="248">
        <v>0.123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178</v>
      </c>
      <c r="AU315" s="254" t="s">
        <v>86</v>
      </c>
      <c r="AV315" s="14" t="s">
        <v>86</v>
      </c>
      <c r="AW315" s="14" t="s">
        <v>32</v>
      </c>
      <c r="AX315" s="14" t="s">
        <v>76</v>
      </c>
      <c r="AY315" s="254" t="s">
        <v>167</v>
      </c>
    </row>
    <row r="316" s="14" customFormat="1">
      <c r="A316" s="14"/>
      <c r="B316" s="244"/>
      <c r="C316" s="245"/>
      <c r="D316" s="229" t="s">
        <v>178</v>
      </c>
      <c r="E316" s="246" t="s">
        <v>1</v>
      </c>
      <c r="F316" s="247" t="s">
        <v>408</v>
      </c>
      <c r="G316" s="245"/>
      <c r="H316" s="248">
        <v>0.17599999999999999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178</v>
      </c>
      <c r="AU316" s="254" t="s">
        <v>86</v>
      </c>
      <c r="AV316" s="14" t="s">
        <v>86</v>
      </c>
      <c r="AW316" s="14" t="s">
        <v>32</v>
      </c>
      <c r="AX316" s="14" t="s">
        <v>76</v>
      </c>
      <c r="AY316" s="254" t="s">
        <v>167</v>
      </c>
    </row>
    <row r="317" s="14" customFormat="1">
      <c r="A317" s="14"/>
      <c r="B317" s="244"/>
      <c r="C317" s="245"/>
      <c r="D317" s="229" t="s">
        <v>178</v>
      </c>
      <c r="E317" s="246" t="s">
        <v>1</v>
      </c>
      <c r="F317" s="247" t="s">
        <v>409</v>
      </c>
      <c r="G317" s="245"/>
      <c r="H317" s="248">
        <v>0.10100000000000001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178</v>
      </c>
      <c r="AU317" s="254" t="s">
        <v>86</v>
      </c>
      <c r="AV317" s="14" t="s">
        <v>86</v>
      </c>
      <c r="AW317" s="14" t="s">
        <v>32</v>
      </c>
      <c r="AX317" s="14" t="s">
        <v>76</v>
      </c>
      <c r="AY317" s="254" t="s">
        <v>167</v>
      </c>
    </row>
    <row r="318" s="14" customFormat="1">
      <c r="A318" s="14"/>
      <c r="B318" s="244"/>
      <c r="C318" s="245"/>
      <c r="D318" s="229" t="s">
        <v>178</v>
      </c>
      <c r="E318" s="246" t="s">
        <v>1</v>
      </c>
      <c r="F318" s="247" t="s">
        <v>410</v>
      </c>
      <c r="G318" s="245"/>
      <c r="H318" s="248">
        <v>0.16700000000000001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178</v>
      </c>
      <c r="AU318" s="254" t="s">
        <v>86</v>
      </c>
      <c r="AV318" s="14" t="s">
        <v>86</v>
      </c>
      <c r="AW318" s="14" t="s">
        <v>32</v>
      </c>
      <c r="AX318" s="14" t="s">
        <v>76</v>
      </c>
      <c r="AY318" s="254" t="s">
        <v>167</v>
      </c>
    </row>
    <row r="319" s="16" customFormat="1">
      <c r="A319" s="16"/>
      <c r="B319" s="277"/>
      <c r="C319" s="278"/>
      <c r="D319" s="229" t="s">
        <v>178</v>
      </c>
      <c r="E319" s="279" t="s">
        <v>1</v>
      </c>
      <c r="F319" s="280" t="s">
        <v>411</v>
      </c>
      <c r="G319" s="278"/>
      <c r="H319" s="281">
        <v>0.58499999999999996</v>
      </c>
      <c r="I319" s="282"/>
      <c r="J319" s="278"/>
      <c r="K319" s="278"/>
      <c r="L319" s="283"/>
      <c r="M319" s="284"/>
      <c r="N319" s="285"/>
      <c r="O319" s="285"/>
      <c r="P319" s="285"/>
      <c r="Q319" s="285"/>
      <c r="R319" s="285"/>
      <c r="S319" s="285"/>
      <c r="T319" s="28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87" t="s">
        <v>178</v>
      </c>
      <c r="AU319" s="287" t="s">
        <v>86</v>
      </c>
      <c r="AV319" s="16" t="s">
        <v>189</v>
      </c>
      <c r="AW319" s="16" t="s">
        <v>32</v>
      </c>
      <c r="AX319" s="16" t="s">
        <v>76</v>
      </c>
      <c r="AY319" s="287" t="s">
        <v>167</v>
      </c>
    </row>
    <row r="320" s="13" customFormat="1">
      <c r="A320" s="13"/>
      <c r="B320" s="234"/>
      <c r="C320" s="235"/>
      <c r="D320" s="229" t="s">
        <v>178</v>
      </c>
      <c r="E320" s="236" t="s">
        <v>1</v>
      </c>
      <c r="F320" s="237" t="s">
        <v>412</v>
      </c>
      <c r="G320" s="235"/>
      <c r="H320" s="236" t="s">
        <v>1</v>
      </c>
      <c r="I320" s="238"/>
      <c r="J320" s="235"/>
      <c r="K320" s="235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178</v>
      </c>
      <c r="AU320" s="243" t="s">
        <v>86</v>
      </c>
      <c r="AV320" s="13" t="s">
        <v>84</v>
      </c>
      <c r="AW320" s="13" t="s">
        <v>32</v>
      </c>
      <c r="AX320" s="13" t="s">
        <v>76</v>
      </c>
      <c r="AY320" s="243" t="s">
        <v>167</v>
      </c>
    </row>
    <row r="321" s="14" customFormat="1">
      <c r="A321" s="14"/>
      <c r="B321" s="244"/>
      <c r="C321" s="245"/>
      <c r="D321" s="229" t="s">
        <v>178</v>
      </c>
      <c r="E321" s="246" t="s">
        <v>1</v>
      </c>
      <c r="F321" s="247" t="s">
        <v>413</v>
      </c>
      <c r="G321" s="245"/>
      <c r="H321" s="248">
        <v>0.082000000000000003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178</v>
      </c>
      <c r="AU321" s="254" t="s">
        <v>86</v>
      </c>
      <c r="AV321" s="14" t="s">
        <v>86</v>
      </c>
      <c r="AW321" s="14" t="s">
        <v>32</v>
      </c>
      <c r="AX321" s="14" t="s">
        <v>76</v>
      </c>
      <c r="AY321" s="254" t="s">
        <v>167</v>
      </c>
    </row>
    <row r="322" s="14" customFormat="1">
      <c r="A322" s="14"/>
      <c r="B322" s="244"/>
      <c r="C322" s="245"/>
      <c r="D322" s="229" t="s">
        <v>178</v>
      </c>
      <c r="E322" s="246" t="s">
        <v>1</v>
      </c>
      <c r="F322" s="247" t="s">
        <v>414</v>
      </c>
      <c r="G322" s="245"/>
      <c r="H322" s="248">
        <v>0.32500000000000001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178</v>
      </c>
      <c r="AU322" s="254" t="s">
        <v>86</v>
      </c>
      <c r="AV322" s="14" t="s">
        <v>86</v>
      </c>
      <c r="AW322" s="14" t="s">
        <v>32</v>
      </c>
      <c r="AX322" s="14" t="s">
        <v>76</v>
      </c>
      <c r="AY322" s="254" t="s">
        <v>167</v>
      </c>
    </row>
    <row r="323" s="14" customFormat="1">
      <c r="A323" s="14"/>
      <c r="B323" s="244"/>
      <c r="C323" s="245"/>
      <c r="D323" s="229" t="s">
        <v>178</v>
      </c>
      <c r="E323" s="246" t="s">
        <v>1</v>
      </c>
      <c r="F323" s="247" t="s">
        <v>415</v>
      </c>
      <c r="G323" s="245"/>
      <c r="H323" s="248">
        <v>0.92100000000000004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178</v>
      </c>
      <c r="AU323" s="254" t="s">
        <v>86</v>
      </c>
      <c r="AV323" s="14" t="s">
        <v>86</v>
      </c>
      <c r="AW323" s="14" t="s">
        <v>32</v>
      </c>
      <c r="AX323" s="14" t="s">
        <v>76</v>
      </c>
      <c r="AY323" s="254" t="s">
        <v>167</v>
      </c>
    </row>
    <row r="324" s="16" customFormat="1">
      <c r="A324" s="16"/>
      <c r="B324" s="277"/>
      <c r="C324" s="278"/>
      <c r="D324" s="229" t="s">
        <v>178</v>
      </c>
      <c r="E324" s="279" t="s">
        <v>1</v>
      </c>
      <c r="F324" s="280" t="s">
        <v>416</v>
      </c>
      <c r="G324" s="278"/>
      <c r="H324" s="281">
        <v>1.3280000000000001</v>
      </c>
      <c r="I324" s="282"/>
      <c r="J324" s="278"/>
      <c r="K324" s="278"/>
      <c r="L324" s="283"/>
      <c r="M324" s="284"/>
      <c r="N324" s="285"/>
      <c r="O324" s="285"/>
      <c r="P324" s="285"/>
      <c r="Q324" s="285"/>
      <c r="R324" s="285"/>
      <c r="S324" s="285"/>
      <c r="T324" s="28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87" t="s">
        <v>178</v>
      </c>
      <c r="AU324" s="287" t="s">
        <v>86</v>
      </c>
      <c r="AV324" s="16" t="s">
        <v>189</v>
      </c>
      <c r="AW324" s="16" t="s">
        <v>32</v>
      </c>
      <c r="AX324" s="16" t="s">
        <v>76</v>
      </c>
      <c r="AY324" s="287" t="s">
        <v>167</v>
      </c>
    </row>
    <row r="325" s="15" customFormat="1">
      <c r="A325" s="15"/>
      <c r="B325" s="255"/>
      <c r="C325" s="256"/>
      <c r="D325" s="229" t="s">
        <v>178</v>
      </c>
      <c r="E325" s="257" t="s">
        <v>1</v>
      </c>
      <c r="F325" s="258" t="s">
        <v>181</v>
      </c>
      <c r="G325" s="256"/>
      <c r="H325" s="259">
        <v>11.414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5" t="s">
        <v>178</v>
      </c>
      <c r="AU325" s="265" t="s">
        <v>86</v>
      </c>
      <c r="AV325" s="15" t="s">
        <v>174</v>
      </c>
      <c r="AW325" s="15" t="s">
        <v>32</v>
      </c>
      <c r="AX325" s="15" t="s">
        <v>84</v>
      </c>
      <c r="AY325" s="265" t="s">
        <v>167</v>
      </c>
    </row>
    <row r="326" s="2" customFormat="1" ht="24.15" customHeight="1">
      <c r="A326" s="39"/>
      <c r="B326" s="40"/>
      <c r="C326" s="216" t="s">
        <v>423</v>
      </c>
      <c r="D326" s="216" t="s">
        <v>170</v>
      </c>
      <c r="E326" s="217" t="s">
        <v>424</v>
      </c>
      <c r="F326" s="218" t="s">
        <v>425</v>
      </c>
      <c r="G326" s="219" t="s">
        <v>97</v>
      </c>
      <c r="H326" s="220">
        <v>1</v>
      </c>
      <c r="I326" s="221"/>
      <c r="J326" s="222">
        <f>ROUND(I326*H326,2)</f>
        <v>0</v>
      </c>
      <c r="K326" s="218" t="s">
        <v>173</v>
      </c>
      <c r="L326" s="45"/>
      <c r="M326" s="223" t="s">
        <v>1</v>
      </c>
      <c r="N326" s="224" t="s">
        <v>41</v>
      </c>
      <c r="O326" s="92"/>
      <c r="P326" s="225">
        <f>O326*H326</f>
        <v>0</v>
      </c>
      <c r="Q326" s="225">
        <v>0</v>
      </c>
      <c r="R326" s="225">
        <f>Q326*H326</f>
        <v>0</v>
      </c>
      <c r="S326" s="225">
        <v>0.024</v>
      </c>
      <c r="T326" s="226">
        <f>S326*H326</f>
        <v>0.024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7" t="s">
        <v>262</v>
      </c>
      <c r="AT326" s="227" t="s">
        <v>170</v>
      </c>
      <c r="AU326" s="227" t="s">
        <v>86</v>
      </c>
      <c r="AY326" s="18" t="s">
        <v>167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8" t="s">
        <v>84</v>
      </c>
      <c r="BK326" s="228">
        <f>ROUND(I326*H326,2)</f>
        <v>0</v>
      </c>
      <c r="BL326" s="18" t="s">
        <v>262</v>
      </c>
      <c r="BM326" s="227" t="s">
        <v>426</v>
      </c>
    </row>
    <row r="327" s="13" customFormat="1">
      <c r="A327" s="13"/>
      <c r="B327" s="234"/>
      <c r="C327" s="235"/>
      <c r="D327" s="229" t="s">
        <v>178</v>
      </c>
      <c r="E327" s="236" t="s">
        <v>1</v>
      </c>
      <c r="F327" s="237" t="s">
        <v>427</v>
      </c>
      <c r="G327" s="235"/>
      <c r="H327" s="236" t="s">
        <v>1</v>
      </c>
      <c r="I327" s="238"/>
      <c r="J327" s="235"/>
      <c r="K327" s="235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178</v>
      </c>
      <c r="AU327" s="243" t="s">
        <v>86</v>
      </c>
      <c r="AV327" s="13" t="s">
        <v>84</v>
      </c>
      <c r="AW327" s="13" t="s">
        <v>32</v>
      </c>
      <c r="AX327" s="13" t="s">
        <v>76</v>
      </c>
      <c r="AY327" s="243" t="s">
        <v>167</v>
      </c>
    </row>
    <row r="328" s="14" customFormat="1">
      <c r="A328" s="14"/>
      <c r="B328" s="244"/>
      <c r="C328" s="245"/>
      <c r="D328" s="229" t="s">
        <v>178</v>
      </c>
      <c r="E328" s="246" t="s">
        <v>1</v>
      </c>
      <c r="F328" s="247" t="s">
        <v>428</v>
      </c>
      <c r="G328" s="245"/>
      <c r="H328" s="248">
        <v>1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178</v>
      </c>
      <c r="AU328" s="254" t="s">
        <v>86</v>
      </c>
      <c r="AV328" s="14" t="s">
        <v>86</v>
      </c>
      <c r="AW328" s="14" t="s">
        <v>32</v>
      </c>
      <c r="AX328" s="14" t="s">
        <v>76</v>
      </c>
      <c r="AY328" s="254" t="s">
        <v>167</v>
      </c>
    </row>
    <row r="329" s="15" customFormat="1">
      <c r="A329" s="15"/>
      <c r="B329" s="255"/>
      <c r="C329" s="256"/>
      <c r="D329" s="229" t="s">
        <v>178</v>
      </c>
      <c r="E329" s="257" t="s">
        <v>1</v>
      </c>
      <c r="F329" s="258" t="s">
        <v>181</v>
      </c>
      <c r="G329" s="256"/>
      <c r="H329" s="259">
        <v>1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5" t="s">
        <v>178</v>
      </c>
      <c r="AU329" s="265" t="s">
        <v>86</v>
      </c>
      <c r="AV329" s="15" t="s">
        <v>174</v>
      </c>
      <c r="AW329" s="15" t="s">
        <v>32</v>
      </c>
      <c r="AX329" s="15" t="s">
        <v>84</v>
      </c>
      <c r="AY329" s="265" t="s">
        <v>167</v>
      </c>
    </row>
    <row r="330" s="2" customFormat="1" ht="24.15" customHeight="1">
      <c r="A330" s="39"/>
      <c r="B330" s="40"/>
      <c r="C330" s="216" t="s">
        <v>429</v>
      </c>
      <c r="D330" s="216" t="s">
        <v>170</v>
      </c>
      <c r="E330" s="217" t="s">
        <v>430</v>
      </c>
      <c r="F330" s="218" t="s">
        <v>431</v>
      </c>
      <c r="G330" s="219" t="s">
        <v>97</v>
      </c>
      <c r="H330" s="220">
        <v>8.5</v>
      </c>
      <c r="I330" s="221"/>
      <c r="J330" s="222">
        <f>ROUND(I330*H330,2)</f>
        <v>0</v>
      </c>
      <c r="K330" s="218" t="s">
        <v>173</v>
      </c>
      <c r="L330" s="45"/>
      <c r="M330" s="223" t="s">
        <v>1</v>
      </c>
      <c r="N330" s="224" t="s">
        <v>41</v>
      </c>
      <c r="O330" s="92"/>
      <c r="P330" s="225">
        <f>O330*H330</f>
        <v>0</v>
      </c>
      <c r="Q330" s="225">
        <v>0</v>
      </c>
      <c r="R330" s="225">
        <f>Q330*H330</f>
        <v>0</v>
      </c>
      <c r="S330" s="225">
        <v>0.033000000000000002</v>
      </c>
      <c r="T330" s="226">
        <f>S330*H330</f>
        <v>0.28050000000000003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7" t="s">
        <v>262</v>
      </c>
      <c r="AT330" s="227" t="s">
        <v>170</v>
      </c>
      <c r="AU330" s="227" t="s">
        <v>86</v>
      </c>
      <c r="AY330" s="18" t="s">
        <v>167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8" t="s">
        <v>84</v>
      </c>
      <c r="BK330" s="228">
        <f>ROUND(I330*H330,2)</f>
        <v>0</v>
      </c>
      <c r="BL330" s="18" t="s">
        <v>262</v>
      </c>
      <c r="BM330" s="227" t="s">
        <v>432</v>
      </c>
    </row>
    <row r="331" s="13" customFormat="1">
      <c r="A331" s="13"/>
      <c r="B331" s="234"/>
      <c r="C331" s="235"/>
      <c r="D331" s="229" t="s">
        <v>178</v>
      </c>
      <c r="E331" s="236" t="s">
        <v>1</v>
      </c>
      <c r="F331" s="237" t="s">
        <v>433</v>
      </c>
      <c r="G331" s="235"/>
      <c r="H331" s="236" t="s">
        <v>1</v>
      </c>
      <c r="I331" s="238"/>
      <c r="J331" s="235"/>
      <c r="K331" s="235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178</v>
      </c>
      <c r="AU331" s="243" t="s">
        <v>86</v>
      </c>
      <c r="AV331" s="13" t="s">
        <v>84</v>
      </c>
      <c r="AW331" s="13" t="s">
        <v>32</v>
      </c>
      <c r="AX331" s="13" t="s">
        <v>76</v>
      </c>
      <c r="AY331" s="243" t="s">
        <v>167</v>
      </c>
    </row>
    <row r="332" s="14" customFormat="1">
      <c r="A332" s="14"/>
      <c r="B332" s="244"/>
      <c r="C332" s="245"/>
      <c r="D332" s="229" t="s">
        <v>178</v>
      </c>
      <c r="E332" s="246" t="s">
        <v>1</v>
      </c>
      <c r="F332" s="247" t="s">
        <v>434</v>
      </c>
      <c r="G332" s="245"/>
      <c r="H332" s="248">
        <v>3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178</v>
      </c>
      <c r="AU332" s="254" t="s">
        <v>86</v>
      </c>
      <c r="AV332" s="14" t="s">
        <v>86</v>
      </c>
      <c r="AW332" s="14" t="s">
        <v>32</v>
      </c>
      <c r="AX332" s="14" t="s">
        <v>76</v>
      </c>
      <c r="AY332" s="254" t="s">
        <v>167</v>
      </c>
    </row>
    <row r="333" s="14" customFormat="1">
      <c r="A333" s="14"/>
      <c r="B333" s="244"/>
      <c r="C333" s="245"/>
      <c r="D333" s="229" t="s">
        <v>178</v>
      </c>
      <c r="E333" s="246" t="s">
        <v>1</v>
      </c>
      <c r="F333" s="247" t="s">
        <v>435</v>
      </c>
      <c r="G333" s="245"/>
      <c r="H333" s="248">
        <v>2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178</v>
      </c>
      <c r="AU333" s="254" t="s">
        <v>86</v>
      </c>
      <c r="AV333" s="14" t="s">
        <v>86</v>
      </c>
      <c r="AW333" s="14" t="s">
        <v>32</v>
      </c>
      <c r="AX333" s="14" t="s">
        <v>76</v>
      </c>
      <c r="AY333" s="254" t="s">
        <v>167</v>
      </c>
    </row>
    <row r="334" s="14" customFormat="1">
      <c r="A334" s="14"/>
      <c r="B334" s="244"/>
      <c r="C334" s="245"/>
      <c r="D334" s="229" t="s">
        <v>178</v>
      </c>
      <c r="E334" s="246" t="s">
        <v>1</v>
      </c>
      <c r="F334" s="247" t="s">
        <v>436</v>
      </c>
      <c r="G334" s="245"/>
      <c r="H334" s="248">
        <v>2.5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178</v>
      </c>
      <c r="AU334" s="254" t="s">
        <v>86</v>
      </c>
      <c r="AV334" s="14" t="s">
        <v>86</v>
      </c>
      <c r="AW334" s="14" t="s">
        <v>32</v>
      </c>
      <c r="AX334" s="14" t="s">
        <v>76</v>
      </c>
      <c r="AY334" s="254" t="s">
        <v>167</v>
      </c>
    </row>
    <row r="335" s="14" customFormat="1">
      <c r="A335" s="14"/>
      <c r="B335" s="244"/>
      <c r="C335" s="245"/>
      <c r="D335" s="229" t="s">
        <v>178</v>
      </c>
      <c r="E335" s="246" t="s">
        <v>1</v>
      </c>
      <c r="F335" s="247" t="s">
        <v>437</v>
      </c>
      <c r="G335" s="245"/>
      <c r="H335" s="248">
        <v>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178</v>
      </c>
      <c r="AU335" s="254" t="s">
        <v>86</v>
      </c>
      <c r="AV335" s="14" t="s">
        <v>86</v>
      </c>
      <c r="AW335" s="14" t="s">
        <v>32</v>
      </c>
      <c r="AX335" s="14" t="s">
        <v>76</v>
      </c>
      <c r="AY335" s="254" t="s">
        <v>167</v>
      </c>
    </row>
    <row r="336" s="15" customFormat="1">
      <c r="A336" s="15"/>
      <c r="B336" s="255"/>
      <c r="C336" s="256"/>
      <c r="D336" s="229" t="s">
        <v>178</v>
      </c>
      <c r="E336" s="257" t="s">
        <v>1</v>
      </c>
      <c r="F336" s="258" t="s">
        <v>181</v>
      </c>
      <c r="G336" s="256"/>
      <c r="H336" s="259">
        <v>8.5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5" t="s">
        <v>178</v>
      </c>
      <c r="AU336" s="265" t="s">
        <v>86</v>
      </c>
      <c r="AV336" s="15" t="s">
        <v>174</v>
      </c>
      <c r="AW336" s="15" t="s">
        <v>32</v>
      </c>
      <c r="AX336" s="15" t="s">
        <v>84</v>
      </c>
      <c r="AY336" s="265" t="s">
        <v>167</v>
      </c>
    </row>
    <row r="337" s="2" customFormat="1" ht="24.15" customHeight="1">
      <c r="A337" s="39"/>
      <c r="B337" s="40"/>
      <c r="C337" s="216" t="s">
        <v>438</v>
      </c>
      <c r="D337" s="216" t="s">
        <v>170</v>
      </c>
      <c r="E337" s="217" t="s">
        <v>439</v>
      </c>
      <c r="F337" s="218" t="s">
        <v>440</v>
      </c>
      <c r="G337" s="219" t="s">
        <v>97</v>
      </c>
      <c r="H337" s="220">
        <v>11.66</v>
      </c>
      <c r="I337" s="221"/>
      <c r="J337" s="222">
        <f>ROUND(I337*H337,2)</f>
        <v>0</v>
      </c>
      <c r="K337" s="218" t="s">
        <v>173</v>
      </c>
      <c r="L337" s="45"/>
      <c r="M337" s="223" t="s">
        <v>1</v>
      </c>
      <c r="N337" s="224" t="s">
        <v>41</v>
      </c>
      <c r="O337" s="92"/>
      <c r="P337" s="225">
        <f>O337*H337</f>
        <v>0</v>
      </c>
      <c r="Q337" s="225">
        <v>0.0073200000000000001</v>
      </c>
      <c r="R337" s="225">
        <f>Q337*H337</f>
        <v>0.085351200000000002</v>
      </c>
      <c r="S337" s="225">
        <v>0</v>
      </c>
      <c r="T337" s="22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7" t="s">
        <v>262</v>
      </c>
      <c r="AT337" s="227" t="s">
        <v>170</v>
      </c>
      <c r="AU337" s="227" t="s">
        <v>86</v>
      </c>
      <c r="AY337" s="18" t="s">
        <v>167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8" t="s">
        <v>84</v>
      </c>
      <c r="BK337" s="228">
        <f>ROUND(I337*H337,2)</f>
        <v>0</v>
      </c>
      <c r="BL337" s="18" t="s">
        <v>262</v>
      </c>
      <c r="BM337" s="227" t="s">
        <v>441</v>
      </c>
    </row>
    <row r="338" s="13" customFormat="1">
      <c r="A338" s="13"/>
      <c r="B338" s="234"/>
      <c r="C338" s="235"/>
      <c r="D338" s="229" t="s">
        <v>178</v>
      </c>
      <c r="E338" s="236" t="s">
        <v>1</v>
      </c>
      <c r="F338" s="237" t="s">
        <v>442</v>
      </c>
      <c r="G338" s="235"/>
      <c r="H338" s="236" t="s">
        <v>1</v>
      </c>
      <c r="I338" s="238"/>
      <c r="J338" s="235"/>
      <c r="K338" s="235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178</v>
      </c>
      <c r="AU338" s="243" t="s">
        <v>86</v>
      </c>
      <c r="AV338" s="13" t="s">
        <v>84</v>
      </c>
      <c r="AW338" s="13" t="s">
        <v>32</v>
      </c>
      <c r="AX338" s="13" t="s">
        <v>76</v>
      </c>
      <c r="AY338" s="243" t="s">
        <v>167</v>
      </c>
    </row>
    <row r="339" s="14" customFormat="1">
      <c r="A339" s="14"/>
      <c r="B339" s="244"/>
      <c r="C339" s="245"/>
      <c r="D339" s="229" t="s">
        <v>178</v>
      </c>
      <c r="E339" s="246" t="s">
        <v>1</v>
      </c>
      <c r="F339" s="247" t="s">
        <v>443</v>
      </c>
      <c r="G339" s="245"/>
      <c r="H339" s="248">
        <v>11.66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178</v>
      </c>
      <c r="AU339" s="254" t="s">
        <v>86</v>
      </c>
      <c r="AV339" s="14" t="s">
        <v>86</v>
      </c>
      <c r="AW339" s="14" t="s">
        <v>32</v>
      </c>
      <c r="AX339" s="14" t="s">
        <v>76</v>
      </c>
      <c r="AY339" s="254" t="s">
        <v>167</v>
      </c>
    </row>
    <row r="340" s="15" customFormat="1">
      <c r="A340" s="15"/>
      <c r="B340" s="255"/>
      <c r="C340" s="256"/>
      <c r="D340" s="229" t="s">
        <v>178</v>
      </c>
      <c r="E340" s="257" t="s">
        <v>109</v>
      </c>
      <c r="F340" s="258" t="s">
        <v>181</v>
      </c>
      <c r="G340" s="256"/>
      <c r="H340" s="259">
        <v>11.66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5" t="s">
        <v>178</v>
      </c>
      <c r="AU340" s="265" t="s">
        <v>86</v>
      </c>
      <c r="AV340" s="15" t="s">
        <v>174</v>
      </c>
      <c r="AW340" s="15" t="s">
        <v>32</v>
      </c>
      <c r="AX340" s="15" t="s">
        <v>84</v>
      </c>
      <c r="AY340" s="265" t="s">
        <v>167</v>
      </c>
    </row>
    <row r="341" s="2" customFormat="1" ht="24.15" customHeight="1">
      <c r="A341" s="39"/>
      <c r="B341" s="40"/>
      <c r="C341" s="216" t="s">
        <v>444</v>
      </c>
      <c r="D341" s="216" t="s">
        <v>170</v>
      </c>
      <c r="E341" s="217" t="s">
        <v>445</v>
      </c>
      <c r="F341" s="218" t="s">
        <v>446</v>
      </c>
      <c r="G341" s="219" t="s">
        <v>97</v>
      </c>
      <c r="H341" s="220">
        <v>81.150000000000006</v>
      </c>
      <c r="I341" s="221"/>
      <c r="J341" s="222">
        <f>ROUND(I341*H341,2)</f>
        <v>0</v>
      </c>
      <c r="K341" s="218" t="s">
        <v>173</v>
      </c>
      <c r="L341" s="45"/>
      <c r="M341" s="223" t="s">
        <v>1</v>
      </c>
      <c r="N341" s="224" t="s">
        <v>41</v>
      </c>
      <c r="O341" s="92"/>
      <c r="P341" s="225">
        <f>O341*H341</f>
        <v>0</v>
      </c>
      <c r="Q341" s="225">
        <v>0.01363</v>
      </c>
      <c r="R341" s="225">
        <f>Q341*H341</f>
        <v>1.1060745000000001</v>
      </c>
      <c r="S341" s="225">
        <v>0</v>
      </c>
      <c r="T341" s="22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7" t="s">
        <v>262</v>
      </c>
      <c r="AT341" s="227" t="s">
        <v>170</v>
      </c>
      <c r="AU341" s="227" t="s">
        <v>86</v>
      </c>
      <c r="AY341" s="18" t="s">
        <v>167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8" t="s">
        <v>84</v>
      </c>
      <c r="BK341" s="228">
        <f>ROUND(I341*H341,2)</f>
        <v>0</v>
      </c>
      <c r="BL341" s="18" t="s">
        <v>262</v>
      </c>
      <c r="BM341" s="227" t="s">
        <v>447</v>
      </c>
    </row>
    <row r="342" s="14" customFormat="1">
      <c r="A342" s="14"/>
      <c r="B342" s="244"/>
      <c r="C342" s="245"/>
      <c r="D342" s="229" t="s">
        <v>178</v>
      </c>
      <c r="E342" s="246" t="s">
        <v>1</v>
      </c>
      <c r="F342" s="247" t="s">
        <v>437</v>
      </c>
      <c r="G342" s="245"/>
      <c r="H342" s="248">
        <v>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178</v>
      </c>
      <c r="AU342" s="254" t="s">
        <v>86</v>
      </c>
      <c r="AV342" s="14" t="s">
        <v>86</v>
      </c>
      <c r="AW342" s="14" t="s">
        <v>32</v>
      </c>
      <c r="AX342" s="14" t="s">
        <v>76</v>
      </c>
      <c r="AY342" s="254" t="s">
        <v>167</v>
      </c>
    </row>
    <row r="343" s="14" customFormat="1">
      <c r="A343" s="14"/>
      <c r="B343" s="244"/>
      <c r="C343" s="245"/>
      <c r="D343" s="229" t="s">
        <v>178</v>
      </c>
      <c r="E343" s="246" t="s">
        <v>1</v>
      </c>
      <c r="F343" s="247" t="s">
        <v>448</v>
      </c>
      <c r="G343" s="245"/>
      <c r="H343" s="248">
        <v>9.5999999999999996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178</v>
      </c>
      <c r="AU343" s="254" t="s">
        <v>86</v>
      </c>
      <c r="AV343" s="14" t="s">
        <v>86</v>
      </c>
      <c r="AW343" s="14" t="s">
        <v>32</v>
      </c>
      <c r="AX343" s="14" t="s">
        <v>76</v>
      </c>
      <c r="AY343" s="254" t="s">
        <v>167</v>
      </c>
    </row>
    <row r="344" s="16" customFormat="1">
      <c r="A344" s="16"/>
      <c r="B344" s="277"/>
      <c r="C344" s="278"/>
      <c r="D344" s="229" t="s">
        <v>178</v>
      </c>
      <c r="E344" s="279" t="s">
        <v>1</v>
      </c>
      <c r="F344" s="280" t="s">
        <v>416</v>
      </c>
      <c r="G344" s="278"/>
      <c r="H344" s="281">
        <v>10.6</v>
      </c>
      <c r="I344" s="282"/>
      <c r="J344" s="278"/>
      <c r="K344" s="278"/>
      <c r="L344" s="283"/>
      <c r="M344" s="284"/>
      <c r="N344" s="285"/>
      <c r="O344" s="285"/>
      <c r="P344" s="285"/>
      <c r="Q344" s="285"/>
      <c r="R344" s="285"/>
      <c r="S344" s="285"/>
      <c r="T344" s="28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87" t="s">
        <v>178</v>
      </c>
      <c r="AU344" s="287" t="s">
        <v>86</v>
      </c>
      <c r="AV344" s="16" t="s">
        <v>189</v>
      </c>
      <c r="AW344" s="16" t="s">
        <v>32</v>
      </c>
      <c r="AX344" s="16" t="s">
        <v>76</v>
      </c>
      <c r="AY344" s="287" t="s">
        <v>167</v>
      </c>
    </row>
    <row r="345" s="13" customFormat="1">
      <c r="A345" s="13"/>
      <c r="B345" s="234"/>
      <c r="C345" s="235"/>
      <c r="D345" s="229" t="s">
        <v>178</v>
      </c>
      <c r="E345" s="236" t="s">
        <v>1</v>
      </c>
      <c r="F345" s="237" t="s">
        <v>442</v>
      </c>
      <c r="G345" s="235"/>
      <c r="H345" s="236" t="s">
        <v>1</v>
      </c>
      <c r="I345" s="238"/>
      <c r="J345" s="235"/>
      <c r="K345" s="235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178</v>
      </c>
      <c r="AU345" s="243" t="s">
        <v>86</v>
      </c>
      <c r="AV345" s="13" t="s">
        <v>84</v>
      </c>
      <c r="AW345" s="13" t="s">
        <v>32</v>
      </c>
      <c r="AX345" s="13" t="s">
        <v>76</v>
      </c>
      <c r="AY345" s="243" t="s">
        <v>167</v>
      </c>
    </row>
    <row r="346" s="14" customFormat="1">
      <c r="A346" s="14"/>
      <c r="B346" s="244"/>
      <c r="C346" s="245"/>
      <c r="D346" s="229" t="s">
        <v>178</v>
      </c>
      <c r="E346" s="246" t="s">
        <v>1</v>
      </c>
      <c r="F346" s="247" t="s">
        <v>449</v>
      </c>
      <c r="G346" s="245"/>
      <c r="H346" s="248">
        <v>10.199999999999999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178</v>
      </c>
      <c r="AU346" s="254" t="s">
        <v>86</v>
      </c>
      <c r="AV346" s="14" t="s">
        <v>86</v>
      </c>
      <c r="AW346" s="14" t="s">
        <v>32</v>
      </c>
      <c r="AX346" s="14" t="s">
        <v>76</v>
      </c>
      <c r="AY346" s="254" t="s">
        <v>167</v>
      </c>
    </row>
    <row r="347" s="14" customFormat="1">
      <c r="A347" s="14"/>
      <c r="B347" s="244"/>
      <c r="C347" s="245"/>
      <c r="D347" s="229" t="s">
        <v>178</v>
      </c>
      <c r="E347" s="246" t="s">
        <v>1</v>
      </c>
      <c r="F347" s="247" t="s">
        <v>450</v>
      </c>
      <c r="G347" s="245"/>
      <c r="H347" s="248">
        <v>1.8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178</v>
      </c>
      <c r="AU347" s="254" t="s">
        <v>86</v>
      </c>
      <c r="AV347" s="14" t="s">
        <v>86</v>
      </c>
      <c r="AW347" s="14" t="s">
        <v>32</v>
      </c>
      <c r="AX347" s="14" t="s">
        <v>76</v>
      </c>
      <c r="AY347" s="254" t="s">
        <v>167</v>
      </c>
    </row>
    <row r="348" s="14" customFormat="1">
      <c r="A348" s="14"/>
      <c r="B348" s="244"/>
      <c r="C348" s="245"/>
      <c r="D348" s="229" t="s">
        <v>178</v>
      </c>
      <c r="E348" s="246" t="s">
        <v>1</v>
      </c>
      <c r="F348" s="247" t="s">
        <v>451</v>
      </c>
      <c r="G348" s="245"/>
      <c r="H348" s="248">
        <v>10.560000000000001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178</v>
      </c>
      <c r="AU348" s="254" t="s">
        <v>86</v>
      </c>
      <c r="AV348" s="14" t="s">
        <v>86</v>
      </c>
      <c r="AW348" s="14" t="s">
        <v>32</v>
      </c>
      <c r="AX348" s="14" t="s">
        <v>76</v>
      </c>
      <c r="AY348" s="254" t="s">
        <v>167</v>
      </c>
    </row>
    <row r="349" s="16" customFormat="1">
      <c r="A349" s="16"/>
      <c r="B349" s="277"/>
      <c r="C349" s="278"/>
      <c r="D349" s="229" t="s">
        <v>178</v>
      </c>
      <c r="E349" s="279" t="s">
        <v>113</v>
      </c>
      <c r="F349" s="280" t="s">
        <v>452</v>
      </c>
      <c r="G349" s="278"/>
      <c r="H349" s="281">
        <v>22.559999999999999</v>
      </c>
      <c r="I349" s="282"/>
      <c r="J349" s="278"/>
      <c r="K349" s="278"/>
      <c r="L349" s="283"/>
      <c r="M349" s="284"/>
      <c r="N349" s="285"/>
      <c r="O349" s="285"/>
      <c r="P349" s="285"/>
      <c r="Q349" s="285"/>
      <c r="R349" s="285"/>
      <c r="S349" s="285"/>
      <c r="T349" s="28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87" t="s">
        <v>178</v>
      </c>
      <c r="AU349" s="287" t="s">
        <v>86</v>
      </c>
      <c r="AV349" s="16" t="s">
        <v>189</v>
      </c>
      <c r="AW349" s="16" t="s">
        <v>32</v>
      </c>
      <c r="AX349" s="16" t="s">
        <v>76</v>
      </c>
      <c r="AY349" s="287" t="s">
        <v>167</v>
      </c>
    </row>
    <row r="350" s="14" customFormat="1">
      <c r="A350" s="14"/>
      <c r="B350" s="244"/>
      <c r="C350" s="245"/>
      <c r="D350" s="229" t="s">
        <v>178</v>
      </c>
      <c r="E350" s="246" t="s">
        <v>1</v>
      </c>
      <c r="F350" s="247" t="s">
        <v>453</v>
      </c>
      <c r="G350" s="245"/>
      <c r="H350" s="248">
        <v>47.990000000000002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178</v>
      </c>
      <c r="AU350" s="254" t="s">
        <v>86</v>
      </c>
      <c r="AV350" s="14" t="s">
        <v>86</v>
      </c>
      <c r="AW350" s="14" t="s">
        <v>32</v>
      </c>
      <c r="AX350" s="14" t="s">
        <v>76</v>
      </c>
      <c r="AY350" s="254" t="s">
        <v>167</v>
      </c>
    </row>
    <row r="351" s="16" customFormat="1">
      <c r="A351" s="16"/>
      <c r="B351" s="277"/>
      <c r="C351" s="278"/>
      <c r="D351" s="229" t="s">
        <v>178</v>
      </c>
      <c r="E351" s="279" t="s">
        <v>116</v>
      </c>
      <c r="F351" s="280" t="s">
        <v>454</v>
      </c>
      <c r="G351" s="278"/>
      <c r="H351" s="281">
        <v>47.990000000000002</v>
      </c>
      <c r="I351" s="282"/>
      <c r="J351" s="278"/>
      <c r="K351" s="278"/>
      <c r="L351" s="283"/>
      <c r="M351" s="284"/>
      <c r="N351" s="285"/>
      <c r="O351" s="285"/>
      <c r="P351" s="285"/>
      <c r="Q351" s="285"/>
      <c r="R351" s="285"/>
      <c r="S351" s="285"/>
      <c r="T351" s="28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87" t="s">
        <v>178</v>
      </c>
      <c r="AU351" s="287" t="s">
        <v>86</v>
      </c>
      <c r="AV351" s="16" t="s">
        <v>189</v>
      </c>
      <c r="AW351" s="16" t="s">
        <v>32</v>
      </c>
      <c r="AX351" s="16" t="s">
        <v>76</v>
      </c>
      <c r="AY351" s="287" t="s">
        <v>167</v>
      </c>
    </row>
    <row r="352" s="15" customFormat="1">
      <c r="A352" s="15"/>
      <c r="B352" s="255"/>
      <c r="C352" s="256"/>
      <c r="D352" s="229" t="s">
        <v>178</v>
      </c>
      <c r="E352" s="257" t="s">
        <v>1</v>
      </c>
      <c r="F352" s="258" t="s">
        <v>181</v>
      </c>
      <c r="G352" s="256"/>
      <c r="H352" s="259">
        <v>81.150000000000006</v>
      </c>
      <c r="I352" s="260"/>
      <c r="J352" s="256"/>
      <c r="K352" s="256"/>
      <c r="L352" s="261"/>
      <c r="M352" s="262"/>
      <c r="N352" s="263"/>
      <c r="O352" s="263"/>
      <c r="P352" s="263"/>
      <c r="Q352" s="263"/>
      <c r="R352" s="263"/>
      <c r="S352" s="263"/>
      <c r="T352" s="264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5" t="s">
        <v>178</v>
      </c>
      <c r="AU352" s="265" t="s">
        <v>86</v>
      </c>
      <c r="AV352" s="15" t="s">
        <v>174</v>
      </c>
      <c r="AW352" s="15" t="s">
        <v>32</v>
      </c>
      <c r="AX352" s="15" t="s">
        <v>84</v>
      </c>
      <c r="AY352" s="265" t="s">
        <v>167</v>
      </c>
    </row>
    <row r="353" s="2" customFormat="1" ht="24.15" customHeight="1">
      <c r="A353" s="39"/>
      <c r="B353" s="40"/>
      <c r="C353" s="216" t="s">
        <v>455</v>
      </c>
      <c r="D353" s="216" t="s">
        <v>170</v>
      </c>
      <c r="E353" s="217" t="s">
        <v>456</v>
      </c>
      <c r="F353" s="218" t="s">
        <v>457</v>
      </c>
      <c r="G353" s="219" t="s">
        <v>97</v>
      </c>
      <c r="H353" s="220">
        <v>7.5</v>
      </c>
      <c r="I353" s="221"/>
      <c r="J353" s="222">
        <f>ROUND(I353*H353,2)</f>
        <v>0</v>
      </c>
      <c r="K353" s="218" t="s">
        <v>173</v>
      </c>
      <c r="L353" s="45"/>
      <c r="M353" s="223" t="s">
        <v>1</v>
      </c>
      <c r="N353" s="224" t="s">
        <v>41</v>
      </c>
      <c r="O353" s="92"/>
      <c r="P353" s="225">
        <f>O353*H353</f>
        <v>0</v>
      </c>
      <c r="Q353" s="225">
        <v>0.036400000000000002</v>
      </c>
      <c r="R353" s="225">
        <f>Q353*H353</f>
        <v>0.27300000000000002</v>
      </c>
      <c r="S353" s="225">
        <v>0</v>
      </c>
      <c r="T353" s="22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7" t="s">
        <v>262</v>
      </c>
      <c r="AT353" s="227" t="s">
        <v>170</v>
      </c>
      <c r="AU353" s="227" t="s">
        <v>86</v>
      </c>
      <c r="AY353" s="18" t="s">
        <v>167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8" t="s">
        <v>84</v>
      </c>
      <c r="BK353" s="228">
        <f>ROUND(I353*H353,2)</f>
        <v>0</v>
      </c>
      <c r="BL353" s="18" t="s">
        <v>262</v>
      </c>
      <c r="BM353" s="227" t="s">
        <v>458</v>
      </c>
    </row>
    <row r="354" s="13" customFormat="1">
      <c r="A354" s="13"/>
      <c r="B354" s="234"/>
      <c r="C354" s="235"/>
      <c r="D354" s="229" t="s">
        <v>178</v>
      </c>
      <c r="E354" s="236" t="s">
        <v>1</v>
      </c>
      <c r="F354" s="237" t="s">
        <v>433</v>
      </c>
      <c r="G354" s="235"/>
      <c r="H354" s="236" t="s">
        <v>1</v>
      </c>
      <c r="I354" s="238"/>
      <c r="J354" s="235"/>
      <c r="K354" s="235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178</v>
      </c>
      <c r="AU354" s="243" t="s">
        <v>86</v>
      </c>
      <c r="AV354" s="13" t="s">
        <v>84</v>
      </c>
      <c r="AW354" s="13" t="s">
        <v>32</v>
      </c>
      <c r="AX354" s="13" t="s">
        <v>76</v>
      </c>
      <c r="AY354" s="243" t="s">
        <v>167</v>
      </c>
    </row>
    <row r="355" s="14" customFormat="1">
      <c r="A355" s="14"/>
      <c r="B355" s="244"/>
      <c r="C355" s="245"/>
      <c r="D355" s="229" t="s">
        <v>178</v>
      </c>
      <c r="E355" s="246" t="s">
        <v>1</v>
      </c>
      <c r="F355" s="247" t="s">
        <v>434</v>
      </c>
      <c r="G355" s="245"/>
      <c r="H355" s="248">
        <v>3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178</v>
      </c>
      <c r="AU355" s="254" t="s">
        <v>86</v>
      </c>
      <c r="AV355" s="14" t="s">
        <v>86</v>
      </c>
      <c r="AW355" s="14" t="s">
        <v>32</v>
      </c>
      <c r="AX355" s="14" t="s">
        <v>76</v>
      </c>
      <c r="AY355" s="254" t="s">
        <v>167</v>
      </c>
    </row>
    <row r="356" s="14" customFormat="1">
      <c r="A356" s="14"/>
      <c r="B356" s="244"/>
      <c r="C356" s="245"/>
      <c r="D356" s="229" t="s">
        <v>178</v>
      </c>
      <c r="E356" s="246" t="s">
        <v>1</v>
      </c>
      <c r="F356" s="247" t="s">
        <v>435</v>
      </c>
      <c r="G356" s="245"/>
      <c r="H356" s="248">
        <v>2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178</v>
      </c>
      <c r="AU356" s="254" t="s">
        <v>86</v>
      </c>
      <c r="AV356" s="14" t="s">
        <v>86</v>
      </c>
      <c r="AW356" s="14" t="s">
        <v>32</v>
      </c>
      <c r="AX356" s="14" t="s">
        <v>76</v>
      </c>
      <c r="AY356" s="254" t="s">
        <v>167</v>
      </c>
    </row>
    <row r="357" s="14" customFormat="1">
      <c r="A357" s="14"/>
      <c r="B357" s="244"/>
      <c r="C357" s="245"/>
      <c r="D357" s="229" t="s">
        <v>178</v>
      </c>
      <c r="E357" s="246" t="s">
        <v>1</v>
      </c>
      <c r="F357" s="247" t="s">
        <v>436</v>
      </c>
      <c r="G357" s="245"/>
      <c r="H357" s="248">
        <v>2.5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178</v>
      </c>
      <c r="AU357" s="254" t="s">
        <v>86</v>
      </c>
      <c r="AV357" s="14" t="s">
        <v>86</v>
      </c>
      <c r="AW357" s="14" t="s">
        <v>32</v>
      </c>
      <c r="AX357" s="14" t="s">
        <v>76</v>
      </c>
      <c r="AY357" s="254" t="s">
        <v>167</v>
      </c>
    </row>
    <row r="358" s="15" customFormat="1">
      <c r="A358" s="15"/>
      <c r="B358" s="255"/>
      <c r="C358" s="256"/>
      <c r="D358" s="229" t="s">
        <v>178</v>
      </c>
      <c r="E358" s="257" t="s">
        <v>1</v>
      </c>
      <c r="F358" s="258" t="s">
        <v>181</v>
      </c>
      <c r="G358" s="256"/>
      <c r="H358" s="259">
        <v>7.5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5" t="s">
        <v>178</v>
      </c>
      <c r="AU358" s="265" t="s">
        <v>86</v>
      </c>
      <c r="AV358" s="15" t="s">
        <v>174</v>
      </c>
      <c r="AW358" s="15" t="s">
        <v>32</v>
      </c>
      <c r="AX358" s="15" t="s">
        <v>84</v>
      </c>
      <c r="AY358" s="265" t="s">
        <v>167</v>
      </c>
    </row>
    <row r="359" s="2" customFormat="1" ht="33" customHeight="1">
      <c r="A359" s="39"/>
      <c r="B359" s="40"/>
      <c r="C359" s="216" t="s">
        <v>459</v>
      </c>
      <c r="D359" s="216" t="s">
        <v>170</v>
      </c>
      <c r="E359" s="217" t="s">
        <v>460</v>
      </c>
      <c r="F359" s="218" t="s">
        <v>461</v>
      </c>
      <c r="G359" s="219" t="s">
        <v>97</v>
      </c>
      <c r="H359" s="220">
        <v>1</v>
      </c>
      <c r="I359" s="221"/>
      <c r="J359" s="222">
        <f>ROUND(I359*H359,2)</f>
        <v>0</v>
      </c>
      <c r="K359" s="218" t="s">
        <v>173</v>
      </c>
      <c r="L359" s="45"/>
      <c r="M359" s="223" t="s">
        <v>1</v>
      </c>
      <c r="N359" s="224" t="s">
        <v>41</v>
      </c>
      <c r="O359" s="92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7" t="s">
        <v>262</v>
      </c>
      <c r="AT359" s="227" t="s">
        <v>170</v>
      </c>
      <c r="AU359" s="227" t="s">
        <v>86</v>
      </c>
      <c r="AY359" s="18" t="s">
        <v>167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8" t="s">
        <v>84</v>
      </c>
      <c r="BK359" s="228">
        <f>ROUND(I359*H359,2)</f>
        <v>0</v>
      </c>
      <c r="BL359" s="18" t="s">
        <v>262</v>
      </c>
      <c r="BM359" s="227" t="s">
        <v>462</v>
      </c>
    </row>
    <row r="360" s="13" customFormat="1">
      <c r="A360" s="13"/>
      <c r="B360" s="234"/>
      <c r="C360" s="235"/>
      <c r="D360" s="229" t="s">
        <v>178</v>
      </c>
      <c r="E360" s="236" t="s">
        <v>1</v>
      </c>
      <c r="F360" s="237" t="s">
        <v>427</v>
      </c>
      <c r="G360" s="235"/>
      <c r="H360" s="236" t="s">
        <v>1</v>
      </c>
      <c r="I360" s="238"/>
      <c r="J360" s="235"/>
      <c r="K360" s="235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178</v>
      </c>
      <c r="AU360" s="243" t="s">
        <v>86</v>
      </c>
      <c r="AV360" s="13" t="s">
        <v>84</v>
      </c>
      <c r="AW360" s="13" t="s">
        <v>32</v>
      </c>
      <c r="AX360" s="13" t="s">
        <v>76</v>
      </c>
      <c r="AY360" s="243" t="s">
        <v>167</v>
      </c>
    </row>
    <row r="361" s="14" customFormat="1">
      <c r="A361" s="14"/>
      <c r="B361" s="244"/>
      <c r="C361" s="245"/>
      <c r="D361" s="229" t="s">
        <v>178</v>
      </c>
      <c r="E361" s="246" t="s">
        <v>1</v>
      </c>
      <c r="F361" s="247" t="s">
        <v>463</v>
      </c>
      <c r="G361" s="245"/>
      <c r="H361" s="248">
        <v>1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178</v>
      </c>
      <c r="AU361" s="254" t="s">
        <v>86</v>
      </c>
      <c r="AV361" s="14" t="s">
        <v>86</v>
      </c>
      <c r="AW361" s="14" t="s">
        <v>32</v>
      </c>
      <c r="AX361" s="14" t="s">
        <v>76</v>
      </c>
      <c r="AY361" s="254" t="s">
        <v>167</v>
      </c>
    </row>
    <row r="362" s="15" customFormat="1">
      <c r="A362" s="15"/>
      <c r="B362" s="255"/>
      <c r="C362" s="256"/>
      <c r="D362" s="229" t="s">
        <v>178</v>
      </c>
      <c r="E362" s="257" t="s">
        <v>1</v>
      </c>
      <c r="F362" s="258" t="s">
        <v>181</v>
      </c>
      <c r="G362" s="256"/>
      <c r="H362" s="259">
        <v>1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5" t="s">
        <v>178</v>
      </c>
      <c r="AU362" s="265" t="s">
        <v>86</v>
      </c>
      <c r="AV362" s="15" t="s">
        <v>174</v>
      </c>
      <c r="AW362" s="15" t="s">
        <v>32</v>
      </c>
      <c r="AX362" s="15" t="s">
        <v>84</v>
      </c>
      <c r="AY362" s="265" t="s">
        <v>167</v>
      </c>
    </row>
    <row r="363" s="2" customFormat="1" ht="33" customHeight="1">
      <c r="A363" s="39"/>
      <c r="B363" s="40"/>
      <c r="C363" s="216" t="s">
        <v>464</v>
      </c>
      <c r="D363" s="216" t="s">
        <v>170</v>
      </c>
      <c r="E363" s="217" t="s">
        <v>465</v>
      </c>
      <c r="F363" s="218" t="s">
        <v>466</v>
      </c>
      <c r="G363" s="219" t="s">
        <v>89</v>
      </c>
      <c r="H363" s="220">
        <v>296.90800000000002</v>
      </c>
      <c r="I363" s="221"/>
      <c r="J363" s="222">
        <f>ROUND(I363*H363,2)</f>
        <v>0</v>
      </c>
      <c r="K363" s="218" t="s">
        <v>173</v>
      </c>
      <c r="L363" s="45"/>
      <c r="M363" s="223" t="s">
        <v>1</v>
      </c>
      <c r="N363" s="224" t="s">
        <v>41</v>
      </c>
      <c r="O363" s="92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7" t="s">
        <v>262</v>
      </c>
      <c r="AT363" s="227" t="s">
        <v>170</v>
      </c>
      <c r="AU363" s="227" t="s">
        <v>86</v>
      </c>
      <c r="AY363" s="18" t="s">
        <v>167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8" t="s">
        <v>84</v>
      </c>
      <c r="BK363" s="228">
        <f>ROUND(I363*H363,2)</f>
        <v>0</v>
      </c>
      <c r="BL363" s="18" t="s">
        <v>262</v>
      </c>
      <c r="BM363" s="227" t="s">
        <v>467</v>
      </c>
    </row>
    <row r="364" s="13" customFormat="1">
      <c r="A364" s="13"/>
      <c r="B364" s="234"/>
      <c r="C364" s="235"/>
      <c r="D364" s="229" t="s">
        <v>178</v>
      </c>
      <c r="E364" s="236" t="s">
        <v>1</v>
      </c>
      <c r="F364" s="237" t="s">
        <v>468</v>
      </c>
      <c r="G364" s="235"/>
      <c r="H364" s="236" t="s">
        <v>1</v>
      </c>
      <c r="I364" s="238"/>
      <c r="J364" s="235"/>
      <c r="K364" s="235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178</v>
      </c>
      <c r="AU364" s="243" t="s">
        <v>86</v>
      </c>
      <c r="AV364" s="13" t="s">
        <v>84</v>
      </c>
      <c r="AW364" s="13" t="s">
        <v>32</v>
      </c>
      <c r="AX364" s="13" t="s">
        <v>76</v>
      </c>
      <c r="AY364" s="243" t="s">
        <v>167</v>
      </c>
    </row>
    <row r="365" s="14" customFormat="1">
      <c r="A365" s="14"/>
      <c r="B365" s="244"/>
      <c r="C365" s="245"/>
      <c r="D365" s="229" t="s">
        <v>178</v>
      </c>
      <c r="E365" s="246" t="s">
        <v>1</v>
      </c>
      <c r="F365" s="247" t="s">
        <v>469</v>
      </c>
      <c r="G365" s="245"/>
      <c r="H365" s="248">
        <v>45.862000000000002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178</v>
      </c>
      <c r="AU365" s="254" t="s">
        <v>86</v>
      </c>
      <c r="AV365" s="14" t="s">
        <v>86</v>
      </c>
      <c r="AW365" s="14" t="s">
        <v>32</v>
      </c>
      <c r="AX365" s="14" t="s">
        <v>76</v>
      </c>
      <c r="AY365" s="254" t="s">
        <v>167</v>
      </c>
    </row>
    <row r="366" s="14" customFormat="1">
      <c r="A366" s="14"/>
      <c r="B366" s="244"/>
      <c r="C366" s="245"/>
      <c r="D366" s="229" t="s">
        <v>178</v>
      </c>
      <c r="E366" s="246" t="s">
        <v>1</v>
      </c>
      <c r="F366" s="247" t="s">
        <v>470</v>
      </c>
      <c r="G366" s="245"/>
      <c r="H366" s="248">
        <v>1.623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178</v>
      </c>
      <c r="AU366" s="254" t="s">
        <v>86</v>
      </c>
      <c r="AV366" s="14" t="s">
        <v>86</v>
      </c>
      <c r="AW366" s="14" t="s">
        <v>32</v>
      </c>
      <c r="AX366" s="14" t="s">
        <v>76</v>
      </c>
      <c r="AY366" s="254" t="s">
        <v>167</v>
      </c>
    </row>
    <row r="367" s="13" customFormat="1">
      <c r="A367" s="13"/>
      <c r="B367" s="234"/>
      <c r="C367" s="235"/>
      <c r="D367" s="229" t="s">
        <v>178</v>
      </c>
      <c r="E367" s="236" t="s">
        <v>1</v>
      </c>
      <c r="F367" s="237" t="s">
        <v>471</v>
      </c>
      <c r="G367" s="235"/>
      <c r="H367" s="236" t="s">
        <v>1</v>
      </c>
      <c r="I367" s="238"/>
      <c r="J367" s="235"/>
      <c r="K367" s="235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178</v>
      </c>
      <c r="AU367" s="243" t="s">
        <v>86</v>
      </c>
      <c r="AV367" s="13" t="s">
        <v>84</v>
      </c>
      <c r="AW367" s="13" t="s">
        <v>32</v>
      </c>
      <c r="AX367" s="13" t="s">
        <v>76</v>
      </c>
      <c r="AY367" s="243" t="s">
        <v>167</v>
      </c>
    </row>
    <row r="368" s="14" customFormat="1">
      <c r="A368" s="14"/>
      <c r="B368" s="244"/>
      <c r="C368" s="245"/>
      <c r="D368" s="229" t="s">
        <v>178</v>
      </c>
      <c r="E368" s="246" t="s">
        <v>1</v>
      </c>
      <c r="F368" s="247" t="s">
        <v>472</v>
      </c>
      <c r="G368" s="245"/>
      <c r="H368" s="248">
        <v>12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178</v>
      </c>
      <c r="AU368" s="254" t="s">
        <v>86</v>
      </c>
      <c r="AV368" s="14" t="s">
        <v>86</v>
      </c>
      <c r="AW368" s="14" t="s">
        <v>32</v>
      </c>
      <c r="AX368" s="14" t="s">
        <v>76</v>
      </c>
      <c r="AY368" s="254" t="s">
        <v>167</v>
      </c>
    </row>
    <row r="369" s="16" customFormat="1">
      <c r="A369" s="16"/>
      <c r="B369" s="277"/>
      <c r="C369" s="278"/>
      <c r="D369" s="229" t="s">
        <v>178</v>
      </c>
      <c r="E369" s="279" t="s">
        <v>87</v>
      </c>
      <c r="F369" s="280" t="s">
        <v>473</v>
      </c>
      <c r="G369" s="278"/>
      <c r="H369" s="281">
        <v>59.484999999999999</v>
      </c>
      <c r="I369" s="282"/>
      <c r="J369" s="278"/>
      <c r="K369" s="278"/>
      <c r="L369" s="283"/>
      <c r="M369" s="284"/>
      <c r="N369" s="285"/>
      <c r="O369" s="285"/>
      <c r="P369" s="285"/>
      <c r="Q369" s="285"/>
      <c r="R369" s="285"/>
      <c r="S369" s="285"/>
      <c r="T369" s="28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87" t="s">
        <v>178</v>
      </c>
      <c r="AU369" s="287" t="s">
        <v>86</v>
      </c>
      <c r="AV369" s="16" t="s">
        <v>189</v>
      </c>
      <c r="AW369" s="16" t="s">
        <v>32</v>
      </c>
      <c r="AX369" s="16" t="s">
        <v>76</v>
      </c>
      <c r="AY369" s="287" t="s">
        <v>167</v>
      </c>
    </row>
    <row r="370" s="13" customFormat="1">
      <c r="A370" s="13"/>
      <c r="B370" s="234"/>
      <c r="C370" s="235"/>
      <c r="D370" s="229" t="s">
        <v>178</v>
      </c>
      <c r="E370" s="236" t="s">
        <v>1</v>
      </c>
      <c r="F370" s="237" t="s">
        <v>474</v>
      </c>
      <c r="G370" s="235"/>
      <c r="H370" s="236" t="s">
        <v>1</v>
      </c>
      <c r="I370" s="238"/>
      <c r="J370" s="235"/>
      <c r="K370" s="235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178</v>
      </c>
      <c r="AU370" s="243" t="s">
        <v>86</v>
      </c>
      <c r="AV370" s="13" t="s">
        <v>84</v>
      </c>
      <c r="AW370" s="13" t="s">
        <v>32</v>
      </c>
      <c r="AX370" s="13" t="s">
        <v>76</v>
      </c>
      <c r="AY370" s="243" t="s">
        <v>167</v>
      </c>
    </row>
    <row r="371" s="14" customFormat="1">
      <c r="A371" s="14"/>
      <c r="B371" s="244"/>
      <c r="C371" s="245"/>
      <c r="D371" s="229" t="s">
        <v>178</v>
      </c>
      <c r="E371" s="246" t="s">
        <v>1</v>
      </c>
      <c r="F371" s="247" t="s">
        <v>475</v>
      </c>
      <c r="G371" s="245"/>
      <c r="H371" s="248">
        <v>229.30799999999999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178</v>
      </c>
      <c r="AU371" s="254" t="s">
        <v>86</v>
      </c>
      <c r="AV371" s="14" t="s">
        <v>86</v>
      </c>
      <c r="AW371" s="14" t="s">
        <v>32</v>
      </c>
      <c r="AX371" s="14" t="s">
        <v>76</v>
      </c>
      <c r="AY371" s="254" t="s">
        <v>167</v>
      </c>
    </row>
    <row r="372" s="14" customFormat="1">
      <c r="A372" s="14"/>
      <c r="B372" s="244"/>
      <c r="C372" s="245"/>
      <c r="D372" s="229" t="s">
        <v>178</v>
      </c>
      <c r="E372" s="246" t="s">
        <v>1</v>
      </c>
      <c r="F372" s="247" t="s">
        <v>314</v>
      </c>
      <c r="G372" s="245"/>
      <c r="H372" s="248">
        <v>8.1150000000000002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178</v>
      </c>
      <c r="AU372" s="254" t="s">
        <v>86</v>
      </c>
      <c r="AV372" s="14" t="s">
        <v>86</v>
      </c>
      <c r="AW372" s="14" t="s">
        <v>32</v>
      </c>
      <c r="AX372" s="14" t="s">
        <v>76</v>
      </c>
      <c r="AY372" s="254" t="s">
        <v>167</v>
      </c>
    </row>
    <row r="373" s="16" customFormat="1">
      <c r="A373" s="16"/>
      <c r="B373" s="277"/>
      <c r="C373" s="278"/>
      <c r="D373" s="229" t="s">
        <v>178</v>
      </c>
      <c r="E373" s="279" t="s">
        <v>91</v>
      </c>
      <c r="F373" s="280" t="s">
        <v>416</v>
      </c>
      <c r="G373" s="278"/>
      <c r="H373" s="281">
        <v>237.423</v>
      </c>
      <c r="I373" s="282"/>
      <c r="J373" s="278"/>
      <c r="K373" s="278"/>
      <c r="L373" s="283"/>
      <c r="M373" s="284"/>
      <c r="N373" s="285"/>
      <c r="O373" s="285"/>
      <c r="P373" s="285"/>
      <c r="Q373" s="285"/>
      <c r="R373" s="285"/>
      <c r="S373" s="285"/>
      <c r="T373" s="28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87" t="s">
        <v>178</v>
      </c>
      <c r="AU373" s="287" t="s">
        <v>86</v>
      </c>
      <c r="AV373" s="16" t="s">
        <v>189</v>
      </c>
      <c r="AW373" s="16" t="s">
        <v>32</v>
      </c>
      <c r="AX373" s="16" t="s">
        <v>76</v>
      </c>
      <c r="AY373" s="287" t="s">
        <v>167</v>
      </c>
    </row>
    <row r="374" s="15" customFormat="1">
      <c r="A374" s="15"/>
      <c r="B374" s="255"/>
      <c r="C374" s="256"/>
      <c r="D374" s="229" t="s">
        <v>178</v>
      </c>
      <c r="E374" s="257" t="s">
        <v>1</v>
      </c>
      <c r="F374" s="258" t="s">
        <v>181</v>
      </c>
      <c r="G374" s="256"/>
      <c r="H374" s="259">
        <v>296.90800000000002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5" t="s">
        <v>178</v>
      </c>
      <c r="AU374" s="265" t="s">
        <v>86</v>
      </c>
      <c r="AV374" s="15" t="s">
        <v>174</v>
      </c>
      <c r="AW374" s="15" t="s">
        <v>32</v>
      </c>
      <c r="AX374" s="15" t="s">
        <v>84</v>
      </c>
      <c r="AY374" s="265" t="s">
        <v>167</v>
      </c>
    </row>
    <row r="375" s="2" customFormat="1" ht="16.5" customHeight="1">
      <c r="A375" s="39"/>
      <c r="B375" s="40"/>
      <c r="C375" s="267" t="s">
        <v>476</v>
      </c>
      <c r="D375" s="267" t="s">
        <v>290</v>
      </c>
      <c r="E375" s="268" t="s">
        <v>477</v>
      </c>
      <c r="F375" s="269" t="s">
        <v>478</v>
      </c>
      <c r="G375" s="270" t="s">
        <v>403</v>
      </c>
      <c r="H375" s="271">
        <v>10.451000000000001</v>
      </c>
      <c r="I375" s="272"/>
      <c r="J375" s="273">
        <f>ROUND(I375*H375,2)</f>
        <v>0</v>
      </c>
      <c r="K375" s="269" t="s">
        <v>173</v>
      </c>
      <c r="L375" s="274"/>
      <c r="M375" s="275" t="s">
        <v>1</v>
      </c>
      <c r="N375" s="276" t="s">
        <v>41</v>
      </c>
      <c r="O375" s="92"/>
      <c r="P375" s="225">
        <f>O375*H375</f>
        <v>0</v>
      </c>
      <c r="Q375" s="225">
        <v>0.55000000000000004</v>
      </c>
      <c r="R375" s="225">
        <f>Q375*H375</f>
        <v>5.748050000000001</v>
      </c>
      <c r="S375" s="225">
        <v>0</v>
      </c>
      <c r="T375" s="22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7" t="s">
        <v>293</v>
      </c>
      <c r="AT375" s="227" t="s">
        <v>290</v>
      </c>
      <c r="AU375" s="227" t="s">
        <v>86</v>
      </c>
      <c r="AY375" s="18" t="s">
        <v>167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8" t="s">
        <v>84</v>
      </c>
      <c r="BK375" s="228">
        <f>ROUND(I375*H375,2)</f>
        <v>0</v>
      </c>
      <c r="BL375" s="18" t="s">
        <v>262</v>
      </c>
      <c r="BM375" s="227" t="s">
        <v>479</v>
      </c>
    </row>
    <row r="376" s="14" customFormat="1">
      <c r="A376" s="14"/>
      <c r="B376" s="244"/>
      <c r="C376" s="245"/>
      <c r="D376" s="229" t="s">
        <v>178</v>
      </c>
      <c r="E376" s="246" t="s">
        <v>1</v>
      </c>
      <c r="F376" s="247" t="s">
        <v>480</v>
      </c>
      <c r="G376" s="245"/>
      <c r="H376" s="248">
        <v>9.5009999999999994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178</v>
      </c>
      <c r="AU376" s="254" t="s">
        <v>86</v>
      </c>
      <c r="AV376" s="14" t="s">
        <v>86</v>
      </c>
      <c r="AW376" s="14" t="s">
        <v>32</v>
      </c>
      <c r="AX376" s="14" t="s">
        <v>76</v>
      </c>
      <c r="AY376" s="254" t="s">
        <v>167</v>
      </c>
    </row>
    <row r="377" s="15" customFormat="1">
      <c r="A377" s="15"/>
      <c r="B377" s="255"/>
      <c r="C377" s="256"/>
      <c r="D377" s="229" t="s">
        <v>178</v>
      </c>
      <c r="E377" s="257" t="s">
        <v>1</v>
      </c>
      <c r="F377" s="258" t="s">
        <v>181</v>
      </c>
      <c r="G377" s="256"/>
      <c r="H377" s="259">
        <v>9.5009999999999994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5" t="s">
        <v>178</v>
      </c>
      <c r="AU377" s="265" t="s">
        <v>86</v>
      </c>
      <c r="AV377" s="15" t="s">
        <v>174</v>
      </c>
      <c r="AW377" s="15" t="s">
        <v>32</v>
      </c>
      <c r="AX377" s="15" t="s">
        <v>84</v>
      </c>
      <c r="AY377" s="265" t="s">
        <v>167</v>
      </c>
    </row>
    <row r="378" s="14" customFormat="1">
      <c r="A378" s="14"/>
      <c r="B378" s="244"/>
      <c r="C378" s="245"/>
      <c r="D378" s="229" t="s">
        <v>178</v>
      </c>
      <c r="E378" s="245"/>
      <c r="F378" s="247" t="s">
        <v>481</v>
      </c>
      <c r="G378" s="245"/>
      <c r="H378" s="248">
        <v>10.451000000000001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178</v>
      </c>
      <c r="AU378" s="254" t="s">
        <v>86</v>
      </c>
      <c r="AV378" s="14" t="s">
        <v>86</v>
      </c>
      <c r="AW378" s="14" t="s">
        <v>4</v>
      </c>
      <c r="AX378" s="14" t="s">
        <v>84</v>
      </c>
      <c r="AY378" s="254" t="s">
        <v>167</v>
      </c>
    </row>
    <row r="379" s="2" customFormat="1" ht="16.5" customHeight="1">
      <c r="A379" s="39"/>
      <c r="B379" s="40"/>
      <c r="C379" s="216" t="s">
        <v>482</v>
      </c>
      <c r="D379" s="216" t="s">
        <v>170</v>
      </c>
      <c r="E379" s="217" t="s">
        <v>483</v>
      </c>
      <c r="F379" s="218" t="s">
        <v>484</v>
      </c>
      <c r="G379" s="219" t="s">
        <v>89</v>
      </c>
      <c r="H379" s="220">
        <v>59.484999999999999</v>
      </c>
      <c r="I379" s="221"/>
      <c r="J379" s="222">
        <f>ROUND(I379*H379,2)</f>
        <v>0</v>
      </c>
      <c r="K379" s="218" t="s">
        <v>173</v>
      </c>
      <c r="L379" s="45"/>
      <c r="M379" s="223" t="s">
        <v>1</v>
      </c>
      <c r="N379" s="224" t="s">
        <v>41</v>
      </c>
      <c r="O379" s="92"/>
      <c r="P379" s="225">
        <f>O379*H379</f>
        <v>0</v>
      </c>
      <c r="Q379" s="225">
        <v>0</v>
      </c>
      <c r="R379" s="225">
        <f>Q379*H379</f>
        <v>0</v>
      </c>
      <c r="S379" s="225">
        <v>0.014999999999999999</v>
      </c>
      <c r="T379" s="226">
        <f>S379*H379</f>
        <v>0.89227499999999993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7" t="s">
        <v>262</v>
      </c>
      <c r="AT379" s="227" t="s">
        <v>170</v>
      </c>
      <c r="AU379" s="227" t="s">
        <v>86</v>
      </c>
      <c r="AY379" s="18" t="s">
        <v>167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8" t="s">
        <v>84</v>
      </c>
      <c r="BK379" s="228">
        <f>ROUND(I379*H379,2)</f>
        <v>0</v>
      </c>
      <c r="BL379" s="18" t="s">
        <v>262</v>
      </c>
      <c r="BM379" s="227" t="s">
        <v>485</v>
      </c>
    </row>
    <row r="380" s="13" customFormat="1">
      <c r="A380" s="13"/>
      <c r="B380" s="234"/>
      <c r="C380" s="235"/>
      <c r="D380" s="229" t="s">
        <v>178</v>
      </c>
      <c r="E380" s="236" t="s">
        <v>1</v>
      </c>
      <c r="F380" s="237" t="s">
        <v>486</v>
      </c>
      <c r="G380" s="235"/>
      <c r="H380" s="236" t="s">
        <v>1</v>
      </c>
      <c r="I380" s="238"/>
      <c r="J380" s="235"/>
      <c r="K380" s="235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178</v>
      </c>
      <c r="AU380" s="243" t="s">
        <v>86</v>
      </c>
      <c r="AV380" s="13" t="s">
        <v>84</v>
      </c>
      <c r="AW380" s="13" t="s">
        <v>32</v>
      </c>
      <c r="AX380" s="13" t="s">
        <v>76</v>
      </c>
      <c r="AY380" s="243" t="s">
        <v>167</v>
      </c>
    </row>
    <row r="381" s="14" customFormat="1">
      <c r="A381" s="14"/>
      <c r="B381" s="244"/>
      <c r="C381" s="245"/>
      <c r="D381" s="229" t="s">
        <v>178</v>
      </c>
      <c r="E381" s="246" t="s">
        <v>1</v>
      </c>
      <c r="F381" s="247" t="s">
        <v>487</v>
      </c>
      <c r="G381" s="245"/>
      <c r="H381" s="248">
        <v>45.862000000000002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178</v>
      </c>
      <c r="AU381" s="254" t="s">
        <v>86</v>
      </c>
      <c r="AV381" s="14" t="s">
        <v>86</v>
      </c>
      <c r="AW381" s="14" t="s">
        <v>32</v>
      </c>
      <c r="AX381" s="14" t="s">
        <v>76</v>
      </c>
      <c r="AY381" s="254" t="s">
        <v>167</v>
      </c>
    </row>
    <row r="382" s="14" customFormat="1">
      <c r="A382" s="14"/>
      <c r="B382" s="244"/>
      <c r="C382" s="245"/>
      <c r="D382" s="229" t="s">
        <v>178</v>
      </c>
      <c r="E382" s="246" t="s">
        <v>1</v>
      </c>
      <c r="F382" s="247" t="s">
        <v>470</v>
      </c>
      <c r="G382" s="245"/>
      <c r="H382" s="248">
        <v>1.623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178</v>
      </c>
      <c r="AU382" s="254" t="s">
        <v>86</v>
      </c>
      <c r="AV382" s="14" t="s">
        <v>86</v>
      </c>
      <c r="AW382" s="14" t="s">
        <v>32</v>
      </c>
      <c r="AX382" s="14" t="s">
        <v>76</v>
      </c>
      <c r="AY382" s="254" t="s">
        <v>167</v>
      </c>
    </row>
    <row r="383" s="16" customFormat="1">
      <c r="A383" s="16"/>
      <c r="B383" s="277"/>
      <c r="C383" s="278"/>
      <c r="D383" s="229" t="s">
        <v>178</v>
      </c>
      <c r="E383" s="279" t="s">
        <v>1</v>
      </c>
      <c r="F383" s="280" t="s">
        <v>416</v>
      </c>
      <c r="G383" s="278"/>
      <c r="H383" s="281">
        <v>47.484999999999999</v>
      </c>
      <c r="I383" s="282"/>
      <c r="J383" s="278"/>
      <c r="K383" s="278"/>
      <c r="L383" s="283"/>
      <c r="M383" s="284"/>
      <c r="N383" s="285"/>
      <c r="O383" s="285"/>
      <c r="P383" s="285"/>
      <c r="Q383" s="285"/>
      <c r="R383" s="285"/>
      <c r="S383" s="285"/>
      <c r="T383" s="28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287" t="s">
        <v>178</v>
      </c>
      <c r="AU383" s="287" t="s">
        <v>86</v>
      </c>
      <c r="AV383" s="16" t="s">
        <v>189</v>
      </c>
      <c r="AW383" s="16" t="s">
        <v>32</v>
      </c>
      <c r="AX383" s="16" t="s">
        <v>76</v>
      </c>
      <c r="AY383" s="287" t="s">
        <v>167</v>
      </c>
    </row>
    <row r="384" s="13" customFormat="1">
      <c r="A384" s="13"/>
      <c r="B384" s="234"/>
      <c r="C384" s="235"/>
      <c r="D384" s="229" t="s">
        <v>178</v>
      </c>
      <c r="E384" s="236" t="s">
        <v>1</v>
      </c>
      <c r="F384" s="237" t="s">
        <v>471</v>
      </c>
      <c r="G384" s="235"/>
      <c r="H384" s="236" t="s">
        <v>1</v>
      </c>
      <c r="I384" s="238"/>
      <c r="J384" s="235"/>
      <c r="K384" s="235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178</v>
      </c>
      <c r="AU384" s="243" t="s">
        <v>86</v>
      </c>
      <c r="AV384" s="13" t="s">
        <v>84</v>
      </c>
      <c r="AW384" s="13" t="s">
        <v>32</v>
      </c>
      <c r="AX384" s="13" t="s">
        <v>76</v>
      </c>
      <c r="AY384" s="243" t="s">
        <v>167</v>
      </c>
    </row>
    <row r="385" s="14" customFormat="1">
      <c r="A385" s="14"/>
      <c r="B385" s="244"/>
      <c r="C385" s="245"/>
      <c r="D385" s="229" t="s">
        <v>178</v>
      </c>
      <c r="E385" s="246" t="s">
        <v>1</v>
      </c>
      <c r="F385" s="247" t="s">
        <v>488</v>
      </c>
      <c r="G385" s="245"/>
      <c r="H385" s="248">
        <v>12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178</v>
      </c>
      <c r="AU385" s="254" t="s">
        <v>86</v>
      </c>
      <c r="AV385" s="14" t="s">
        <v>86</v>
      </c>
      <c r="AW385" s="14" t="s">
        <v>32</v>
      </c>
      <c r="AX385" s="14" t="s">
        <v>76</v>
      </c>
      <c r="AY385" s="254" t="s">
        <v>167</v>
      </c>
    </row>
    <row r="386" s="16" customFormat="1">
      <c r="A386" s="16"/>
      <c r="B386" s="277"/>
      <c r="C386" s="278"/>
      <c r="D386" s="229" t="s">
        <v>178</v>
      </c>
      <c r="E386" s="279" t="s">
        <v>1</v>
      </c>
      <c r="F386" s="280" t="s">
        <v>416</v>
      </c>
      <c r="G386" s="278"/>
      <c r="H386" s="281">
        <v>12</v>
      </c>
      <c r="I386" s="282"/>
      <c r="J386" s="278"/>
      <c r="K386" s="278"/>
      <c r="L386" s="283"/>
      <c r="M386" s="284"/>
      <c r="N386" s="285"/>
      <c r="O386" s="285"/>
      <c r="P386" s="285"/>
      <c r="Q386" s="285"/>
      <c r="R386" s="285"/>
      <c r="S386" s="285"/>
      <c r="T386" s="28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87" t="s">
        <v>178</v>
      </c>
      <c r="AU386" s="287" t="s">
        <v>86</v>
      </c>
      <c r="AV386" s="16" t="s">
        <v>189</v>
      </c>
      <c r="AW386" s="16" t="s">
        <v>32</v>
      </c>
      <c r="AX386" s="16" t="s">
        <v>76</v>
      </c>
      <c r="AY386" s="287" t="s">
        <v>167</v>
      </c>
    </row>
    <row r="387" s="15" customFormat="1">
      <c r="A387" s="15"/>
      <c r="B387" s="255"/>
      <c r="C387" s="256"/>
      <c r="D387" s="229" t="s">
        <v>178</v>
      </c>
      <c r="E387" s="257" t="s">
        <v>1</v>
      </c>
      <c r="F387" s="258" t="s">
        <v>181</v>
      </c>
      <c r="G387" s="256"/>
      <c r="H387" s="259">
        <v>59.484999999999999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5" t="s">
        <v>178</v>
      </c>
      <c r="AU387" s="265" t="s">
        <v>86</v>
      </c>
      <c r="AV387" s="15" t="s">
        <v>174</v>
      </c>
      <c r="AW387" s="15" t="s">
        <v>32</v>
      </c>
      <c r="AX387" s="15" t="s">
        <v>84</v>
      </c>
      <c r="AY387" s="265" t="s">
        <v>167</v>
      </c>
    </row>
    <row r="388" s="2" customFormat="1" ht="16.5" customHeight="1">
      <c r="A388" s="39"/>
      <c r="B388" s="40"/>
      <c r="C388" s="216" t="s">
        <v>489</v>
      </c>
      <c r="D388" s="216" t="s">
        <v>170</v>
      </c>
      <c r="E388" s="217" t="s">
        <v>490</v>
      </c>
      <c r="F388" s="218" t="s">
        <v>491</v>
      </c>
      <c r="G388" s="219" t="s">
        <v>97</v>
      </c>
      <c r="H388" s="220">
        <v>372.83600000000001</v>
      </c>
      <c r="I388" s="221"/>
      <c r="J388" s="222">
        <f>ROUND(I388*H388,2)</f>
        <v>0</v>
      </c>
      <c r="K388" s="218" t="s">
        <v>173</v>
      </c>
      <c r="L388" s="45"/>
      <c r="M388" s="223" t="s">
        <v>1</v>
      </c>
      <c r="N388" s="224" t="s">
        <v>41</v>
      </c>
      <c r="O388" s="92"/>
      <c r="P388" s="225">
        <f>O388*H388</f>
        <v>0</v>
      </c>
      <c r="Q388" s="225">
        <v>2.0000000000000002E-05</v>
      </c>
      <c r="R388" s="225">
        <f>Q388*H388</f>
        <v>0.0074567200000000009</v>
      </c>
      <c r="S388" s="225">
        <v>0</v>
      </c>
      <c r="T388" s="22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7" t="s">
        <v>262</v>
      </c>
      <c r="AT388" s="227" t="s">
        <v>170</v>
      </c>
      <c r="AU388" s="227" t="s">
        <v>86</v>
      </c>
      <c r="AY388" s="18" t="s">
        <v>167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8" t="s">
        <v>84</v>
      </c>
      <c r="BK388" s="228">
        <f>ROUND(I388*H388,2)</f>
        <v>0</v>
      </c>
      <c r="BL388" s="18" t="s">
        <v>262</v>
      </c>
      <c r="BM388" s="227" t="s">
        <v>492</v>
      </c>
    </row>
    <row r="389" s="13" customFormat="1">
      <c r="A389" s="13"/>
      <c r="B389" s="234"/>
      <c r="C389" s="235"/>
      <c r="D389" s="229" t="s">
        <v>178</v>
      </c>
      <c r="E389" s="236" t="s">
        <v>1</v>
      </c>
      <c r="F389" s="237" t="s">
        <v>493</v>
      </c>
      <c r="G389" s="235"/>
      <c r="H389" s="236" t="s">
        <v>1</v>
      </c>
      <c r="I389" s="238"/>
      <c r="J389" s="235"/>
      <c r="K389" s="235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178</v>
      </c>
      <c r="AU389" s="243" t="s">
        <v>86</v>
      </c>
      <c r="AV389" s="13" t="s">
        <v>84</v>
      </c>
      <c r="AW389" s="13" t="s">
        <v>32</v>
      </c>
      <c r="AX389" s="13" t="s">
        <v>76</v>
      </c>
      <c r="AY389" s="243" t="s">
        <v>167</v>
      </c>
    </row>
    <row r="390" s="14" customFormat="1">
      <c r="A390" s="14"/>
      <c r="B390" s="244"/>
      <c r="C390" s="245"/>
      <c r="D390" s="229" t="s">
        <v>178</v>
      </c>
      <c r="E390" s="246" t="s">
        <v>1</v>
      </c>
      <c r="F390" s="247" t="s">
        <v>494</v>
      </c>
      <c r="G390" s="245"/>
      <c r="H390" s="248">
        <v>109.142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178</v>
      </c>
      <c r="AU390" s="254" t="s">
        <v>86</v>
      </c>
      <c r="AV390" s="14" t="s">
        <v>86</v>
      </c>
      <c r="AW390" s="14" t="s">
        <v>32</v>
      </c>
      <c r="AX390" s="14" t="s">
        <v>76</v>
      </c>
      <c r="AY390" s="254" t="s">
        <v>167</v>
      </c>
    </row>
    <row r="391" s="14" customFormat="1">
      <c r="A391" s="14"/>
      <c r="B391" s="244"/>
      <c r="C391" s="245"/>
      <c r="D391" s="229" t="s">
        <v>178</v>
      </c>
      <c r="E391" s="246" t="s">
        <v>1</v>
      </c>
      <c r="F391" s="247" t="s">
        <v>495</v>
      </c>
      <c r="G391" s="245"/>
      <c r="H391" s="248">
        <v>120.23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178</v>
      </c>
      <c r="AU391" s="254" t="s">
        <v>86</v>
      </c>
      <c r="AV391" s="14" t="s">
        <v>86</v>
      </c>
      <c r="AW391" s="14" t="s">
        <v>32</v>
      </c>
      <c r="AX391" s="14" t="s">
        <v>76</v>
      </c>
      <c r="AY391" s="254" t="s">
        <v>167</v>
      </c>
    </row>
    <row r="392" s="14" customFormat="1">
      <c r="A392" s="14"/>
      <c r="B392" s="244"/>
      <c r="C392" s="245"/>
      <c r="D392" s="229" t="s">
        <v>178</v>
      </c>
      <c r="E392" s="246" t="s">
        <v>1</v>
      </c>
      <c r="F392" s="247" t="s">
        <v>496</v>
      </c>
      <c r="G392" s="245"/>
      <c r="H392" s="248">
        <v>30.106999999999999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178</v>
      </c>
      <c r="AU392" s="254" t="s">
        <v>86</v>
      </c>
      <c r="AV392" s="14" t="s">
        <v>86</v>
      </c>
      <c r="AW392" s="14" t="s">
        <v>32</v>
      </c>
      <c r="AX392" s="14" t="s">
        <v>76</v>
      </c>
      <c r="AY392" s="254" t="s">
        <v>167</v>
      </c>
    </row>
    <row r="393" s="13" customFormat="1">
      <c r="A393" s="13"/>
      <c r="B393" s="234"/>
      <c r="C393" s="235"/>
      <c r="D393" s="229" t="s">
        <v>178</v>
      </c>
      <c r="E393" s="236" t="s">
        <v>1</v>
      </c>
      <c r="F393" s="237" t="s">
        <v>497</v>
      </c>
      <c r="G393" s="235"/>
      <c r="H393" s="236" t="s">
        <v>1</v>
      </c>
      <c r="I393" s="238"/>
      <c r="J393" s="235"/>
      <c r="K393" s="235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178</v>
      </c>
      <c r="AU393" s="243" t="s">
        <v>86</v>
      </c>
      <c r="AV393" s="13" t="s">
        <v>84</v>
      </c>
      <c r="AW393" s="13" t="s">
        <v>32</v>
      </c>
      <c r="AX393" s="13" t="s">
        <v>76</v>
      </c>
      <c r="AY393" s="243" t="s">
        <v>167</v>
      </c>
    </row>
    <row r="394" s="14" customFormat="1">
      <c r="A394" s="14"/>
      <c r="B394" s="244"/>
      <c r="C394" s="245"/>
      <c r="D394" s="229" t="s">
        <v>178</v>
      </c>
      <c r="E394" s="246" t="s">
        <v>1</v>
      </c>
      <c r="F394" s="247" t="s">
        <v>498</v>
      </c>
      <c r="G394" s="245"/>
      <c r="H394" s="248">
        <v>24.661999999999999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178</v>
      </c>
      <c r="AU394" s="254" t="s">
        <v>86</v>
      </c>
      <c r="AV394" s="14" t="s">
        <v>86</v>
      </c>
      <c r="AW394" s="14" t="s">
        <v>32</v>
      </c>
      <c r="AX394" s="14" t="s">
        <v>76</v>
      </c>
      <c r="AY394" s="254" t="s">
        <v>167</v>
      </c>
    </row>
    <row r="395" s="14" customFormat="1">
      <c r="A395" s="14"/>
      <c r="B395" s="244"/>
      <c r="C395" s="245"/>
      <c r="D395" s="229" t="s">
        <v>178</v>
      </c>
      <c r="E395" s="246" t="s">
        <v>1</v>
      </c>
      <c r="F395" s="247" t="s">
        <v>499</v>
      </c>
      <c r="G395" s="245"/>
      <c r="H395" s="248">
        <v>25.331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178</v>
      </c>
      <c r="AU395" s="254" t="s">
        <v>86</v>
      </c>
      <c r="AV395" s="14" t="s">
        <v>86</v>
      </c>
      <c r="AW395" s="14" t="s">
        <v>32</v>
      </c>
      <c r="AX395" s="14" t="s">
        <v>76</v>
      </c>
      <c r="AY395" s="254" t="s">
        <v>167</v>
      </c>
    </row>
    <row r="396" s="16" customFormat="1">
      <c r="A396" s="16"/>
      <c r="B396" s="277"/>
      <c r="C396" s="278"/>
      <c r="D396" s="229" t="s">
        <v>178</v>
      </c>
      <c r="E396" s="279" t="s">
        <v>95</v>
      </c>
      <c r="F396" s="280" t="s">
        <v>500</v>
      </c>
      <c r="G396" s="278"/>
      <c r="H396" s="281">
        <v>309.47199999999998</v>
      </c>
      <c r="I396" s="282"/>
      <c r="J396" s="278"/>
      <c r="K396" s="278"/>
      <c r="L396" s="283"/>
      <c r="M396" s="284"/>
      <c r="N396" s="285"/>
      <c r="O396" s="285"/>
      <c r="P396" s="285"/>
      <c r="Q396" s="285"/>
      <c r="R396" s="285"/>
      <c r="S396" s="285"/>
      <c r="T396" s="286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87" t="s">
        <v>178</v>
      </c>
      <c r="AU396" s="287" t="s">
        <v>86</v>
      </c>
      <c r="AV396" s="16" t="s">
        <v>189</v>
      </c>
      <c r="AW396" s="16" t="s">
        <v>32</v>
      </c>
      <c r="AX396" s="16" t="s">
        <v>76</v>
      </c>
      <c r="AY396" s="287" t="s">
        <v>167</v>
      </c>
    </row>
    <row r="397" s="13" customFormat="1">
      <c r="A397" s="13"/>
      <c r="B397" s="234"/>
      <c r="C397" s="235"/>
      <c r="D397" s="229" t="s">
        <v>178</v>
      </c>
      <c r="E397" s="236" t="s">
        <v>1</v>
      </c>
      <c r="F397" s="237" t="s">
        <v>501</v>
      </c>
      <c r="G397" s="235"/>
      <c r="H397" s="236" t="s">
        <v>1</v>
      </c>
      <c r="I397" s="238"/>
      <c r="J397" s="235"/>
      <c r="K397" s="235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178</v>
      </c>
      <c r="AU397" s="243" t="s">
        <v>86</v>
      </c>
      <c r="AV397" s="13" t="s">
        <v>84</v>
      </c>
      <c r="AW397" s="13" t="s">
        <v>32</v>
      </c>
      <c r="AX397" s="13" t="s">
        <v>76</v>
      </c>
      <c r="AY397" s="243" t="s">
        <v>167</v>
      </c>
    </row>
    <row r="398" s="14" customFormat="1">
      <c r="A398" s="14"/>
      <c r="B398" s="244"/>
      <c r="C398" s="245"/>
      <c r="D398" s="229" t="s">
        <v>178</v>
      </c>
      <c r="E398" s="246" t="s">
        <v>1</v>
      </c>
      <c r="F398" s="247" t="s">
        <v>502</v>
      </c>
      <c r="G398" s="245"/>
      <c r="H398" s="248">
        <v>38.100000000000001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178</v>
      </c>
      <c r="AU398" s="254" t="s">
        <v>86</v>
      </c>
      <c r="AV398" s="14" t="s">
        <v>86</v>
      </c>
      <c r="AW398" s="14" t="s">
        <v>32</v>
      </c>
      <c r="AX398" s="14" t="s">
        <v>76</v>
      </c>
      <c r="AY398" s="254" t="s">
        <v>167</v>
      </c>
    </row>
    <row r="399" s="14" customFormat="1">
      <c r="A399" s="14"/>
      <c r="B399" s="244"/>
      <c r="C399" s="245"/>
      <c r="D399" s="229" t="s">
        <v>178</v>
      </c>
      <c r="E399" s="246" t="s">
        <v>1</v>
      </c>
      <c r="F399" s="247" t="s">
        <v>503</v>
      </c>
      <c r="G399" s="245"/>
      <c r="H399" s="248">
        <v>25.263999999999999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178</v>
      </c>
      <c r="AU399" s="254" t="s">
        <v>86</v>
      </c>
      <c r="AV399" s="14" t="s">
        <v>86</v>
      </c>
      <c r="AW399" s="14" t="s">
        <v>32</v>
      </c>
      <c r="AX399" s="14" t="s">
        <v>76</v>
      </c>
      <c r="AY399" s="254" t="s">
        <v>167</v>
      </c>
    </row>
    <row r="400" s="16" customFormat="1">
      <c r="A400" s="16"/>
      <c r="B400" s="277"/>
      <c r="C400" s="278"/>
      <c r="D400" s="229" t="s">
        <v>178</v>
      </c>
      <c r="E400" s="279" t="s">
        <v>1</v>
      </c>
      <c r="F400" s="280" t="s">
        <v>504</v>
      </c>
      <c r="G400" s="278"/>
      <c r="H400" s="281">
        <v>63.363999999999997</v>
      </c>
      <c r="I400" s="282"/>
      <c r="J400" s="278"/>
      <c r="K400" s="278"/>
      <c r="L400" s="283"/>
      <c r="M400" s="284"/>
      <c r="N400" s="285"/>
      <c r="O400" s="285"/>
      <c r="P400" s="285"/>
      <c r="Q400" s="285"/>
      <c r="R400" s="285"/>
      <c r="S400" s="285"/>
      <c r="T400" s="28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87" t="s">
        <v>178</v>
      </c>
      <c r="AU400" s="287" t="s">
        <v>86</v>
      </c>
      <c r="AV400" s="16" t="s">
        <v>189</v>
      </c>
      <c r="AW400" s="16" t="s">
        <v>32</v>
      </c>
      <c r="AX400" s="16" t="s">
        <v>76</v>
      </c>
      <c r="AY400" s="287" t="s">
        <v>167</v>
      </c>
    </row>
    <row r="401" s="15" customFormat="1">
      <c r="A401" s="15"/>
      <c r="B401" s="255"/>
      <c r="C401" s="256"/>
      <c r="D401" s="229" t="s">
        <v>178</v>
      </c>
      <c r="E401" s="257" t="s">
        <v>1</v>
      </c>
      <c r="F401" s="258" t="s">
        <v>181</v>
      </c>
      <c r="G401" s="256"/>
      <c r="H401" s="259">
        <v>372.83600000000001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5" t="s">
        <v>178</v>
      </c>
      <c r="AU401" s="265" t="s">
        <v>86</v>
      </c>
      <c r="AV401" s="15" t="s">
        <v>174</v>
      </c>
      <c r="AW401" s="15" t="s">
        <v>32</v>
      </c>
      <c r="AX401" s="15" t="s">
        <v>84</v>
      </c>
      <c r="AY401" s="265" t="s">
        <v>167</v>
      </c>
    </row>
    <row r="402" s="2" customFormat="1" ht="16.5" customHeight="1">
      <c r="A402" s="39"/>
      <c r="B402" s="40"/>
      <c r="C402" s="267" t="s">
        <v>505</v>
      </c>
      <c r="D402" s="267" t="s">
        <v>290</v>
      </c>
      <c r="E402" s="268" t="s">
        <v>506</v>
      </c>
      <c r="F402" s="269" t="s">
        <v>507</v>
      </c>
      <c r="G402" s="270" t="s">
        <v>403</v>
      </c>
      <c r="H402" s="271">
        <v>1.476</v>
      </c>
      <c r="I402" s="272"/>
      <c r="J402" s="273">
        <f>ROUND(I402*H402,2)</f>
        <v>0</v>
      </c>
      <c r="K402" s="269" t="s">
        <v>173</v>
      </c>
      <c r="L402" s="274"/>
      <c r="M402" s="275" t="s">
        <v>1</v>
      </c>
      <c r="N402" s="276" t="s">
        <v>41</v>
      </c>
      <c r="O402" s="92"/>
      <c r="P402" s="225">
        <f>O402*H402</f>
        <v>0</v>
      </c>
      <c r="Q402" s="225">
        <v>0.55000000000000004</v>
      </c>
      <c r="R402" s="225">
        <f>Q402*H402</f>
        <v>0.81180000000000008</v>
      </c>
      <c r="S402" s="225">
        <v>0</v>
      </c>
      <c r="T402" s="226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7" t="s">
        <v>293</v>
      </c>
      <c r="AT402" s="227" t="s">
        <v>290</v>
      </c>
      <c r="AU402" s="227" t="s">
        <v>86</v>
      </c>
      <c r="AY402" s="18" t="s">
        <v>167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8" t="s">
        <v>84</v>
      </c>
      <c r="BK402" s="228">
        <f>ROUND(I402*H402,2)</f>
        <v>0</v>
      </c>
      <c r="BL402" s="18" t="s">
        <v>262</v>
      </c>
      <c r="BM402" s="227" t="s">
        <v>508</v>
      </c>
    </row>
    <row r="403" s="13" customFormat="1">
      <c r="A403" s="13"/>
      <c r="B403" s="234"/>
      <c r="C403" s="235"/>
      <c r="D403" s="229" t="s">
        <v>178</v>
      </c>
      <c r="E403" s="236" t="s">
        <v>1</v>
      </c>
      <c r="F403" s="237" t="s">
        <v>509</v>
      </c>
      <c r="G403" s="235"/>
      <c r="H403" s="236" t="s">
        <v>1</v>
      </c>
      <c r="I403" s="238"/>
      <c r="J403" s="235"/>
      <c r="K403" s="235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178</v>
      </c>
      <c r="AU403" s="243" t="s">
        <v>86</v>
      </c>
      <c r="AV403" s="13" t="s">
        <v>84</v>
      </c>
      <c r="AW403" s="13" t="s">
        <v>32</v>
      </c>
      <c r="AX403" s="13" t="s">
        <v>76</v>
      </c>
      <c r="AY403" s="243" t="s">
        <v>167</v>
      </c>
    </row>
    <row r="404" s="14" customFormat="1">
      <c r="A404" s="14"/>
      <c r="B404" s="244"/>
      <c r="C404" s="245"/>
      <c r="D404" s="229" t="s">
        <v>178</v>
      </c>
      <c r="E404" s="246" t="s">
        <v>1</v>
      </c>
      <c r="F404" s="247" t="s">
        <v>510</v>
      </c>
      <c r="G404" s="245"/>
      <c r="H404" s="248">
        <v>1.1140000000000001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178</v>
      </c>
      <c r="AU404" s="254" t="s">
        <v>86</v>
      </c>
      <c r="AV404" s="14" t="s">
        <v>86</v>
      </c>
      <c r="AW404" s="14" t="s">
        <v>32</v>
      </c>
      <c r="AX404" s="14" t="s">
        <v>76</v>
      </c>
      <c r="AY404" s="254" t="s">
        <v>167</v>
      </c>
    </row>
    <row r="405" s="16" customFormat="1">
      <c r="A405" s="16"/>
      <c r="B405" s="277"/>
      <c r="C405" s="278"/>
      <c r="D405" s="229" t="s">
        <v>178</v>
      </c>
      <c r="E405" s="279" t="s">
        <v>1</v>
      </c>
      <c r="F405" s="280" t="s">
        <v>416</v>
      </c>
      <c r="G405" s="278"/>
      <c r="H405" s="281">
        <v>1.1140000000000001</v>
      </c>
      <c r="I405" s="282"/>
      <c r="J405" s="278"/>
      <c r="K405" s="278"/>
      <c r="L405" s="283"/>
      <c r="M405" s="284"/>
      <c r="N405" s="285"/>
      <c r="O405" s="285"/>
      <c r="P405" s="285"/>
      <c r="Q405" s="285"/>
      <c r="R405" s="285"/>
      <c r="S405" s="285"/>
      <c r="T405" s="286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T405" s="287" t="s">
        <v>178</v>
      </c>
      <c r="AU405" s="287" t="s">
        <v>86</v>
      </c>
      <c r="AV405" s="16" t="s">
        <v>189</v>
      </c>
      <c r="AW405" s="16" t="s">
        <v>32</v>
      </c>
      <c r="AX405" s="16" t="s">
        <v>76</v>
      </c>
      <c r="AY405" s="287" t="s">
        <v>167</v>
      </c>
    </row>
    <row r="406" s="13" customFormat="1">
      <c r="A406" s="13"/>
      <c r="B406" s="234"/>
      <c r="C406" s="235"/>
      <c r="D406" s="229" t="s">
        <v>178</v>
      </c>
      <c r="E406" s="236" t="s">
        <v>1</v>
      </c>
      <c r="F406" s="237" t="s">
        <v>511</v>
      </c>
      <c r="G406" s="235"/>
      <c r="H406" s="236" t="s">
        <v>1</v>
      </c>
      <c r="I406" s="238"/>
      <c r="J406" s="235"/>
      <c r="K406" s="235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178</v>
      </c>
      <c r="AU406" s="243" t="s">
        <v>86</v>
      </c>
      <c r="AV406" s="13" t="s">
        <v>84</v>
      </c>
      <c r="AW406" s="13" t="s">
        <v>32</v>
      </c>
      <c r="AX406" s="13" t="s">
        <v>76</v>
      </c>
      <c r="AY406" s="243" t="s">
        <v>167</v>
      </c>
    </row>
    <row r="407" s="14" customFormat="1">
      <c r="A407" s="14"/>
      <c r="B407" s="244"/>
      <c r="C407" s="245"/>
      <c r="D407" s="229" t="s">
        <v>178</v>
      </c>
      <c r="E407" s="246" t="s">
        <v>1</v>
      </c>
      <c r="F407" s="247" t="s">
        <v>512</v>
      </c>
      <c r="G407" s="245"/>
      <c r="H407" s="248">
        <v>0.13700000000000001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178</v>
      </c>
      <c r="AU407" s="254" t="s">
        <v>86</v>
      </c>
      <c r="AV407" s="14" t="s">
        <v>86</v>
      </c>
      <c r="AW407" s="14" t="s">
        <v>32</v>
      </c>
      <c r="AX407" s="14" t="s">
        <v>76</v>
      </c>
      <c r="AY407" s="254" t="s">
        <v>167</v>
      </c>
    </row>
    <row r="408" s="14" customFormat="1">
      <c r="A408" s="14"/>
      <c r="B408" s="244"/>
      <c r="C408" s="245"/>
      <c r="D408" s="229" t="s">
        <v>178</v>
      </c>
      <c r="E408" s="246" t="s">
        <v>1</v>
      </c>
      <c r="F408" s="247" t="s">
        <v>513</v>
      </c>
      <c r="G408" s="245"/>
      <c r="H408" s="248">
        <v>0.090999999999999998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178</v>
      </c>
      <c r="AU408" s="254" t="s">
        <v>86</v>
      </c>
      <c r="AV408" s="14" t="s">
        <v>86</v>
      </c>
      <c r="AW408" s="14" t="s">
        <v>32</v>
      </c>
      <c r="AX408" s="14" t="s">
        <v>76</v>
      </c>
      <c r="AY408" s="254" t="s">
        <v>167</v>
      </c>
    </row>
    <row r="409" s="16" customFormat="1">
      <c r="A409" s="16"/>
      <c r="B409" s="277"/>
      <c r="C409" s="278"/>
      <c r="D409" s="229" t="s">
        <v>178</v>
      </c>
      <c r="E409" s="279" t="s">
        <v>1</v>
      </c>
      <c r="F409" s="280" t="s">
        <v>504</v>
      </c>
      <c r="G409" s="278"/>
      <c r="H409" s="281">
        <v>0.22800000000000001</v>
      </c>
      <c r="I409" s="282"/>
      <c r="J409" s="278"/>
      <c r="K409" s="278"/>
      <c r="L409" s="283"/>
      <c r="M409" s="284"/>
      <c r="N409" s="285"/>
      <c r="O409" s="285"/>
      <c r="P409" s="285"/>
      <c r="Q409" s="285"/>
      <c r="R409" s="285"/>
      <c r="S409" s="285"/>
      <c r="T409" s="28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T409" s="287" t="s">
        <v>178</v>
      </c>
      <c r="AU409" s="287" t="s">
        <v>86</v>
      </c>
      <c r="AV409" s="16" t="s">
        <v>189</v>
      </c>
      <c r="AW409" s="16" t="s">
        <v>32</v>
      </c>
      <c r="AX409" s="16" t="s">
        <v>76</v>
      </c>
      <c r="AY409" s="287" t="s">
        <v>167</v>
      </c>
    </row>
    <row r="410" s="15" customFormat="1">
      <c r="A410" s="15"/>
      <c r="B410" s="255"/>
      <c r="C410" s="256"/>
      <c r="D410" s="229" t="s">
        <v>178</v>
      </c>
      <c r="E410" s="257" t="s">
        <v>1</v>
      </c>
      <c r="F410" s="258" t="s">
        <v>181</v>
      </c>
      <c r="G410" s="256"/>
      <c r="H410" s="259">
        <v>1.3420000000000001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5" t="s">
        <v>178</v>
      </c>
      <c r="AU410" s="265" t="s">
        <v>86</v>
      </c>
      <c r="AV410" s="15" t="s">
        <v>174</v>
      </c>
      <c r="AW410" s="15" t="s">
        <v>32</v>
      </c>
      <c r="AX410" s="15" t="s">
        <v>84</v>
      </c>
      <c r="AY410" s="265" t="s">
        <v>167</v>
      </c>
    </row>
    <row r="411" s="14" customFormat="1">
      <c r="A411" s="14"/>
      <c r="B411" s="244"/>
      <c r="C411" s="245"/>
      <c r="D411" s="229" t="s">
        <v>178</v>
      </c>
      <c r="E411" s="245"/>
      <c r="F411" s="247" t="s">
        <v>514</v>
      </c>
      <c r="G411" s="245"/>
      <c r="H411" s="248">
        <v>1.476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178</v>
      </c>
      <c r="AU411" s="254" t="s">
        <v>86</v>
      </c>
      <c r="AV411" s="14" t="s">
        <v>86</v>
      </c>
      <c r="AW411" s="14" t="s">
        <v>4</v>
      </c>
      <c r="AX411" s="14" t="s">
        <v>84</v>
      </c>
      <c r="AY411" s="254" t="s">
        <v>167</v>
      </c>
    </row>
    <row r="412" s="2" customFormat="1" ht="24.15" customHeight="1">
      <c r="A412" s="39"/>
      <c r="B412" s="40"/>
      <c r="C412" s="216" t="s">
        <v>515</v>
      </c>
      <c r="D412" s="216" t="s">
        <v>170</v>
      </c>
      <c r="E412" s="217" t="s">
        <v>516</v>
      </c>
      <c r="F412" s="218" t="s">
        <v>517</v>
      </c>
      <c r="G412" s="219" t="s">
        <v>274</v>
      </c>
      <c r="H412" s="220">
        <v>1</v>
      </c>
      <c r="I412" s="221"/>
      <c r="J412" s="222">
        <f>ROUND(I412*H412,2)</f>
        <v>0</v>
      </c>
      <c r="K412" s="218" t="s">
        <v>184</v>
      </c>
      <c r="L412" s="45"/>
      <c r="M412" s="223" t="s">
        <v>1</v>
      </c>
      <c r="N412" s="224" t="s">
        <v>41</v>
      </c>
      <c r="O412" s="92"/>
      <c r="P412" s="225">
        <f>O412*H412</f>
        <v>0</v>
      </c>
      <c r="Q412" s="225">
        <v>0.10174999999999999</v>
      </c>
      <c r="R412" s="225">
        <f>Q412*H412</f>
        <v>0.10174999999999999</v>
      </c>
      <c r="S412" s="225">
        <v>0</v>
      </c>
      <c r="T412" s="226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7" t="s">
        <v>262</v>
      </c>
      <c r="AT412" s="227" t="s">
        <v>170</v>
      </c>
      <c r="AU412" s="227" t="s">
        <v>86</v>
      </c>
      <c r="AY412" s="18" t="s">
        <v>167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8" t="s">
        <v>84</v>
      </c>
      <c r="BK412" s="228">
        <f>ROUND(I412*H412,2)</f>
        <v>0</v>
      </c>
      <c r="BL412" s="18" t="s">
        <v>262</v>
      </c>
      <c r="BM412" s="227" t="s">
        <v>518</v>
      </c>
    </row>
    <row r="413" s="13" customFormat="1">
      <c r="A413" s="13"/>
      <c r="B413" s="234"/>
      <c r="C413" s="235"/>
      <c r="D413" s="229" t="s">
        <v>178</v>
      </c>
      <c r="E413" s="236" t="s">
        <v>1</v>
      </c>
      <c r="F413" s="237" t="s">
        <v>519</v>
      </c>
      <c r="G413" s="235"/>
      <c r="H413" s="236" t="s">
        <v>1</v>
      </c>
      <c r="I413" s="238"/>
      <c r="J413" s="235"/>
      <c r="K413" s="235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178</v>
      </c>
      <c r="AU413" s="243" t="s">
        <v>86</v>
      </c>
      <c r="AV413" s="13" t="s">
        <v>84</v>
      </c>
      <c r="AW413" s="13" t="s">
        <v>32</v>
      </c>
      <c r="AX413" s="13" t="s">
        <v>76</v>
      </c>
      <c r="AY413" s="243" t="s">
        <v>167</v>
      </c>
    </row>
    <row r="414" s="14" customFormat="1">
      <c r="A414" s="14"/>
      <c r="B414" s="244"/>
      <c r="C414" s="245"/>
      <c r="D414" s="229" t="s">
        <v>178</v>
      </c>
      <c r="E414" s="246" t="s">
        <v>1</v>
      </c>
      <c r="F414" s="247" t="s">
        <v>277</v>
      </c>
      <c r="G414" s="245"/>
      <c r="H414" s="248">
        <v>1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178</v>
      </c>
      <c r="AU414" s="254" t="s">
        <v>86</v>
      </c>
      <c r="AV414" s="14" t="s">
        <v>86</v>
      </c>
      <c r="AW414" s="14" t="s">
        <v>32</v>
      </c>
      <c r="AX414" s="14" t="s">
        <v>76</v>
      </c>
      <c r="AY414" s="254" t="s">
        <v>167</v>
      </c>
    </row>
    <row r="415" s="15" customFormat="1">
      <c r="A415" s="15"/>
      <c r="B415" s="255"/>
      <c r="C415" s="256"/>
      <c r="D415" s="229" t="s">
        <v>178</v>
      </c>
      <c r="E415" s="257" t="s">
        <v>1</v>
      </c>
      <c r="F415" s="258" t="s">
        <v>181</v>
      </c>
      <c r="G415" s="256"/>
      <c r="H415" s="259">
        <v>1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178</v>
      </c>
      <c r="AU415" s="265" t="s">
        <v>86</v>
      </c>
      <c r="AV415" s="15" t="s">
        <v>174</v>
      </c>
      <c r="AW415" s="15" t="s">
        <v>32</v>
      </c>
      <c r="AX415" s="15" t="s">
        <v>84</v>
      </c>
      <c r="AY415" s="265" t="s">
        <v>167</v>
      </c>
    </row>
    <row r="416" s="2" customFormat="1" ht="33" customHeight="1">
      <c r="A416" s="39"/>
      <c r="B416" s="40"/>
      <c r="C416" s="216" t="s">
        <v>520</v>
      </c>
      <c r="D416" s="216" t="s">
        <v>170</v>
      </c>
      <c r="E416" s="217" t="s">
        <v>521</v>
      </c>
      <c r="F416" s="218" t="s">
        <v>522</v>
      </c>
      <c r="G416" s="219" t="s">
        <v>274</v>
      </c>
      <c r="H416" s="220">
        <v>1</v>
      </c>
      <c r="I416" s="221"/>
      <c r="J416" s="222">
        <f>ROUND(I416*H416,2)</f>
        <v>0</v>
      </c>
      <c r="K416" s="218" t="s">
        <v>184</v>
      </c>
      <c r="L416" s="45"/>
      <c r="M416" s="223" t="s">
        <v>1</v>
      </c>
      <c r="N416" s="224" t="s">
        <v>41</v>
      </c>
      <c r="O416" s="92"/>
      <c r="P416" s="225">
        <f>O416*H416</f>
        <v>0</v>
      </c>
      <c r="Q416" s="225">
        <v>0.00040000000000000002</v>
      </c>
      <c r="R416" s="225">
        <f>Q416*H416</f>
        <v>0.00040000000000000002</v>
      </c>
      <c r="S416" s="225">
        <v>0</v>
      </c>
      <c r="T416" s="226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7" t="s">
        <v>262</v>
      </c>
      <c r="AT416" s="227" t="s">
        <v>170</v>
      </c>
      <c r="AU416" s="227" t="s">
        <v>86</v>
      </c>
      <c r="AY416" s="18" t="s">
        <v>167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8" t="s">
        <v>84</v>
      </c>
      <c r="BK416" s="228">
        <f>ROUND(I416*H416,2)</f>
        <v>0</v>
      </c>
      <c r="BL416" s="18" t="s">
        <v>262</v>
      </c>
      <c r="BM416" s="227" t="s">
        <v>523</v>
      </c>
    </row>
    <row r="417" s="2" customFormat="1">
      <c r="A417" s="39"/>
      <c r="B417" s="40"/>
      <c r="C417" s="41"/>
      <c r="D417" s="229" t="s">
        <v>176</v>
      </c>
      <c r="E417" s="41"/>
      <c r="F417" s="230" t="s">
        <v>524</v>
      </c>
      <c r="G417" s="41"/>
      <c r="H417" s="41"/>
      <c r="I417" s="231"/>
      <c r="J417" s="41"/>
      <c r="K417" s="41"/>
      <c r="L417" s="45"/>
      <c r="M417" s="232"/>
      <c r="N417" s="233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176</v>
      </c>
      <c r="AU417" s="18" t="s">
        <v>86</v>
      </c>
    </row>
    <row r="418" s="13" customFormat="1">
      <c r="A418" s="13"/>
      <c r="B418" s="234"/>
      <c r="C418" s="235"/>
      <c r="D418" s="229" t="s">
        <v>178</v>
      </c>
      <c r="E418" s="236" t="s">
        <v>1</v>
      </c>
      <c r="F418" s="237" t="s">
        <v>525</v>
      </c>
      <c r="G418" s="235"/>
      <c r="H418" s="236" t="s">
        <v>1</v>
      </c>
      <c r="I418" s="238"/>
      <c r="J418" s="235"/>
      <c r="K418" s="235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178</v>
      </c>
      <c r="AU418" s="243" t="s">
        <v>86</v>
      </c>
      <c r="AV418" s="13" t="s">
        <v>84</v>
      </c>
      <c r="AW418" s="13" t="s">
        <v>32</v>
      </c>
      <c r="AX418" s="13" t="s">
        <v>76</v>
      </c>
      <c r="AY418" s="243" t="s">
        <v>167</v>
      </c>
    </row>
    <row r="419" s="14" customFormat="1">
      <c r="A419" s="14"/>
      <c r="B419" s="244"/>
      <c r="C419" s="245"/>
      <c r="D419" s="229" t="s">
        <v>178</v>
      </c>
      <c r="E419" s="246" t="s">
        <v>1</v>
      </c>
      <c r="F419" s="247" t="s">
        <v>277</v>
      </c>
      <c r="G419" s="245"/>
      <c r="H419" s="248">
        <v>1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178</v>
      </c>
      <c r="AU419" s="254" t="s">
        <v>86</v>
      </c>
      <c r="AV419" s="14" t="s">
        <v>86</v>
      </c>
      <c r="AW419" s="14" t="s">
        <v>32</v>
      </c>
      <c r="AX419" s="14" t="s">
        <v>84</v>
      </c>
      <c r="AY419" s="254" t="s">
        <v>167</v>
      </c>
    </row>
    <row r="420" s="2" customFormat="1" ht="24.15" customHeight="1">
      <c r="A420" s="39"/>
      <c r="B420" s="40"/>
      <c r="C420" s="216" t="s">
        <v>526</v>
      </c>
      <c r="D420" s="216" t="s">
        <v>170</v>
      </c>
      <c r="E420" s="217" t="s">
        <v>527</v>
      </c>
      <c r="F420" s="218" t="s">
        <v>528</v>
      </c>
      <c r="G420" s="219" t="s">
        <v>403</v>
      </c>
      <c r="H420" s="220">
        <v>12.756</v>
      </c>
      <c r="I420" s="221"/>
      <c r="J420" s="222">
        <f>ROUND(I420*H420,2)</f>
        <v>0</v>
      </c>
      <c r="K420" s="218" t="s">
        <v>173</v>
      </c>
      <c r="L420" s="45"/>
      <c r="M420" s="223" t="s">
        <v>1</v>
      </c>
      <c r="N420" s="224" t="s">
        <v>41</v>
      </c>
      <c r="O420" s="92"/>
      <c r="P420" s="225">
        <f>O420*H420</f>
        <v>0</v>
      </c>
      <c r="Q420" s="225">
        <v>0.023369999999999998</v>
      </c>
      <c r="R420" s="225">
        <f>Q420*H420</f>
        <v>0.29810771999999996</v>
      </c>
      <c r="S420" s="225">
        <v>0</v>
      </c>
      <c r="T420" s="226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7" t="s">
        <v>262</v>
      </c>
      <c r="AT420" s="227" t="s">
        <v>170</v>
      </c>
      <c r="AU420" s="227" t="s">
        <v>86</v>
      </c>
      <c r="AY420" s="18" t="s">
        <v>167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8" t="s">
        <v>84</v>
      </c>
      <c r="BK420" s="228">
        <f>ROUND(I420*H420,2)</f>
        <v>0</v>
      </c>
      <c r="BL420" s="18" t="s">
        <v>262</v>
      </c>
      <c r="BM420" s="227" t="s">
        <v>529</v>
      </c>
    </row>
    <row r="421" s="14" customFormat="1">
      <c r="A421" s="14"/>
      <c r="B421" s="244"/>
      <c r="C421" s="245"/>
      <c r="D421" s="229" t="s">
        <v>178</v>
      </c>
      <c r="E421" s="246" t="s">
        <v>1</v>
      </c>
      <c r="F421" s="247" t="s">
        <v>421</v>
      </c>
      <c r="G421" s="245"/>
      <c r="H421" s="248">
        <v>9.5009999999999994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178</v>
      </c>
      <c r="AU421" s="254" t="s">
        <v>86</v>
      </c>
      <c r="AV421" s="14" t="s">
        <v>86</v>
      </c>
      <c r="AW421" s="14" t="s">
        <v>32</v>
      </c>
      <c r="AX421" s="14" t="s">
        <v>76</v>
      </c>
      <c r="AY421" s="254" t="s">
        <v>167</v>
      </c>
    </row>
    <row r="422" s="16" customFormat="1">
      <c r="A422" s="16"/>
      <c r="B422" s="277"/>
      <c r="C422" s="278"/>
      <c r="D422" s="229" t="s">
        <v>178</v>
      </c>
      <c r="E422" s="279" t="s">
        <v>1</v>
      </c>
      <c r="F422" s="280" t="s">
        <v>422</v>
      </c>
      <c r="G422" s="278"/>
      <c r="H422" s="281">
        <v>9.5009999999999994</v>
      </c>
      <c r="I422" s="282"/>
      <c r="J422" s="278"/>
      <c r="K422" s="278"/>
      <c r="L422" s="283"/>
      <c r="M422" s="284"/>
      <c r="N422" s="285"/>
      <c r="O422" s="285"/>
      <c r="P422" s="285"/>
      <c r="Q422" s="285"/>
      <c r="R422" s="285"/>
      <c r="S422" s="285"/>
      <c r="T422" s="28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87" t="s">
        <v>178</v>
      </c>
      <c r="AU422" s="287" t="s">
        <v>86</v>
      </c>
      <c r="AV422" s="16" t="s">
        <v>189</v>
      </c>
      <c r="AW422" s="16" t="s">
        <v>32</v>
      </c>
      <c r="AX422" s="16" t="s">
        <v>76</v>
      </c>
      <c r="AY422" s="287" t="s">
        <v>167</v>
      </c>
    </row>
    <row r="423" s="14" customFormat="1">
      <c r="A423" s="14"/>
      <c r="B423" s="244"/>
      <c r="C423" s="245"/>
      <c r="D423" s="229" t="s">
        <v>178</v>
      </c>
      <c r="E423" s="246" t="s">
        <v>1</v>
      </c>
      <c r="F423" s="247" t="s">
        <v>406</v>
      </c>
      <c r="G423" s="245"/>
      <c r="H423" s="248">
        <v>0.017999999999999999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178</v>
      </c>
      <c r="AU423" s="254" t="s">
        <v>86</v>
      </c>
      <c r="AV423" s="14" t="s">
        <v>86</v>
      </c>
      <c r="AW423" s="14" t="s">
        <v>32</v>
      </c>
      <c r="AX423" s="14" t="s">
        <v>76</v>
      </c>
      <c r="AY423" s="254" t="s">
        <v>167</v>
      </c>
    </row>
    <row r="424" s="14" customFormat="1">
      <c r="A424" s="14"/>
      <c r="B424" s="244"/>
      <c r="C424" s="245"/>
      <c r="D424" s="229" t="s">
        <v>178</v>
      </c>
      <c r="E424" s="246" t="s">
        <v>1</v>
      </c>
      <c r="F424" s="247" t="s">
        <v>407</v>
      </c>
      <c r="G424" s="245"/>
      <c r="H424" s="248">
        <v>0.123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178</v>
      </c>
      <c r="AU424" s="254" t="s">
        <v>86</v>
      </c>
      <c r="AV424" s="14" t="s">
        <v>86</v>
      </c>
      <c r="AW424" s="14" t="s">
        <v>32</v>
      </c>
      <c r="AX424" s="14" t="s">
        <v>76</v>
      </c>
      <c r="AY424" s="254" t="s">
        <v>167</v>
      </c>
    </row>
    <row r="425" s="14" customFormat="1">
      <c r="A425" s="14"/>
      <c r="B425" s="244"/>
      <c r="C425" s="245"/>
      <c r="D425" s="229" t="s">
        <v>178</v>
      </c>
      <c r="E425" s="246" t="s">
        <v>1</v>
      </c>
      <c r="F425" s="247" t="s">
        <v>408</v>
      </c>
      <c r="G425" s="245"/>
      <c r="H425" s="248">
        <v>0.17599999999999999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178</v>
      </c>
      <c r="AU425" s="254" t="s">
        <v>86</v>
      </c>
      <c r="AV425" s="14" t="s">
        <v>86</v>
      </c>
      <c r="AW425" s="14" t="s">
        <v>32</v>
      </c>
      <c r="AX425" s="14" t="s">
        <v>76</v>
      </c>
      <c r="AY425" s="254" t="s">
        <v>167</v>
      </c>
    </row>
    <row r="426" s="14" customFormat="1">
      <c r="A426" s="14"/>
      <c r="B426" s="244"/>
      <c r="C426" s="245"/>
      <c r="D426" s="229" t="s">
        <v>178</v>
      </c>
      <c r="E426" s="246" t="s">
        <v>1</v>
      </c>
      <c r="F426" s="247" t="s">
        <v>409</v>
      </c>
      <c r="G426" s="245"/>
      <c r="H426" s="248">
        <v>0.10100000000000001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178</v>
      </c>
      <c r="AU426" s="254" t="s">
        <v>86</v>
      </c>
      <c r="AV426" s="14" t="s">
        <v>86</v>
      </c>
      <c r="AW426" s="14" t="s">
        <v>32</v>
      </c>
      <c r="AX426" s="14" t="s">
        <v>76</v>
      </c>
      <c r="AY426" s="254" t="s">
        <v>167</v>
      </c>
    </row>
    <row r="427" s="14" customFormat="1">
      <c r="A427" s="14"/>
      <c r="B427" s="244"/>
      <c r="C427" s="245"/>
      <c r="D427" s="229" t="s">
        <v>178</v>
      </c>
      <c r="E427" s="246" t="s">
        <v>1</v>
      </c>
      <c r="F427" s="247" t="s">
        <v>410</v>
      </c>
      <c r="G427" s="245"/>
      <c r="H427" s="248">
        <v>0.16700000000000001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178</v>
      </c>
      <c r="AU427" s="254" t="s">
        <v>86</v>
      </c>
      <c r="AV427" s="14" t="s">
        <v>86</v>
      </c>
      <c r="AW427" s="14" t="s">
        <v>32</v>
      </c>
      <c r="AX427" s="14" t="s">
        <v>76</v>
      </c>
      <c r="AY427" s="254" t="s">
        <v>167</v>
      </c>
    </row>
    <row r="428" s="16" customFormat="1">
      <c r="A428" s="16"/>
      <c r="B428" s="277"/>
      <c r="C428" s="278"/>
      <c r="D428" s="229" t="s">
        <v>178</v>
      </c>
      <c r="E428" s="279" t="s">
        <v>1</v>
      </c>
      <c r="F428" s="280" t="s">
        <v>411</v>
      </c>
      <c r="G428" s="278"/>
      <c r="H428" s="281">
        <v>0.58499999999999996</v>
      </c>
      <c r="I428" s="282"/>
      <c r="J428" s="278"/>
      <c r="K428" s="278"/>
      <c r="L428" s="283"/>
      <c r="M428" s="284"/>
      <c r="N428" s="285"/>
      <c r="O428" s="285"/>
      <c r="P428" s="285"/>
      <c r="Q428" s="285"/>
      <c r="R428" s="285"/>
      <c r="S428" s="285"/>
      <c r="T428" s="28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87" t="s">
        <v>178</v>
      </c>
      <c r="AU428" s="287" t="s">
        <v>86</v>
      </c>
      <c r="AV428" s="16" t="s">
        <v>189</v>
      </c>
      <c r="AW428" s="16" t="s">
        <v>32</v>
      </c>
      <c r="AX428" s="16" t="s">
        <v>76</v>
      </c>
      <c r="AY428" s="287" t="s">
        <v>167</v>
      </c>
    </row>
    <row r="429" s="14" customFormat="1">
      <c r="A429" s="14"/>
      <c r="B429" s="244"/>
      <c r="C429" s="245"/>
      <c r="D429" s="229" t="s">
        <v>178</v>
      </c>
      <c r="E429" s="246" t="s">
        <v>1</v>
      </c>
      <c r="F429" s="247" t="s">
        <v>510</v>
      </c>
      <c r="G429" s="245"/>
      <c r="H429" s="248">
        <v>1.1140000000000001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178</v>
      </c>
      <c r="AU429" s="254" t="s">
        <v>86</v>
      </c>
      <c r="AV429" s="14" t="s">
        <v>86</v>
      </c>
      <c r="AW429" s="14" t="s">
        <v>32</v>
      </c>
      <c r="AX429" s="14" t="s">
        <v>76</v>
      </c>
      <c r="AY429" s="254" t="s">
        <v>167</v>
      </c>
    </row>
    <row r="430" s="16" customFormat="1">
      <c r="A430" s="16"/>
      <c r="B430" s="277"/>
      <c r="C430" s="278"/>
      <c r="D430" s="229" t="s">
        <v>178</v>
      </c>
      <c r="E430" s="279" t="s">
        <v>1</v>
      </c>
      <c r="F430" s="280" t="s">
        <v>530</v>
      </c>
      <c r="G430" s="278"/>
      <c r="H430" s="281">
        <v>1.1140000000000001</v>
      </c>
      <c r="I430" s="282"/>
      <c r="J430" s="278"/>
      <c r="K430" s="278"/>
      <c r="L430" s="283"/>
      <c r="M430" s="284"/>
      <c r="N430" s="285"/>
      <c r="O430" s="285"/>
      <c r="P430" s="285"/>
      <c r="Q430" s="285"/>
      <c r="R430" s="285"/>
      <c r="S430" s="285"/>
      <c r="T430" s="28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87" t="s">
        <v>178</v>
      </c>
      <c r="AU430" s="287" t="s">
        <v>86</v>
      </c>
      <c r="AV430" s="16" t="s">
        <v>189</v>
      </c>
      <c r="AW430" s="16" t="s">
        <v>32</v>
      </c>
      <c r="AX430" s="16" t="s">
        <v>76</v>
      </c>
      <c r="AY430" s="287" t="s">
        <v>167</v>
      </c>
    </row>
    <row r="431" s="13" customFormat="1">
      <c r="A431" s="13"/>
      <c r="B431" s="234"/>
      <c r="C431" s="235"/>
      <c r="D431" s="229" t="s">
        <v>178</v>
      </c>
      <c r="E431" s="236" t="s">
        <v>1</v>
      </c>
      <c r="F431" s="237" t="s">
        <v>511</v>
      </c>
      <c r="G431" s="235"/>
      <c r="H431" s="236" t="s">
        <v>1</v>
      </c>
      <c r="I431" s="238"/>
      <c r="J431" s="235"/>
      <c r="K431" s="235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178</v>
      </c>
      <c r="AU431" s="243" t="s">
        <v>86</v>
      </c>
      <c r="AV431" s="13" t="s">
        <v>84</v>
      </c>
      <c r="AW431" s="13" t="s">
        <v>32</v>
      </c>
      <c r="AX431" s="13" t="s">
        <v>76</v>
      </c>
      <c r="AY431" s="243" t="s">
        <v>167</v>
      </c>
    </row>
    <row r="432" s="14" customFormat="1">
      <c r="A432" s="14"/>
      <c r="B432" s="244"/>
      <c r="C432" s="245"/>
      <c r="D432" s="229" t="s">
        <v>178</v>
      </c>
      <c r="E432" s="246" t="s">
        <v>1</v>
      </c>
      <c r="F432" s="247" t="s">
        <v>512</v>
      </c>
      <c r="G432" s="245"/>
      <c r="H432" s="248">
        <v>0.13700000000000001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178</v>
      </c>
      <c r="AU432" s="254" t="s">
        <v>86</v>
      </c>
      <c r="AV432" s="14" t="s">
        <v>86</v>
      </c>
      <c r="AW432" s="14" t="s">
        <v>32</v>
      </c>
      <c r="AX432" s="14" t="s">
        <v>76</v>
      </c>
      <c r="AY432" s="254" t="s">
        <v>167</v>
      </c>
    </row>
    <row r="433" s="14" customFormat="1">
      <c r="A433" s="14"/>
      <c r="B433" s="244"/>
      <c r="C433" s="245"/>
      <c r="D433" s="229" t="s">
        <v>178</v>
      </c>
      <c r="E433" s="246" t="s">
        <v>1</v>
      </c>
      <c r="F433" s="247" t="s">
        <v>513</v>
      </c>
      <c r="G433" s="245"/>
      <c r="H433" s="248">
        <v>0.090999999999999998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178</v>
      </c>
      <c r="AU433" s="254" t="s">
        <v>86</v>
      </c>
      <c r="AV433" s="14" t="s">
        <v>86</v>
      </c>
      <c r="AW433" s="14" t="s">
        <v>32</v>
      </c>
      <c r="AX433" s="14" t="s">
        <v>76</v>
      </c>
      <c r="AY433" s="254" t="s">
        <v>167</v>
      </c>
    </row>
    <row r="434" s="16" customFormat="1">
      <c r="A434" s="16"/>
      <c r="B434" s="277"/>
      <c r="C434" s="278"/>
      <c r="D434" s="229" t="s">
        <v>178</v>
      </c>
      <c r="E434" s="279" t="s">
        <v>1</v>
      </c>
      <c r="F434" s="280" t="s">
        <v>504</v>
      </c>
      <c r="G434" s="278"/>
      <c r="H434" s="281">
        <v>0.22800000000000001</v>
      </c>
      <c r="I434" s="282"/>
      <c r="J434" s="278"/>
      <c r="K434" s="278"/>
      <c r="L434" s="283"/>
      <c r="M434" s="284"/>
      <c r="N434" s="285"/>
      <c r="O434" s="285"/>
      <c r="P434" s="285"/>
      <c r="Q434" s="285"/>
      <c r="R434" s="285"/>
      <c r="S434" s="285"/>
      <c r="T434" s="28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87" t="s">
        <v>178</v>
      </c>
      <c r="AU434" s="287" t="s">
        <v>86</v>
      </c>
      <c r="AV434" s="16" t="s">
        <v>189</v>
      </c>
      <c r="AW434" s="16" t="s">
        <v>32</v>
      </c>
      <c r="AX434" s="16" t="s">
        <v>76</v>
      </c>
      <c r="AY434" s="287" t="s">
        <v>167</v>
      </c>
    </row>
    <row r="435" s="13" customFormat="1">
      <c r="A435" s="13"/>
      <c r="B435" s="234"/>
      <c r="C435" s="235"/>
      <c r="D435" s="229" t="s">
        <v>178</v>
      </c>
      <c r="E435" s="236" t="s">
        <v>1</v>
      </c>
      <c r="F435" s="237" t="s">
        <v>412</v>
      </c>
      <c r="G435" s="235"/>
      <c r="H435" s="236" t="s">
        <v>1</v>
      </c>
      <c r="I435" s="238"/>
      <c r="J435" s="235"/>
      <c r="K435" s="235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178</v>
      </c>
      <c r="AU435" s="243" t="s">
        <v>86</v>
      </c>
      <c r="AV435" s="13" t="s">
        <v>84</v>
      </c>
      <c r="AW435" s="13" t="s">
        <v>32</v>
      </c>
      <c r="AX435" s="13" t="s">
        <v>76</v>
      </c>
      <c r="AY435" s="243" t="s">
        <v>167</v>
      </c>
    </row>
    <row r="436" s="14" customFormat="1">
      <c r="A436" s="14"/>
      <c r="B436" s="244"/>
      <c r="C436" s="245"/>
      <c r="D436" s="229" t="s">
        <v>178</v>
      </c>
      <c r="E436" s="246" t="s">
        <v>1</v>
      </c>
      <c r="F436" s="247" t="s">
        <v>413</v>
      </c>
      <c r="G436" s="245"/>
      <c r="H436" s="248">
        <v>0.082000000000000003</v>
      </c>
      <c r="I436" s="249"/>
      <c r="J436" s="245"/>
      <c r="K436" s="245"/>
      <c r="L436" s="250"/>
      <c r="M436" s="251"/>
      <c r="N436" s="252"/>
      <c r="O436" s="252"/>
      <c r="P436" s="252"/>
      <c r="Q436" s="252"/>
      <c r="R436" s="252"/>
      <c r="S436" s="252"/>
      <c r="T436" s="253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4" t="s">
        <v>178</v>
      </c>
      <c r="AU436" s="254" t="s">
        <v>86</v>
      </c>
      <c r="AV436" s="14" t="s">
        <v>86</v>
      </c>
      <c r="AW436" s="14" t="s">
        <v>32</v>
      </c>
      <c r="AX436" s="14" t="s">
        <v>76</v>
      </c>
      <c r="AY436" s="254" t="s">
        <v>167</v>
      </c>
    </row>
    <row r="437" s="14" customFormat="1">
      <c r="A437" s="14"/>
      <c r="B437" s="244"/>
      <c r="C437" s="245"/>
      <c r="D437" s="229" t="s">
        <v>178</v>
      </c>
      <c r="E437" s="246" t="s">
        <v>1</v>
      </c>
      <c r="F437" s="247" t="s">
        <v>414</v>
      </c>
      <c r="G437" s="245"/>
      <c r="H437" s="248">
        <v>0.32500000000000001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178</v>
      </c>
      <c r="AU437" s="254" t="s">
        <v>86</v>
      </c>
      <c r="AV437" s="14" t="s">
        <v>86</v>
      </c>
      <c r="AW437" s="14" t="s">
        <v>32</v>
      </c>
      <c r="AX437" s="14" t="s">
        <v>76</v>
      </c>
      <c r="AY437" s="254" t="s">
        <v>167</v>
      </c>
    </row>
    <row r="438" s="14" customFormat="1">
      <c r="A438" s="14"/>
      <c r="B438" s="244"/>
      <c r="C438" s="245"/>
      <c r="D438" s="229" t="s">
        <v>178</v>
      </c>
      <c r="E438" s="246" t="s">
        <v>1</v>
      </c>
      <c r="F438" s="247" t="s">
        <v>415</v>
      </c>
      <c r="G438" s="245"/>
      <c r="H438" s="248">
        <v>0.92100000000000004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178</v>
      </c>
      <c r="AU438" s="254" t="s">
        <v>86</v>
      </c>
      <c r="AV438" s="14" t="s">
        <v>86</v>
      </c>
      <c r="AW438" s="14" t="s">
        <v>32</v>
      </c>
      <c r="AX438" s="14" t="s">
        <v>76</v>
      </c>
      <c r="AY438" s="254" t="s">
        <v>167</v>
      </c>
    </row>
    <row r="439" s="16" customFormat="1">
      <c r="A439" s="16"/>
      <c r="B439" s="277"/>
      <c r="C439" s="278"/>
      <c r="D439" s="229" t="s">
        <v>178</v>
      </c>
      <c r="E439" s="279" t="s">
        <v>1</v>
      </c>
      <c r="F439" s="280" t="s">
        <v>416</v>
      </c>
      <c r="G439" s="278"/>
      <c r="H439" s="281">
        <v>1.3280000000000001</v>
      </c>
      <c r="I439" s="282"/>
      <c r="J439" s="278"/>
      <c r="K439" s="278"/>
      <c r="L439" s="283"/>
      <c r="M439" s="284"/>
      <c r="N439" s="285"/>
      <c r="O439" s="285"/>
      <c r="P439" s="285"/>
      <c r="Q439" s="285"/>
      <c r="R439" s="285"/>
      <c r="S439" s="285"/>
      <c r="T439" s="28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87" t="s">
        <v>178</v>
      </c>
      <c r="AU439" s="287" t="s">
        <v>86</v>
      </c>
      <c r="AV439" s="16" t="s">
        <v>189</v>
      </c>
      <c r="AW439" s="16" t="s">
        <v>32</v>
      </c>
      <c r="AX439" s="16" t="s">
        <v>76</v>
      </c>
      <c r="AY439" s="287" t="s">
        <v>167</v>
      </c>
    </row>
    <row r="440" s="15" customFormat="1">
      <c r="A440" s="15"/>
      <c r="B440" s="255"/>
      <c r="C440" s="256"/>
      <c r="D440" s="229" t="s">
        <v>178</v>
      </c>
      <c r="E440" s="257" t="s">
        <v>1</v>
      </c>
      <c r="F440" s="258" t="s">
        <v>181</v>
      </c>
      <c r="G440" s="256"/>
      <c r="H440" s="259">
        <v>12.756</v>
      </c>
      <c r="I440" s="260"/>
      <c r="J440" s="256"/>
      <c r="K440" s="256"/>
      <c r="L440" s="261"/>
      <c r="M440" s="262"/>
      <c r="N440" s="263"/>
      <c r="O440" s="263"/>
      <c r="P440" s="263"/>
      <c r="Q440" s="263"/>
      <c r="R440" s="263"/>
      <c r="S440" s="263"/>
      <c r="T440" s="26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5" t="s">
        <v>178</v>
      </c>
      <c r="AU440" s="265" t="s">
        <v>86</v>
      </c>
      <c r="AV440" s="15" t="s">
        <v>174</v>
      </c>
      <c r="AW440" s="15" t="s">
        <v>32</v>
      </c>
      <c r="AX440" s="15" t="s">
        <v>84</v>
      </c>
      <c r="AY440" s="265" t="s">
        <v>167</v>
      </c>
    </row>
    <row r="441" s="2" customFormat="1" ht="24.15" customHeight="1">
      <c r="A441" s="39"/>
      <c r="B441" s="40"/>
      <c r="C441" s="216" t="s">
        <v>531</v>
      </c>
      <c r="D441" s="216" t="s">
        <v>170</v>
      </c>
      <c r="E441" s="217" t="s">
        <v>532</v>
      </c>
      <c r="F441" s="218" t="s">
        <v>533</v>
      </c>
      <c r="G441" s="219" t="s">
        <v>214</v>
      </c>
      <c r="H441" s="220">
        <v>8.4459999999999997</v>
      </c>
      <c r="I441" s="221"/>
      <c r="J441" s="222">
        <f>ROUND(I441*H441,2)</f>
        <v>0</v>
      </c>
      <c r="K441" s="218" t="s">
        <v>173</v>
      </c>
      <c r="L441" s="45"/>
      <c r="M441" s="223" t="s">
        <v>1</v>
      </c>
      <c r="N441" s="224" t="s">
        <v>41</v>
      </c>
      <c r="O441" s="92"/>
      <c r="P441" s="225">
        <f>O441*H441</f>
        <v>0</v>
      </c>
      <c r="Q441" s="225">
        <v>0</v>
      </c>
      <c r="R441" s="225">
        <f>Q441*H441</f>
        <v>0</v>
      </c>
      <c r="S441" s="225">
        <v>0</v>
      </c>
      <c r="T441" s="22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7" t="s">
        <v>262</v>
      </c>
      <c r="AT441" s="227" t="s">
        <v>170</v>
      </c>
      <c r="AU441" s="227" t="s">
        <v>86</v>
      </c>
      <c r="AY441" s="18" t="s">
        <v>167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8" t="s">
        <v>84</v>
      </c>
      <c r="BK441" s="228">
        <f>ROUND(I441*H441,2)</f>
        <v>0</v>
      </c>
      <c r="BL441" s="18" t="s">
        <v>262</v>
      </c>
      <c r="BM441" s="227" t="s">
        <v>534</v>
      </c>
    </row>
    <row r="442" s="12" customFormat="1" ht="22.8" customHeight="1">
      <c r="A442" s="12"/>
      <c r="B442" s="200"/>
      <c r="C442" s="201"/>
      <c r="D442" s="202" t="s">
        <v>75</v>
      </c>
      <c r="E442" s="214" t="s">
        <v>535</v>
      </c>
      <c r="F442" s="214" t="s">
        <v>536</v>
      </c>
      <c r="G442" s="201"/>
      <c r="H442" s="201"/>
      <c r="I442" s="204"/>
      <c r="J442" s="215">
        <f>BK442</f>
        <v>0</v>
      </c>
      <c r="K442" s="201"/>
      <c r="L442" s="206"/>
      <c r="M442" s="207"/>
      <c r="N442" s="208"/>
      <c r="O442" s="208"/>
      <c r="P442" s="209">
        <f>SUM(P443:P500)</f>
        <v>0</v>
      </c>
      <c r="Q442" s="208"/>
      <c r="R442" s="209">
        <f>SUM(R443:R500)</f>
        <v>0.17907288999999999</v>
      </c>
      <c r="S442" s="208"/>
      <c r="T442" s="210">
        <f>SUM(T443:T500)</f>
        <v>0.19958250000000002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1" t="s">
        <v>86</v>
      </c>
      <c r="AT442" s="212" t="s">
        <v>75</v>
      </c>
      <c r="AU442" s="212" t="s">
        <v>84</v>
      </c>
      <c r="AY442" s="211" t="s">
        <v>167</v>
      </c>
      <c r="BK442" s="213">
        <f>SUM(BK443:BK500)</f>
        <v>0</v>
      </c>
    </row>
    <row r="443" s="2" customFormat="1" ht="24.15" customHeight="1">
      <c r="A443" s="39"/>
      <c r="B443" s="40"/>
      <c r="C443" s="216" t="s">
        <v>537</v>
      </c>
      <c r="D443" s="216" t="s">
        <v>170</v>
      </c>
      <c r="E443" s="217" t="s">
        <v>538</v>
      </c>
      <c r="F443" s="218" t="s">
        <v>539</v>
      </c>
      <c r="G443" s="219" t="s">
        <v>89</v>
      </c>
      <c r="H443" s="220">
        <v>4.7939999999999996</v>
      </c>
      <c r="I443" s="221"/>
      <c r="J443" s="222">
        <f>ROUND(I443*H443,2)</f>
        <v>0</v>
      </c>
      <c r="K443" s="218" t="s">
        <v>173</v>
      </c>
      <c r="L443" s="45"/>
      <c r="M443" s="223" t="s">
        <v>1</v>
      </c>
      <c r="N443" s="224" t="s">
        <v>41</v>
      </c>
      <c r="O443" s="92"/>
      <c r="P443" s="225">
        <f>O443*H443</f>
        <v>0</v>
      </c>
      <c r="Q443" s="225">
        <v>0.01217</v>
      </c>
      <c r="R443" s="225">
        <f>Q443*H443</f>
        <v>0.058342979999999996</v>
      </c>
      <c r="S443" s="225">
        <v>0</v>
      </c>
      <c r="T443" s="22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7" t="s">
        <v>262</v>
      </c>
      <c r="AT443" s="227" t="s">
        <v>170</v>
      </c>
      <c r="AU443" s="227" t="s">
        <v>86</v>
      </c>
      <c r="AY443" s="18" t="s">
        <v>167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8" t="s">
        <v>84</v>
      </c>
      <c r="BK443" s="228">
        <f>ROUND(I443*H443,2)</f>
        <v>0</v>
      </c>
      <c r="BL443" s="18" t="s">
        <v>262</v>
      </c>
      <c r="BM443" s="227" t="s">
        <v>540</v>
      </c>
    </row>
    <row r="444" s="2" customFormat="1">
      <c r="A444" s="39"/>
      <c r="B444" s="40"/>
      <c r="C444" s="41"/>
      <c r="D444" s="229" t="s">
        <v>176</v>
      </c>
      <c r="E444" s="41"/>
      <c r="F444" s="230" t="s">
        <v>541</v>
      </c>
      <c r="G444" s="41"/>
      <c r="H444" s="41"/>
      <c r="I444" s="231"/>
      <c r="J444" s="41"/>
      <c r="K444" s="41"/>
      <c r="L444" s="45"/>
      <c r="M444" s="232"/>
      <c r="N444" s="233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176</v>
      </c>
      <c r="AU444" s="18" t="s">
        <v>86</v>
      </c>
    </row>
    <row r="445" s="14" customFormat="1">
      <c r="A445" s="14"/>
      <c r="B445" s="244"/>
      <c r="C445" s="245"/>
      <c r="D445" s="229" t="s">
        <v>178</v>
      </c>
      <c r="E445" s="246" t="s">
        <v>1</v>
      </c>
      <c r="F445" s="247" t="s">
        <v>542</v>
      </c>
      <c r="G445" s="245"/>
      <c r="H445" s="248">
        <v>1.536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178</v>
      </c>
      <c r="AU445" s="254" t="s">
        <v>86</v>
      </c>
      <c r="AV445" s="14" t="s">
        <v>86</v>
      </c>
      <c r="AW445" s="14" t="s">
        <v>32</v>
      </c>
      <c r="AX445" s="14" t="s">
        <v>76</v>
      </c>
      <c r="AY445" s="254" t="s">
        <v>167</v>
      </c>
    </row>
    <row r="446" s="14" customFormat="1">
      <c r="A446" s="14"/>
      <c r="B446" s="244"/>
      <c r="C446" s="245"/>
      <c r="D446" s="229" t="s">
        <v>178</v>
      </c>
      <c r="E446" s="246" t="s">
        <v>1</v>
      </c>
      <c r="F446" s="247" t="s">
        <v>543</v>
      </c>
      <c r="G446" s="245"/>
      <c r="H446" s="248">
        <v>2.1000000000000001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178</v>
      </c>
      <c r="AU446" s="254" t="s">
        <v>86</v>
      </c>
      <c r="AV446" s="14" t="s">
        <v>86</v>
      </c>
      <c r="AW446" s="14" t="s">
        <v>32</v>
      </c>
      <c r="AX446" s="14" t="s">
        <v>76</v>
      </c>
      <c r="AY446" s="254" t="s">
        <v>167</v>
      </c>
    </row>
    <row r="447" s="14" customFormat="1">
      <c r="A447" s="14"/>
      <c r="B447" s="244"/>
      <c r="C447" s="245"/>
      <c r="D447" s="229" t="s">
        <v>178</v>
      </c>
      <c r="E447" s="246" t="s">
        <v>1</v>
      </c>
      <c r="F447" s="247" t="s">
        <v>544</v>
      </c>
      <c r="G447" s="245"/>
      <c r="H447" s="248">
        <v>1.1579999999999999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178</v>
      </c>
      <c r="AU447" s="254" t="s">
        <v>86</v>
      </c>
      <c r="AV447" s="14" t="s">
        <v>86</v>
      </c>
      <c r="AW447" s="14" t="s">
        <v>32</v>
      </c>
      <c r="AX447" s="14" t="s">
        <v>76</v>
      </c>
      <c r="AY447" s="254" t="s">
        <v>167</v>
      </c>
    </row>
    <row r="448" s="15" customFormat="1">
      <c r="A448" s="15"/>
      <c r="B448" s="255"/>
      <c r="C448" s="256"/>
      <c r="D448" s="229" t="s">
        <v>178</v>
      </c>
      <c r="E448" s="257" t="s">
        <v>1</v>
      </c>
      <c r="F448" s="258" t="s">
        <v>181</v>
      </c>
      <c r="G448" s="256"/>
      <c r="H448" s="259">
        <v>4.7939999999999996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178</v>
      </c>
      <c r="AU448" s="265" t="s">
        <v>86</v>
      </c>
      <c r="AV448" s="15" t="s">
        <v>174</v>
      </c>
      <c r="AW448" s="15" t="s">
        <v>32</v>
      </c>
      <c r="AX448" s="15" t="s">
        <v>84</v>
      </c>
      <c r="AY448" s="265" t="s">
        <v>167</v>
      </c>
    </row>
    <row r="449" s="2" customFormat="1" ht="16.5" customHeight="1">
      <c r="A449" s="39"/>
      <c r="B449" s="40"/>
      <c r="C449" s="216" t="s">
        <v>545</v>
      </c>
      <c r="D449" s="216" t="s">
        <v>170</v>
      </c>
      <c r="E449" s="217" t="s">
        <v>546</v>
      </c>
      <c r="F449" s="218" t="s">
        <v>547</v>
      </c>
      <c r="G449" s="219" t="s">
        <v>97</v>
      </c>
      <c r="H449" s="220">
        <v>27.780000000000001</v>
      </c>
      <c r="I449" s="221"/>
      <c r="J449" s="222">
        <f>ROUND(I449*H449,2)</f>
        <v>0</v>
      </c>
      <c r="K449" s="218" t="s">
        <v>173</v>
      </c>
      <c r="L449" s="45"/>
      <c r="M449" s="223" t="s">
        <v>1</v>
      </c>
      <c r="N449" s="224" t="s">
        <v>41</v>
      </c>
      <c r="O449" s="92"/>
      <c r="P449" s="225">
        <f>O449*H449</f>
        <v>0</v>
      </c>
      <c r="Q449" s="225">
        <v>1.0000000000000001E-05</v>
      </c>
      <c r="R449" s="225">
        <f>Q449*H449</f>
        <v>0.00027780000000000003</v>
      </c>
      <c r="S449" s="225">
        <v>0</v>
      </c>
      <c r="T449" s="226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7" t="s">
        <v>262</v>
      </c>
      <c r="AT449" s="227" t="s">
        <v>170</v>
      </c>
      <c r="AU449" s="227" t="s">
        <v>86</v>
      </c>
      <c r="AY449" s="18" t="s">
        <v>167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8" t="s">
        <v>84</v>
      </c>
      <c r="BK449" s="228">
        <f>ROUND(I449*H449,2)</f>
        <v>0</v>
      </c>
      <c r="BL449" s="18" t="s">
        <v>262</v>
      </c>
      <c r="BM449" s="227" t="s">
        <v>548</v>
      </c>
    </row>
    <row r="450" s="2" customFormat="1">
      <c r="A450" s="39"/>
      <c r="B450" s="40"/>
      <c r="C450" s="41"/>
      <c r="D450" s="229" t="s">
        <v>176</v>
      </c>
      <c r="E450" s="41"/>
      <c r="F450" s="230" t="s">
        <v>549</v>
      </c>
      <c r="G450" s="41"/>
      <c r="H450" s="41"/>
      <c r="I450" s="231"/>
      <c r="J450" s="41"/>
      <c r="K450" s="41"/>
      <c r="L450" s="45"/>
      <c r="M450" s="232"/>
      <c r="N450" s="233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176</v>
      </c>
      <c r="AU450" s="18" t="s">
        <v>86</v>
      </c>
    </row>
    <row r="451" s="14" customFormat="1">
      <c r="A451" s="14"/>
      <c r="B451" s="244"/>
      <c r="C451" s="245"/>
      <c r="D451" s="229" t="s">
        <v>178</v>
      </c>
      <c r="E451" s="246" t="s">
        <v>1</v>
      </c>
      <c r="F451" s="247" t="s">
        <v>550</v>
      </c>
      <c r="G451" s="245"/>
      <c r="H451" s="248">
        <v>6.3200000000000003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178</v>
      </c>
      <c r="AU451" s="254" t="s">
        <v>86</v>
      </c>
      <c r="AV451" s="14" t="s">
        <v>86</v>
      </c>
      <c r="AW451" s="14" t="s">
        <v>32</v>
      </c>
      <c r="AX451" s="14" t="s">
        <v>76</v>
      </c>
      <c r="AY451" s="254" t="s">
        <v>167</v>
      </c>
    </row>
    <row r="452" s="14" customFormat="1">
      <c r="A452" s="14"/>
      <c r="B452" s="244"/>
      <c r="C452" s="245"/>
      <c r="D452" s="229" t="s">
        <v>178</v>
      </c>
      <c r="E452" s="246" t="s">
        <v>1</v>
      </c>
      <c r="F452" s="247" t="s">
        <v>551</v>
      </c>
      <c r="G452" s="245"/>
      <c r="H452" s="248">
        <v>16.399999999999999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178</v>
      </c>
      <c r="AU452" s="254" t="s">
        <v>86</v>
      </c>
      <c r="AV452" s="14" t="s">
        <v>86</v>
      </c>
      <c r="AW452" s="14" t="s">
        <v>32</v>
      </c>
      <c r="AX452" s="14" t="s">
        <v>76</v>
      </c>
      <c r="AY452" s="254" t="s">
        <v>167</v>
      </c>
    </row>
    <row r="453" s="14" customFormat="1">
      <c r="A453" s="14"/>
      <c r="B453" s="244"/>
      <c r="C453" s="245"/>
      <c r="D453" s="229" t="s">
        <v>178</v>
      </c>
      <c r="E453" s="246" t="s">
        <v>1</v>
      </c>
      <c r="F453" s="247" t="s">
        <v>552</v>
      </c>
      <c r="G453" s="245"/>
      <c r="H453" s="248">
        <v>5.0599999999999996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178</v>
      </c>
      <c r="AU453" s="254" t="s">
        <v>86</v>
      </c>
      <c r="AV453" s="14" t="s">
        <v>86</v>
      </c>
      <c r="AW453" s="14" t="s">
        <v>32</v>
      </c>
      <c r="AX453" s="14" t="s">
        <v>76</v>
      </c>
      <c r="AY453" s="254" t="s">
        <v>167</v>
      </c>
    </row>
    <row r="454" s="15" customFormat="1">
      <c r="A454" s="15"/>
      <c r="B454" s="255"/>
      <c r="C454" s="256"/>
      <c r="D454" s="229" t="s">
        <v>178</v>
      </c>
      <c r="E454" s="257" t="s">
        <v>1</v>
      </c>
      <c r="F454" s="258" t="s">
        <v>181</v>
      </c>
      <c r="G454" s="256"/>
      <c r="H454" s="259">
        <v>27.780000000000001</v>
      </c>
      <c r="I454" s="260"/>
      <c r="J454" s="256"/>
      <c r="K454" s="256"/>
      <c r="L454" s="261"/>
      <c r="M454" s="262"/>
      <c r="N454" s="263"/>
      <c r="O454" s="263"/>
      <c r="P454" s="263"/>
      <c r="Q454" s="263"/>
      <c r="R454" s="263"/>
      <c r="S454" s="263"/>
      <c r="T454" s="264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5" t="s">
        <v>178</v>
      </c>
      <c r="AU454" s="265" t="s">
        <v>86</v>
      </c>
      <c r="AV454" s="15" t="s">
        <v>174</v>
      </c>
      <c r="AW454" s="15" t="s">
        <v>32</v>
      </c>
      <c r="AX454" s="15" t="s">
        <v>84</v>
      </c>
      <c r="AY454" s="265" t="s">
        <v>167</v>
      </c>
    </row>
    <row r="455" s="2" customFormat="1" ht="16.5" customHeight="1">
      <c r="A455" s="39"/>
      <c r="B455" s="40"/>
      <c r="C455" s="216" t="s">
        <v>553</v>
      </c>
      <c r="D455" s="216" t="s">
        <v>170</v>
      </c>
      <c r="E455" s="217" t="s">
        <v>554</v>
      </c>
      <c r="F455" s="218" t="s">
        <v>555</v>
      </c>
      <c r="G455" s="219" t="s">
        <v>89</v>
      </c>
      <c r="H455" s="220">
        <v>11.57</v>
      </c>
      <c r="I455" s="221"/>
      <c r="J455" s="222">
        <f>ROUND(I455*H455,2)</f>
        <v>0</v>
      </c>
      <c r="K455" s="218" t="s">
        <v>173</v>
      </c>
      <c r="L455" s="45"/>
      <c r="M455" s="223" t="s">
        <v>1</v>
      </c>
      <c r="N455" s="224" t="s">
        <v>41</v>
      </c>
      <c r="O455" s="92"/>
      <c r="P455" s="225">
        <f>O455*H455</f>
        <v>0</v>
      </c>
      <c r="Q455" s="225">
        <v>0.00010000000000000001</v>
      </c>
      <c r="R455" s="225">
        <f>Q455*H455</f>
        <v>0.001157</v>
      </c>
      <c r="S455" s="225">
        <v>0</v>
      </c>
      <c r="T455" s="22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7" t="s">
        <v>262</v>
      </c>
      <c r="AT455" s="227" t="s">
        <v>170</v>
      </c>
      <c r="AU455" s="227" t="s">
        <v>86</v>
      </c>
      <c r="AY455" s="18" t="s">
        <v>167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8" t="s">
        <v>84</v>
      </c>
      <c r="BK455" s="228">
        <f>ROUND(I455*H455,2)</f>
        <v>0</v>
      </c>
      <c r="BL455" s="18" t="s">
        <v>262</v>
      </c>
      <c r="BM455" s="227" t="s">
        <v>556</v>
      </c>
    </row>
    <row r="456" s="14" customFormat="1">
      <c r="A456" s="14"/>
      <c r="B456" s="244"/>
      <c r="C456" s="245"/>
      <c r="D456" s="229" t="s">
        <v>178</v>
      </c>
      <c r="E456" s="246" t="s">
        <v>1</v>
      </c>
      <c r="F456" s="247" t="s">
        <v>119</v>
      </c>
      <c r="G456" s="245"/>
      <c r="H456" s="248">
        <v>11.57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178</v>
      </c>
      <c r="AU456" s="254" t="s">
        <v>86</v>
      </c>
      <c r="AV456" s="14" t="s">
        <v>86</v>
      </c>
      <c r="AW456" s="14" t="s">
        <v>32</v>
      </c>
      <c r="AX456" s="14" t="s">
        <v>76</v>
      </c>
      <c r="AY456" s="254" t="s">
        <v>167</v>
      </c>
    </row>
    <row r="457" s="15" customFormat="1">
      <c r="A457" s="15"/>
      <c r="B457" s="255"/>
      <c r="C457" s="256"/>
      <c r="D457" s="229" t="s">
        <v>178</v>
      </c>
      <c r="E457" s="257" t="s">
        <v>1</v>
      </c>
      <c r="F457" s="258" t="s">
        <v>181</v>
      </c>
      <c r="G457" s="256"/>
      <c r="H457" s="259">
        <v>11.57</v>
      </c>
      <c r="I457" s="260"/>
      <c r="J457" s="256"/>
      <c r="K457" s="256"/>
      <c r="L457" s="261"/>
      <c r="M457" s="262"/>
      <c r="N457" s="263"/>
      <c r="O457" s="263"/>
      <c r="P457" s="263"/>
      <c r="Q457" s="263"/>
      <c r="R457" s="263"/>
      <c r="S457" s="263"/>
      <c r="T457" s="264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5" t="s">
        <v>178</v>
      </c>
      <c r="AU457" s="265" t="s">
        <v>86</v>
      </c>
      <c r="AV457" s="15" t="s">
        <v>174</v>
      </c>
      <c r="AW457" s="15" t="s">
        <v>32</v>
      </c>
      <c r="AX457" s="15" t="s">
        <v>84</v>
      </c>
      <c r="AY457" s="265" t="s">
        <v>167</v>
      </c>
    </row>
    <row r="458" s="2" customFormat="1" ht="16.5" customHeight="1">
      <c r="A458" s="39"/>
      <c r="B458" s="40"/>
      <c r="C458" s="216" t="s">
        <v>557</v>
      </c>
      <c r="D458" s="216" t="s">
        <v>170</v>
      </c>
      <c r="E458" s="217" t="s">
        <v>558</v>
      </c>
      <c r="F458" s="218" t="s">
        <v>559</v>
      </c>
      <c r="G458" s="219" t="s">
        <v>89</v>
      </c>
      <c r="H458" s="220">
        <v>9.2040000000000006</v>
      </c>
      <c r="I458" s="221"/>
      <c r="J458" s="222">
        <f>ROUND(I458*H458,2)</f>
        <v>0</v>
      </c>
      <c r="K458" s="218" t="s">
        <v>173</v>
      </c>
      <c r="L458" s="45"/>
      <c r="M458" s="223" t="s">
        <v>1</v>
      </c>
      <c r="N458" s="224" t="s">
        <v>41</v>
      </c>
      <c r="O458" s="92"/>
      <c r="P458" s="225">
        <f>O458*H458</f>
        <v>0</v>
      </c>
      <c r="Q458" s="225">
        <v>0</v>
      </c>
      <c r="R458" s="225">
        <f>Q458*H458</f>
        <v>0</v>
      </c>
      <c r="S458" s="225">
        <v>0</v>
      </c>
      <c r="T458" s="22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7" t="s">
        <v>262</v>
      </c>
      <c r="AT458" s="227" t="s">
        <v>170</v>
      </c>
      <c r="AU458" s="227" t="s">
        <v>86</v>
      </c>
      <c r="AY458" s="18" t="s">
        <v>167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8" t="s">
        <v>84</v>
      </c>
      <c r="BK458" s="228">
        <f>ROUND(I458*H458,2)</f>
        <v>0</v>
      </c>
      <c r="BL458" s="18" t="s">
        <v>262</v>
      </c>
      <c r="BM458" s="227" t="s">
        <v>560</v>
      </c>
    </row>
    <row r="459" s="14" customFormat="1">
      <c r="A459" s="14"/>
      <c r="B459" s="244"/>
      <c r="C459" s="245"/>
      <c r="D459" s="229" t="s">
        <v>178</v>
      </c>
      <c r="E459" s="246" t="s">
        <v>1</v>
      </c>
      <c r="F459" s="247" t="s">
        <v>561</v>
      </c>
      <c r="G459" s="245"/>
      <c r="H459" s="248">
        <v>1.1759999999999999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178</v>
      </c>
      <c r="AU459" s="254" t="s">
        <v>86</v>
      </c>
      <c r="AV459" s="14" t="s">
        <v>86</v>
      </c>
      <c r="AW459" s="14" t="s">
        <v>32</v>
      </c>
      <c r="AX459" s="14" t="s">
        <v>76</v>
      </c>
      <c r="AY459" s="254" t="s">
        <v>167</v>
      </c>
    </row>
    <row r="460" s="14" customFormat="1">
      <c r="A460" s="14"/>
      <c r="B460" s="244"/>
      <c r="C460" s="245"/>
      <c r="D460" s="229" t="s">
        <v>178</v>
      </c>
      <c r="E460" s="246" t="s">
        <v>1</v>
      </c>
      <c r="F460" s="247" t="s">
        <v>562</v>
      </c>
      <c r="G460" s="245"/>
      <c r="H460" s="248">
        <v>2.4359999999999999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178</v>
      </c>
      <c r="AU460" s="254" t="s">
        <v>86</v>
      </c>
      <c r="AV460" s="14" t="s">
        <v>86</v>
      </c>
      <c r="AW460" s="14" t="s">
        <v>32</v>
      </c>
      <c r="AX460" s="14" t="s">
        <v>76</v>
      </c>
      <c r="AY460" s="254" t="s">
        <v>167</v>
      </c>
    </row>
    <row r="461" s="14" customFormat="1">
      <c r="A461" s="14"/>
      <c r="B461" s="244"/>
      <c r="C461" s="245"/>
      <c r="D461" s="229" t="s">
        <v>178</v>
      </c>
      <c r="E461" s="246" t="s">
        <v>1</v>
      </c>
      <c r="F461" s="247" t="s">
        <v>563</v>
      </c>
      <c r="G461" s="245"/>
      <c r="H461" s="248">
        <v>0.79800000000000004</v>
      </c>
      <c r="I461" s="249"/>
      <c r="J461" s="245"/>
      <c r="K461" s="245"/>
      <c r="L461" s="250"/>
      <c r="M461" s="251"/>
      <c r="N461" s="252"/>
      <c r="O461" s="252"/>
      <c r="P461" s="252"/>
      <c r="Q461" s="252"/>
      <c r="R461" s="252"/>
      <c r="S461" s="252"/>
      <c r="T461" s="253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4" t="s">
        <v>178</v>
      </c>
      <c r="AU461" s="254" t="s">
        <v>86</v>
      </c>
      <c r="AV461" s="14" t="s">
        <v>86</v>
      </c>
      <c r="AW461" s="14" t="s">
        <v>32</v>
      </c>
      <c r="AX461" s="14" t="s">
        <v>76</v>
      </c>
      <c r="AY461" s="254" t="s">
        <v>167</v>
      </c>
    </row>
    <row r="462" s="16" customFormat="1">
      <c r="A462" s="16"/>
      <c r="B462" s="277"/>
      <c r="C462" s="278"/>
      <c r="D462" s="229" t="s">
        <v>178</v>
      </c>
      <c r="E462" s="279" t="s">
        <v>1</v>
      </c>
      <c r="F462" s="280" t="s">
        <v>564</v>
      </c>
      <c r="G462" s="278"/>
      <c r="H462" s="281">
        <v>4.4100000000000001</v>
      </c>
      <c r="I462" s="282"/>
      <c r="J462" s="278"/>
      <c r="K462" s="278"/>
      <c r="L462" s="283"/>
      <c r="M462" s="284"/>
      <c r="N462" s="285"/>
      <c r="O462" s="285"/>
      <c r="P462" s="285"/>
      <c r="Q462" s="285"/>
      <c r="R462" s="285"/>
      <c r="S462" s="285"/>
      <c r="T462" s="28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87" t="s">
        <v>178</v>
      </c>
      <c r="AU462" s="287" t="s">
        <v>86</v>
      </c>
      <c r="AV462" s="16" t="s">
        <v>189</v>
      </c>
      <c r="AW462" s="16" t="s">
        <v>32</v>
      </c>
      <c r="AX462" s="16" t="s">
        <v>76</v>
      </c>
      <c r="AY462" s="287" t="s">
        <v>167</v>
      </c>
    </row>
    <row r="463" s="14" customFormat="1">
      <c r="A463" s="14"/>
      <c r="B463" s="244"/>
      <c r="C463" s="245"/>
      <c r="D463" s="229" t="s">
        <v>178</v>
      </c>
      <c r="E463" s="246" t="s">
        <v>1</v>
      </c>
      <c r="F463" s="247" t="s">
        <v>542</v>
      </c>
      <c r="G463" s="245"/>
      <c r="H463" s="248">
        <v>1.536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178</v>
      </c>
      <c r="AU463" s="254" t="s">
        <v>86</v>
      </c>
      <c r="AV463" s="14" t="s">
        <v>86</v>
      </c>
      <c r="AW463" s="14" t="s">
        <v>32</v>
      </c>
      <c r="AX463" s="14" t="s">
        <v>76</v>
      </c>
      <c r="AY463" s="254" t="s">
        <v>167</v>
      </c>
    </row>
    <row r="464" s="14" customFormat="1">
      <c r="A464" s="14"/>
      <c r="B464" s="244"/>
      <c r="C464" s="245"/>
      <c r="D464" s="229" t="s">
        <v>178</v>
      </c>
      <c r="E464" s="246" t="s">
        <v>1</v>
      </c>
      <c r="F464" s="247" t="s">
        <v>543</v>
      </c>
      <c r="G464" s="245"/>
      <c r="H464" s="248">
        <v>2.1000000000000001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178</v>
      </c>
      <c r="AU464" s="254" t="s">
        <v>86</v>
      </c>
      <c r="AV464" s="14" t="s">
        <v>86</v>
      </c>
      <c r="AW464" s="14" t="s">
        <v>32</v>
      </c>
      <c r="AX464" s="14" t="s">
        <v>76</v>
      </c>
      <c r="AY464" s="254" t="s">
        <v>167</v>
      </c>
    </row>
    <row r="465" s="14" customFormat="1">
      <c r="A465" s="14"/>
      <c r="B465" s="244"/>
      <c r="C465" s="245"/>
      <c r="D465" s="229" t="s">
        <v>178</v>
      </c>
      <c r="E465" s="246" t="s">
        <v>1</v>
      </c>
      <c r="F465" s="247" t="s">
        <v>544</v>
      </c>
      <c r="G465" s="245"/>
      <c r="H465" s="248">
        <v>1.1579999999999999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178</v>
      </c>
      <c r="AU465" s="254" t="s">
        <v>86</v>
      </c>
      <c r="AV465" s="14" t="s">
        <v>86</v>
      </c>
      <c r="AW465" s="14" t="s">
        <v>32</v>
      </c>
      <c r="AX465" s="14" t="s">
        <v>76</v>
      </c>
      <c r="AY465" s="254" t="s">
        <v>167</v>
      </c>
    </row>
    <row r="466" s="16" customFormat="1">
      <c r="A466" s="16"/>
      <c r="B466" s="277"/>
      <c r="C466" s="278"/>
      <c r="D466" s="229" t="s">
        <v>178</v>
      </c>
      <c r="E466" s="279" t="s">
        <v>1</v>
      </c>
      <c r="F466" s="280" t="s">
        <v>565</v>
      </c>
      <c r="G466" s="278"/>
      <c r="H466" s="281">
        <v>4.7939999999999996</v>
      </c>
      <c r="I466" s="282"/>
      <c r="J466" s="278"/>
      <c r="K466" s="278"/>
      <c r="L466" s="283"/>
      <c r="M466" s="284"/>
      <c r="N466" s="285"/>
      <c r="O466" s="285"/>
      <c r="P466" s="285"/>
      <c r="Q466" s="285"/>
      <c r="R466" s="285"/>
      <c r="S466" s="285"/>
      <c r="T466" s="28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T466" s="287" t="s">
        <v>178</v>
      </c>
      <c r="AU466" s="287" t="s">
        <v>86</v>
      </c>
      <c r="AV466" s="16" t="s">
        <v>189</v>
      </c>
      <c r="AW466" s="16" t="s">
        <v>32</v>
      </c>
      <c r="AX466" s="16" t="s">
        <v>76</v>
      </c>
      <c r="AY466" s="287" t="s">
        <v>167</v>
      </c>
    </row>
    <row r="467" s="15" customFormat="1">
      <c r="A467" s="15"/>
      <c r="B467" s="255"/>
      <c r="C467" s="256"/>
      <c r="D467" s="229" t="s">
        <v>178</v>
      </c>
      <c r="E467" s="257" t="s">
        <v>1</v>
      </c>
      <c r="F467" s="258" t="s">
        <v>181</v>
      </c>
      <c r="G467" s="256"/>
      <c r="H467" s="259">
        <v>9.2040000000000006</v>
      </c>
      <c r="I467" s="260"/>
      <c r="J467" s="256"/>
      <c r="K467" s="256"/>
      <c r="L467" s="261"/>
      <c r="M467" s="262"/>
      <c r="N467" s="263"/>
      <c r="O467" s="263"/>
      <c r="P467" s="263"/>
      <c r="Q467" s="263"/>
      <c r="R467" s="263"/>
      <c r="S467" s="263"/>
      <c r="T467" s="264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5" t="s">
        <v>178</v>
      </c>
      <c r="AU467" s="265" t="s">
        <v>86</v>
      </c>
      <c r="AV467" s="15" t="s">
        <v>174</v>
      </c>
      <c r="AW467" s="15" t="s">
        <v>32</v>
      </c>
      <c r="AX467" s="15" t="s">
        <v>84</v>
      </c>
      <c r="AY467" s="265" t="s">
        <v>167</v>
      </c>
    </row>
    <row r="468" s="2" customFormat="1" ht="24.15" customHeight="1">
      <c r="A468" s="39"/>
      <c r="B468" s="40"/>
      <c r="C468" s="267" t="s">
        <v>566</v>
      </c>
      <c r="D468" s="267" t="s">
        <v>290</v>
      </c>
      <c r="E468" s="268" t="s">
        <v>567</v>
      </c>
      <c r="F468" s="269" t="s">
        <v>568</v>
      </c>
      <c r="G468" s="270" t="s">
        <v>89</v>
      </c>
      <c r="H468" s="271">
        <v>10.340999999999999</v>
      </c>
      <c r="I468" s="272"/>
      <c r="J468" s="273">
        <f>ROUND(I468*H468,2)</f>
        <v>0</v>
      </c>
      <c r="K468" s="269" t="s">
        <v>173</v>
      </c>
      <c r="L468" s="274"/>
      <c r="M468" s="275" t="s">
        <v>1</v>
      </c>
      <c r="N468" s="276" t="s">
        <v>41</v>
      </c>
      <c r="O468" s="92"/>
      <c r="P468" s="225">
        <f>O468*H468</f>
        <v>0</v>
      </c>
      <c r="Q468" s="225">
        <v>0.00011</v>
      </c>
      <c r="R468" s="225">
        <f>Q468*H468</f>
        <v>0.00113751</v>
      </c>
      <c r="S468" s="225">
        <v>0</v>
      </c>
      <c r="T468" s="226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7" t="s">
        <v>293</v>
      </c>
      <c r="AT468" s="227" t="s">
        <v>290</v>
      </c>
      <c r="AU468" s="227" t="s">
        <v>86</v>
      </c>
      <c r="AY468" s="18" t="s">
        <v>167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8" t="s">
        <v>84</v>
      </c>
      <c r="BK468" s="228">
        <f>ROUND(I468*H468,2)</f>
        <v>0</v>
      </c>
      <c r="BL468" s="18" t="s">
        <v>262</v>
      </c>
      <c r="BM468" s="227" t="s">
        <v>569</v>
      </c>
    </row>
    <row r="469" s="14" customFormat="1">
      <c r="A469" s="14"/>
      <c r="B469" s="244"/>
      <c r="C469" s="245"/>
      <c r="D469" s="229" t="s">
        <v>178</v>
      </c>
      <c r="E469" s="245"/>
      <c r="F469" s="247" t="s">
        <v>570</v>
      </c>
      <c r="G469" s="245"/>
      <c r="H469" s="248">
        <v>10.340999999999999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178</v>
      </c>
      <c r="AU469" s="254" t="s">
        <v>86</v>
      </c>
      <c r="AV469" s="14" t="s">
        <v>86</v>
      </c>
      <c r="AW469" s="14" t="s">
        <v>4</v>
      </c>
      <c r="AX469" s="14" t="s">
        <v>84</v>
      </c>
      <c r="AY469" s="254" t="s">
        <v>167</v>
      </c>
    </row>
    <row r="470" s="2" customFormat="1" ht="21.75" customHeight="1">
      <c r="A470" s="39"/>
      <c r="B470" s="40"/>
      <c r="C470" s="216" t="s">
        <v>571</v>
      </c>
      <c r="D470" s="216" t="s">
        <v>170</v>
      </c>
      <c r="E470" s="217" t="s">
        <v>572</v>
      </c>
      <c r="F470" s="218" t="s">
        <v>573</v>
      </c>
      <c r="G470" s="219" t="s">
        <v>89</v>
      </c>
      <c r="H470" s="220">
        <v>4.7939999999999996</v>
      </c>
      <c r="I470" s="221"/>
      <c r="J470" s="222">
        <f>ROUND(I470*H470,2)</f>
        <v>0</v>
      </c>
      <c r="K470" s="218" t="s">
        <v>173</v>
      </c>
      <c r="L470" s="45"/>
      <c r="M470" s="223" t="s">
        <v>1</v>
      </c>
      <c r="N470" s="224" t="s">
        <v>41</v>
      </c>
      <c r="O470" s="92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7" t="s">
        <v>262</v>
      </c>
      <c r="AT470" s="227" t="s">
        <v>170</v>
      </c>
      <c r="AU470" s="227" t="s">
        <v>86</v>
      </c>
      <c r="AY470" s="18" t="s">
        <v>167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8" t="s">
        <v>84</v>
      </c>
      <c r="BK470" s="228">
        <f>ROUND(I470*H470,2)</f>
        <v>0</v>
      </c>
      <c r="BL470" s="18" t="s">
        <v>262</v>
      </c>
      <c r="BM470" s="227" t="s">
        <v>574</v>
      </c>
    </row>
    <row r="471" s="13" customFormat="1">
      <c r="A471" s="13"/>
      <c r="B471" s="234"/>
      <c r="C471" s="235"/>
      <c r="D471" s="229" t="s">
        <v>178</v>
      </c>
      <c r="E471" s="236" t="s">
        <v>1</v>
      </c>
      <c r="F471" s="237" t="s">
        <v>575</v>
      </c>
      <c r="G471" s="235"/>
      <c r="H471" s="236" t="s">
        <v>1</v>
      </c>
      <c r="I471" s="238"/>
      <c r="J471" s="235"/>
      <c r="K471" s="235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178</v>
      </c>
      <c r="AU471" s="243" t="s">
        <v>86</v>
      </c>
      <c r="AV471" s="13" t="s">
        <v>84</v>
      </c>
      <c r="AW471" s="13" t="s">
        <v>32</v>
      </c>
      <c r="AX471" s="13" t="s">
        <v>76</v>
      </c>
      <c r="AY471" s="243" t="s">
        <v>167</v>
      </c>
    </row>
    <row r="472" s="14" customFormat="1">
      <c r="A472" s="14"/>
      <c r="B472" s="244"/>
      <c r="C472" s="245"/>
      <c r="D472" s="229" t="s">
        <v>178</v>
      </c>
      <c r="E472" s="246" t="s">
        <v>1</v>
      </c>
      <c r="F472" s="247" t="s">
        <v>542</v>
      </c>
      <c r="G472" s="245"/>
      <c r="H472" s="248">
        <v>1.536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178</v>
      </c>
      <c r="AU472" s="254" t="s">
        <v>86</v>
      </c>
      <c r="AV472" s="14" t="s">
        <v>86</v>
      </c>
      <c r="AW472" s="14" t="s">
        <v>32</v>
      </c>
      <c r="AX472" s="14" t="s">
        <v>76</v>
      </c>
      <c r="AY472" s="254" t="s">
        <v>167</v>
      </c>
    </row>
    <row r="473" s="14" customFormat="1">
      <c r="A473" s="14"/>
      <c r="B473" s="244"/>
      <c r="C473" s="245"/>
      <c r="D473" s="229" t="s">
        <v>178</v>
      </c>
      <c r="E473" s="246" t="s">
        <v>1</v>
      </c>
      <c r="F473" s="247" t="s">
        <v>543</v>
      </c>
      <c r="G473" s="245"/>
      <c r="H473" s="248">
        <v>2.1000000000000001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178</v>
      </c>
      <c r="AU473" s="254" t="s">
        <v>86</v>
      </c>
      <c r="AV473" s="14" t="s">
        <v>86</v>
      </c>
      <c r="AW473" s="14" t="s">
        <v>32</v>
      </c>
      <c r="AX473" s="14" t="s">
        <v>76</v>
      </c>
      <c r="AY473" s="254" t="s">
        <v>167</v>
      </c>
    </row>
    <row r="474" s="14" customFormat="1">
      <c r="A474" s="14"/>
      <c r="B474" s="244"/>
      <c r="C474" s="245"/>
      <c r="D474" s="229" t="s">
        <v>178</v>
      </c>
      <c r="E474" s="246" t="s">
        <v>1</v>
      </c>
      <c r="F474" s="247" t="s">
        <v>544</v>
      </c>
      <c r="G474" s="245"/>
      <c r="H474" s="248">
        <v>1.1579999999999999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4" t="s">
        <v>178</v>
      </c>
      <c r="AU474" s="254" t="s">
        <v>86</v>
      </c>
      <c r="AV474" s="14" t="s">
        <v>86</v>
      </c>
      <c r="AW474" s="14" t="s">
        <v>32</v>
      </c>
      <c r="AX474" s="14" t="s">
        <v>76</v>
      </c>
      <c r="AY474" s="254" t="s">
        <v>167</v>
      </c>
    </row>
    <row r="475" s="15" customFormat="1">
      <c r="A475" s="15"/>
      <c r="B475" s="255"/>
      <c r="C475" s="256"/>
      <c r="D475" s="229" t="s">
        <v>178</v>
      </c>
      <c r="E475" s="257" t="s">
        <v>1</v>
      </c>
      <c r="F475" s="258" t="s">
        <v>181</v>
      </c>
      <c r="G475" s="256"/>
      <c r="H475" s="259">
        <v>4.7939999999999996</v>
      </c>
      <c r="I475" s="260"/>
      <c r="J475" s="256"/>
      <c r="K475" s="256"/>
      <c r="L475" s="261"/>
      <c r="M475" s="262"/>
      <c r="N475" s="263"/>
      <c r="O475" s="263"/>
      <c r="P475" s="263"/>
      <c r="Q475" s="263"/>
      <c r="R475" s="263"/>
      <c r="S475" s="263"/>
      <c r="T475" s="26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5" t="s">
        <v>178</v>
      </c>
      <c r="AU475" s="265" t="s">
        <v>86</v>
      </c>
      <c r="AV475" s="15" t="s">
        <v>174</v>
      </c>
      <c r="AW475" s="15" t="s">
        <v>32</v>
      </c>
      <c r="AX475" s="15" t="s">
        <v>84</v>
      </c>
      <c r="AY475" s="265" t="s">
        <v>167</v>
      </c>
    </row>
    <row r="476" s="2" customFormat="1" ht="24.15" customHeight="1">
      <c r="A476" s="39"/>
      <c r="B476" s="40"/>
      <c r="C476" s="216" t="s">
        <v>576</v>
      </c>
      <c r="D476" s="216" t="s">
        <v>170</v>
      </c>
      <c r="E476" s="217" t="s">
        <v>577</v>
      </c>
      <c r="F476" s="218" t="s">
        <v>578</v>
      </c>
      <c r="G476" s="219" t="s">
        <v>89</v>
      </c>
      <c r="H476" s="220">
        <v>11.57</v>
      </c>
      <c r="I476" s="221"/>
      <c r="J476" s="222">
        <f>ROUND(I476*H476,2)</f>
        <v>0</v>
      </c>
      <c r="K476" s="218" t="s">
        <v>173</v>
      </c>
      <c r="L476" s="45"/>
      <c r="M476" s="223" t="s">
        <v>1</v>
      </c>
      <c r="N476" s="224" t="s">
        <v>41</v>
      </c>
      <c r="O476" s="92"/>
      <c r="P476" s="225">
        <f>O476*H476</f>
        <v>0</v>
      </c>
      <c r="Q476" s="225">
        <v>0</v>
      </c>
      <c r="R476" s="225">
        <f>Q476*H476</f>
        <v>0</v>
      </c>
      <c r="S476" s="225">
        <v>0.017250000000000001</v>
      </c>
      <c r="T476" s="226">
        <f>S476*H476</f>
        <v>0.19958250000000002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7" t="s">
        <v>262</v>
      </c>
      <c r="AT476" s="227" t="s">
        <v>170</v>
      </c>
      <c r="AU476" s="227" t="s">
        <v>86</v>
      </c>
      <c r="AY476" s="18" t="s">
        <v>167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8" t="s">
        <v>84</v>
      </c>
      <c r="BK476" s="228">
        <f>ROUND(I476*H476,2)</f>
        <v>0</v>
      </c>
      <c r="BL476" s="18" t="s">
        <v>262</v>
      </c>
      <c r="BM476" s="227" t="s">
        <v>579</v>
      </c>
    </row>
    <row r="477" s="2" customFormat="1">
      <c r="A477" s="39"/>
      <c r="B477" s="40"/>
      <c r="C477" s="41"/>
      <c r="D477" s="229" t="s">
        <v>176</v>
      </c>
      <c r="E477" s="41"/>
      <c r="F477" s="230" t="s">
        <v>541</v>
      </c>
      <c r="G477" s="41"/>
      <c r="H477" s="41"/>
      <c r="I477" s="231"/>
      <c r="J477" s="41"/>
      <c r="K477" s="41"/>
      <c r="L477" s="45"/>
      <c r="M477" s="232"/>
      <c r="N477" s="233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176</v>
      </c>
      <c r="AU477" s="18" t="s">
        <v>86</v>
      </c>
    </row>
    <row r="478" s="13" customFormat="1">
      <c r="A478" s="13"/>
      <c r="B478" s="234"/>
      <c r="C478" s="235"/>
      <c r="D478" s="229" t="s">
        <v>178</v>
      </c>
      <c r="E478" s="236" t="s">
        <v>1</v>
      </c>
      <c r="F478" s="237" t="s">
        <v>580</v>
      </c>
      <c r="G478" s="235"/>
      <c r="H478" s="236" t="s">
        <v>1</v>
      </c>
      <c r="I478" s="238"/>
      <c r="J478" s="235"/>
      <c r="K478" s="235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178</v>
      </c>
      <c r="AU478" s="243" t="s">
        <v>86</v>
      </c>
      <c r="AV478" s="13" t="s">
        <v>84</v>
      </c>
      <c r="AW478" s="13" t="s">
        <v>32</v>
      </c>
      <c r="AX478" s="13" t="s">
        <v>76</v>
      </c>
      <c r="AY478" s="243" t="s">
        <v>167</v>
      </c>
    </row>
    <row r="479" s="14" customFormat="1">
      <c r="A479" s="14"/>
      <c r="B479" s="244"/>
      <c r="C479" s="245"/>
      <c r="D479" s="229" t="s">
        <v>178</v>
      </c>
      <c r="E479" s="246" t="s">
        <v>1</v>
      </c>
      <c r="F479" s="247" t="s">
        <v>561</v>
      </c>
      <c r="G479" s="245"/>
      <c r="H479" s="248">
        <v>1.1759999999999999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178</v>
      </c>
      <c r="AU479" s="254" t="s">
        <v>86</v>
      </c>
      <c r="AV479" s="14" t="s">
        <v>86</v>
      </c>
      <c r="AW479" s="14" t="s">
        <v>32</v>
      </c>
      <c r="AX479" s="14" t="s">
        <v>76</v>
      </c>
      <c r="AY479" s="254" t="s">
        <v>167</v>
      </c>
    </row>
    <row r="480" s="14" customFormat="1">
      <c r="A480" s="14"/>
      <c r="B480" s="244"/>
      <c r="C480" s="245"/>
      <c r="D480" s="229" t="s">
        <v>178</v>
      </c>
      <c r="E480" s="246" t="s">
        <v>1</v>
      </c>
      <c r="F480" s="247" t="s">
        <v>581</v>
      </c>
      <c r="G480" s="245"/>
      <c r="H480" s="248">
        <v>3.48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178</v>
      </c>
      <c r="AU480" s="254" t="s">
        <v>86</v>
      </c>
      <c r="AV480" s="14" t="s">
        <v>86</v>
      </c>
      <c r="AW480" s="14" t="s">
        <v>32</v>
      </c>
      <c r="AX480" s="14" t="s">
        <v>76</v>
      </c>
      <c r="AY480" s="254" t="s">
        <v>167</v>
      </c>
    </row>
    <row r="481" s="14" customFormat="1">
      <c r="A481" s="14"/>
      <c r="B481" s="244"/>
      <c r="C481" s="245"/>
      <c r="D481" s="229" t="s">
        <v>178</v>
      </c>
      <c r="E481" s="246" t="s">
        <v>1</v>
      </c>
      <c r="F481" s="247" t="s">
        <v>563</v>
      </c>
      <c r="G481" s="245"/>
      <c r="H481" s="248">
        <v>0.79800000000000004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178</v>
      </c>
      <c r="AU481" s="254" t="s">
        <v>86</v>
      </c>
      <c r="AV481" s="14" t="s">
        <v>86</v>
      </c>
      <c r="AW481" s="14" t="s">
        <v>32</v>
      </c>
      <c r="AX481" s="14" t="s">
        <v>76</v>
      </c>
      <c r="AY481" s="254" t="s">
        <v>167</v>
      </c>
    </row>
    <row r="482" s="16" customFormat="1">
      <c r="A482" s="16"/>
      <c r="B482" s="277"/>
      <c r="C482" s="278"/>
      <c r="D482" s="229" t="s">
        <v>178</v>
      </c>
      <c r="E482" s="279" t="s">
        <v>1</v>
      </c>
      <c r="F482" s="280" t="s">
        <v>564</v>
      </c>
      <c r="G482" s="278"/>
      <c r="H482" s="281">
        <v>5.4539999999999997</v>
      </c>
      <c r="I482" s="282"/>
      <c r="J482" s="278"/>
      <c r="K482" s="278"/>
      <c r="L482" s="283"/>
      <c r="M482" s="284"/>
      <c r="N482" s="285"/>
      <c r="O482" s="285"/>
      <c r="P482" s="285"/>
      <c r="Q482" s="285"/>
      <c r="R482" s="285"/>
      <c r="S482" s="285"/>
      <c r="T482" s="28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287" t="s">
        <v>178</v>
      </c>
      <c r="AU482" s="287" t="s">
        <v>86</v>
      </c>
      <c r="AV482" s="16" t="s">
        <v>189</v>
      </c>
      <c r="AW482" s="16" t="s">
        <v>32</v>
      </c>
      <c r="AX482" s="16" t="s">
        <v>76</v>
      </c>
      <c r="AY482" s="287" t="s">
        <v>167</v>
      </c>
    </row>
    <row r="483" s="14" customFormat="1">
      <c r="A483" s="14"/>
      <c r="B483" s="244"/>
      <c r="C483" s="245"/>
      <c r="D483" s="229" t="s">
        <v>178</v>
      </c>
      <c r="E483" s="246" t="s">
        <v>1</v>
      </c>
      <c r="F483" s="247" t="s">
        <v>582</v>
      </c>
      <c r="G483" s="245"/>
      <c r="H483" s="248">
        <v>1.3220000000000001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178</v>
      </c>
      <c r="AU483" s="254" t="s">
        <v>86</v>
      </c>
      <c r="AV483" s="14" t="s">
        <v>86</v>
      </c>
      <c r="AW483" s="14" t="s">
        <v>32</v>
      </c>
      <c r="AX483" s="14" t="s">
        <v>76</v>
      </c>
      <c r="AY483" s="254" t="s">
        <v>167</v>
      </c>
    </row>
    <row r="484" s="16" customFormat="1">
      <c r="A484" s="16"/>
      <c r="B484" s="277"/>
      <c r="C484" s="278"/>
      <c r="D484" s="229" t="s">
        <v>178</v>
      </c>
      <c r="E484" s="279" t="s">
        <v>1</v>
      </c>
      <c r="F484" s="280" t="s">
        <v>583</v>
      </c>
      <c r="G484" s="278"/>
      <c r="H484" s="281">
        <v>1.3220000000000001</v>
      </c>
      <c r="I484" s="282"/>
      <c r="J484" s="278"/>
      <c r="K484" s="278"/>
      <c r="L484" s="283"/>
      <c r="M484" s="284"/>
      <c r="N484" s="285"/>
      <c r="O484" s="285"/>
      <c r="P484" s="285"/>
      <c r="Q484" s="285"/>
      <c r="R484" s="285"/>
      <c r="S484" s="285"/>
      <c r="T484" s="28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287" t="s">
        <v>178</v>
      </c>
      <c r="AU484" s="287" t="s">
        <v>86</v>
      </c>
      <c r="AV484" s="16" t="s">
        <v>189</v>
      </c>
      <c r="AW484" s="16" t="s">
        <v>32</v>
      </c>
      <c r="AX484" s="16" t="s">
        <v>76</v>
      </c>
      <c r="AY484" s="287" t="s">
        <v>167</v>
      </c>
    </row>
    <row r="485" s="14" customFormat="1">
      <c r="A485" s="14"/>
      <c r="B485" s="244"/>
      <c r="C485" s="245"/>
      <c r="D485" s="229" t="s">
        <v>178</v>
      </c>
      <c r="E485" s="246" t="s">
        <v>1</v>
      </c>
      <c r="F485" s="247" t="s">
        <v>542</v>
      </c>
      <c r="G485" s="245"/>
      <c r="H485" s="248">
        <v>1.536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178</v>
      </c>
      <c r="AU485" s="254" t="s">
        <v>86</v>
      </c>
      <c r="AV485" s="14" t="s">
        <v>86</v>
      </c>
      <c r="AW485" s="14" t="s">
        <v>32</v>
      </c>
      <c r="AX485" s="14" t="s">
        <v>76</v>
      </c>
      <c r="AY485" s="254" t="s">
        <v>167</v>
      </c>
    </row>
    <row r="486" s="14" customFormat="1">
      <c r="A486" s="14"/>
      <c r="B486" s="244"/>
      <c r="C486" s="245"/>
      <c r="D486" s="229" t="s">
        <v>178</v>
      </c>
      <c r="E486" s="246" t="s">
        <v>1</v>
      </c>
      <c r="F486" s="247" t="s">
        <v>543</v>
      </c>
      <c r="G486" s="245"/>
      <c r="H486" s="248">
        <v>2.1000000000000001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178</v>
      </c>
      <c r="AU486" s="254" t="s">
        <v>86</v>
      </c>
      <c r="AV486" s="14" t="s">
        <v>86</v>
      </c>
      <c r="AW486" s="14" t="s">
        <v>32</v>
      </c>
      <c r="AX486" s="14" t="s">
        <v>76</v>
      </c>
      <c r="AY486" s="254" t="s">
        <v>167</v>
      </c>
    </row>
    <row r="487" s="14" customFormat="1">
      <c r="A487" s="14"/>
      <c r="B487" s="244"/>
      <c r="C487" s="245"/>
      <c r="D487" s="229" t="s">
        <v>178</v>
      </c>
      <c r="E487" s="246" t="s">
        <v>1</v>
      </c>
      <c r="F487" s="247" t="s">
        <v>544</v>
      </c>
      <c r="G487" s="245"/>
      <c r="H487" s="248">
        <v>1.1579999999999999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178</v>
      </c>
      <c r="AU487" s="254" t="s">
        <v>86</v>
      </c>
      <c r="AV487" s="14" t="s">
        <v>86</v>
      </c>
      <c r="AW487" s="14" t="s">
        <v>32</v>
      </c>
      <c r="AX487" s="14" t="s">
        <v>76</v>
      </c>
      <c r="AY487" s="254" t="s">
        <v>167</v>
      </c>
    </row>
    <row r="488" s="16" customFormat="1">
      <c r="A488" s="16"/>
      <c r="B488" s="277"/>
      <c r="C488" s="278"/>
      <c r="D488" s="229" t="s">
        <v>178</v>
      </c>
      <c r="E488" s="279" t="s">
        <v>1</v>
      </c>
      <c r="F488" s="280" t="s">
        <v>565</v>
      </c>
      <c r="G488" s="278"/>
      <c r="H488" s="281">
        <v>4.7939999999999996</v>
      </c>
      <c r="I488" s="282"/>
      <c r="J488" s="278"/>
      <c r="K488" s="278"/>
      <c r="L488" s="283"/>
      <c r="M488" s="284"/>
      <c r="N488" s="285"/>
      <c r="O488" s="285"/>
      <c r="P488" s="285"/>
      <c r="Q488" s="285"/>
      <c r="R488" s="285"/>
      <c r="S488" s="285"/>
      <c r="T488" s="28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87" t="s">
        <v>178</v>
      </c>
      <c r="AU488" s="287" t="s">
        <v>86</v>
      </c>
      <c r="AV488" s="16" t="s">
        <v>189</v>
      </c>
      <c r="AW488" s="16" t="s">
        <v>32</v>
      </c>
      <c r="AX488" s="16" t="s">
        <v>76</v>
      </c>
      <c r="AY488" s="287" t="s">
        <v>167</v>
      </c>
    </row>
    <row r="489" s="15" customFormat="1">
      <c r="A489" s="15"/>
      <c r="B489" s="255"/>
      <c r="C489" s="256"/>
      <c r="D489" s="229" t="s">
        <v>178</v>
      </c>
      <c r="E489" s="257" t="s">
        <v>119</v>
      </c>
      <c r="F489" s="258" t="s">
        <v>181</v>
      </c>
      <c r="G489" s="256"/>
      <c r="H489" s="259">
        <v>11.57</v>
      </c>
      <c r="I489" s="260"/>
      <c r="J489" s="256"/>
      <c r="K489" s="256"/>
      <c r="L489" s="261"/>
      <c r="M489" s="262"/>
      <c r="N489" s="263"/>
      <c r="O489" s="263"/>
      <c r="P489" s="263"/>
      <c r="Q489" s="263"/>
      <c r="R489" s="263"/>
      <c r="S489" s="263"/>
      <c r="T489" s="264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5" t="s">
        <v>178</v>
      </c>
      <c r="AU489" s="265" t="s">
        <v>86</v>
      </c>
      <c r="AV489" s="15" t="s">
        <v>174</v>
      </c>
      <c r="AW489" s="15" t="s">
        <v>32</v>
      </c>
      <c r="AX489" s="15" t="s">
        <v>84</v>
      </c>
      <c r="AY489" s="265" t="s">
        <v>167</v>
      </c>
    </row>
    <row r="490" s="2" customFormat="1" ht="21.75" customHeight="1">
      <c r="A490" s="39"/>
      <c r="B490" s="40"/>
      <c r="C490" s="216" t="s">
        <v>584</v>
      </c>
      <c r="D490" s="216" t="s">
        <v>170</v>
      </c>
      <c r="E490" s="217" t="s">
        <v>585</v>
      </c>
      <c r="F490" s="218" t="s">
        <v>586</v>
      </c>
      <c r="G490" s="219" t="s">
        <v>97</v>
      </c>
      <c r="H490" s="220">
        <v>2.3599999999999999</v>
      </c>
      <c r="I490" s="221"/>
      <c r="J490" s="222">
        <f>ROUND(I490*H490,2)</f>
        <v>0</v>
      </c>
      <c r="K490" s="218" t="s">
        <v>173</v>
      </c>
      <c r="L490" s="45"/>
      <c r="M490" s="223" t="s">
        <v>1</v>
      </c>
      <c r="N490" s="224" t="s">
        <v>41</v>
      </c>
      <c r="O490" s="92"/>
      <c r="P490" s="225">
        <f>O490*H490</f>
        <v>0</v>
      </c>
      <c r="Q490" s="225">
        <v>0.0073899999999999999</v>
      </c>
      <c r="R490" s="225">
        <f>Q490*H490</f>
        <v>0.017440399999999998</v>
      </c>
      <c r="S490" s="225">
        <v>0</v>
      </c>
      <c r="T490" s="226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7" t="s">
        <v>262</v>
      </c>
      <c r="AT490" s="227" t="s">
        <v>170</v>
      </c>
      <c r="AU490" s="227" t="s">
        <v>86</v>
      </c>
      <c r="AY490" s="18" t="s">
        <v>167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8" t="s">
        <v>84</v>
      </c>
      <c r="BK490" s="228">
        <f>ROUND(I490*H490,2)</f>
        <v>0</v>
      </c>
      <c r="BL490" s="18" t="s">
        <v>262</v>
      </c>
      <c r="BM490" s="227" t="s">
        <v>587</v>
      </c>
    </row>
    <row r="491" s="2" customFormat="1">
      <c r="A491" s="39"/>
      <c r="B491" s="40"/>
      <c r="C491" s="41"/>
      <c r="D491" s="229" t="s">
        <v>176</v>
      </c>
      <c r="E491" s="41"/>
      <c r="F491" s="230" t="s">
        <v>541</v>
      </c>
      <c r="G491" s="41"/>
      <c r="H491" s="41"/>
      <c r="I491" s="231"/>
      <c r="J491" s="41"/>
      <c r="K491" s="41"/>
      <c r="L491" s="45"/>
      <c r="M491" s="232"/>
      <c r="N491" s="233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176</v>
      </c>
      <c r="AU491" s="18" t="s">
        <v>86</v>
      </c>
    </row>
    <row r="492" s="14" customFormat="1">
      <c r="A492" s="14"/>
      <c r="B492" s="244"/>
      <c r="C492" s="245"/>
      <c r="D492" s="229" t="s">
        <v>178</v>
      </c>
      <c r="E492" s="246" t="s">
        <v>1</v>
      </c>
      <c r="F492" s="247" t="s">
        <v>588</v>
      </c>
      <c r="G492" s="245"/>
      <c r="H492" s="248">
        <v>2.3599999999999999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178</v>
      </c>
      <c r="AU492" s="254" t="s">
        <v>86</v>
      </c>
      <c r="AV492" s="14" t="s">
        <v>86</v>
      </c>
      <c r="AW492" s="14" t="s">
        <v>32</v>
      </c>
      <c r="AX492" s="14" t="s">
        <v>76</v>
      </c>
      <c r="AY492" s="254" t="s">
        <v>167</v>
      </c>
    </row>
    <row r="493" s="15" customFormat="1">
      <c r="A493" s="15"/>
      <c r="B493" s="255"/>
      <c r="C493" s="256"/>
      <c r="D493" s="229" t="s">
        <v>178</v>
      </c>
      <c r="E493" s="257" t="s">
        <v>1</v>
      </c>
      <c r="F493" s="258" t="s">
        <v>181</v>
      </c>
      <c r="G493" s="256"/>
      <c r="H493" s="259">
        <v>2.3599999999999999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178</v>
      </c>
      <c r="AU493" s="265" t="s">
        <v>86</v>
      </c>
      <c r="AV493" s="15" t="s">
        <v>174</v>
      </c>
      <c r="AW493" s="15" t="s">
        <v>32</v>
      </c>
      <c r="AX493" s="15" t="s">
        <v>84</v>
      </c>
      <c r="AY493" s="265" t="s">
        <v>167</v>
      </c>
    </row>
    <row r="494" s="2" customFormat="1" ht="21.75" customHeight="1">
      <c r="A494" s="39"/>
      <c r="B494" s="40"/>
      <c r="C494" s="216" t="s">
        <v>589</v>
      </c>
      <c r="D494" s="216" t="s">
        <v>170</v>
      </c>
      <c r="E494" s="217" t="s">
        <v>590</v>
      </c>
      <c r="F494" s="218" t="s">
        <v>591</v>
      </c>
      <c r="G494" s="219" t="s">
        <v>97</v>
      </c>
      <c r="H494" s="220">
        <v>18.18</v>
      </c>
      <c r="I494" s="221"/>
      <c r="J494" s="222">
        <f>ROUND(I494*H494,2)</f>
        <v>0</v>
      </c>
      <c r="K494" s="218" t="s">
        <v>173</v>
      </c>
      <c r="L494" s="45"/>
      <c r="M494" s="223" t="s">
        <v>1</v>
      </c>
      <c r="N494" s="224" t="s">
        <v>41</v>
      </c>
      <c r="O494" s="92"/>
      <c r="P494" s="225">
        <f>O494*H494</f>
        <v>0</v>
      </c>
      <c r="Q494" s="225">
        <v>0.0055399999999999998</v>
      </c>
      <c r="R494" s="225">
        <f>Q494*H494</f>
        <v>0.10071719999999999</v>
      </c>
      <c r="S494" s="225">
        <v>0</v>
      </c>
      <c r="T494" s="226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7" t="s">
        <v>262</v>
      </c>
      <c r="AT494" s="227" t="s">
        <v>170</v>
      </c>
      <c r="AU494" s="227" t="s">
        <v>86</v>
      </c>
      <c r="AY494" s="18" t="s">
        <v>167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8" t="s">
        <v>84</v>
      </c>
      <c r="BK494" s="228">
        <f>ROUND(I494*H494,2)</f>
        <v>0</v>
      </c>
      <c r="BL494" s="18" t="s">
        <v>262</v>
      </c>
      <c r="BM494" s="227" t="s">
        <v>592</v>
      </c>
    </row>
    <row r="495" s="2" customFormat="1">
      <c r="A495" s="39"/>
      <c r="B495" s="40"/>
      <c r="C495" s="41"/>
      <c r="D495" s="229" t="s">
        <v>176</v>
      </c>
      <c r="E495" s="41"/>
      <c r="F495" s="230" t="s">
        <v>541</v>
      </c>
      <c r="G495" s="41"/>
      <c r="H495" s="41"/>
      <c r="I495" s="231"/>
      <c r="J495" s="41"/>
      <c r="K495" s="41"/>
      <c r="L495" s="45"/>
      <c r="M495" s="232"/>
      <c r="N495" s="233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176</v>
      </c>
      <c r="AU495" s="18" t="s">
        <v>86</v>
      </c>
    </row>
    <row r="496" s="14" customFormat="1">
      <c r="A496" s="14"/>
      <c r="B496" s="244"/>
      <c r="C496" s="245"/>
      <c r="D496" s="229" t="s">
        <v>178</v>
      </c>
      <c r="E496" s="246" t="s">
        <v>1</v>
      </c>
      <c r="F496" s="247" t="s">
        <v>593</v>
      </c>
      <c r="G496" s="245"/>
      <c r="H496" s="248">
        <v>3.9199999999999999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178</v>
      </c>
      <c r="AU496" s="254" t="s">
        <v>86</v>
      </c>
      <c r="AV496" s="14" t="s">
        <v>86</v>
      </c>
      <c r="AW496" s="14" t="s">
        <v>32</v>
      </c>
      <c r="AX496" s="14" t="s">
        <v>76</v>
      </c>
      <c r="AY496" s="254" t="s">
        <v>167</v>
      </c>
    </row>
    <row r="497" s="14" customFormat="1">
      <c r="A497" s="14"/>
      <c r="B497" s="244"/>
      <c r="C497" s="245"/>
      <c r="D497" s="229" t="s">
        <v>178</v>
      </c>
      <c r="E497" s="246" t="s">
        <v>1</v>
      </c>
      <c r="F497" s="247" t="s">
        <v>594</v>
      </c>
      <c r="G497" s="245"/>
      <c r="H497" s="248">
        <v>11.6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178</v>
      </c>
      <c r="AU497" s="254" t="s">
        <v>86</v>
      </c>
      <c r="AV497" s="14" t="s">
        <v>86</v>
      </c>
      <c r="AW497" s="14" t="s">
        <v>32</v>
      </c>
      <c r="AX497" s="14" t="s">
        <v>76</v>
      </c>
      <c r="AY497" s="254" t="s">
        <v>167</v>
      </c>
    </row>
    <row r="498" s="14" customFormat="1">
      <c r="A498" s="14"/>
      <c r="B498" s="244"/>
      <c r="C498" s="245"/>
      <c r="D498" s="229" t="s">
        <v>178</v>
      </c>
      <c r="E498" s="246" t="s">
        <v>1</v>
      </c>
      <c r="F498" s="247" t="s">
        <v>595</v>
      </c>
      <c r="G498" s="245"/>
      <c r="H498" s="248">
        <v>2.6600000000000001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178</v>
      </c>
      <c r="AU498" s="254" t="s">
        <v>86</v>
      </c>
      <c r="AV498" s="14" t="s">
        <v>86</v>
      </c>
      <c r="AW498" s="14" t="s">
        <v>32</v>
      </c>
      <c r="AX498" s="14" t="s">
        <v>76</v>
      </c>
      <c r="AY498" s="254" t="s">
        <v>167</v>
      </c>
    </row>
    <row r="499" s="15" customFormat="1">
      <c r="A499" s="15"/>
      <c r="B499" s="255"/>
      <c r="C499" s="256"/>
      <c r="D499" s="229" t="s">
        <v>178</v>
      </c>
      <c r="E499" s="257" t="s">
        <v>1</v>
      </c>
      <c r="F499" s="258" t="s">
        <v>181</v>
      </c>
      <c r="G499" s="256"/>
      <c r="H499" s="259">
        <v>18.18</v>
      </c>
      <c r="I499" s="260"/>
      <c r="J499" s="256"/>
      <c r="K499" s="256"/>
      <c r="L499" s="261"/>
      <c r="M499" s="262"/>
      <c r="N499" s="263"/>
      <c r="O499" s="263"/>
      <c r="P499" s="263"/>
      <c r="Q499" s="263"/>
      <c r="R499" s="263"/>
      <c r="S499" s="263"/>
      <c r="T499" s="264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5" t="s">
        <v>178</v>
      </c>
      <c r="AU499" s="265" t="s">
        <v>86</v>
      </c>
      <c r="AV499" s="15" t="s">
        <v>174</v>
      </c>
      <c r="AW499" s="15" t="s">
        <v>32</v>
      </c>
      <c r="AX499" s="15" t="s">
        <v>84</v>
      </c>
      <c r="AY499" s="265" t="s">
        <v>167</v>
      </c>
    </row>
    <row r="500" s="2" customFormat="1" ht="24.15" customHeight="1">
      <c r="A500" s="39"/>
      <c r="B500" s="40"/>
      <c r="C500" s="216" t="s">
        <v>596</v>
      </c>
      <c r="D500" s="216" t="s">
        <v>170</v>
      </c>
      <c r="E500" s="217" t="s">
        <v>597</v>
      </c>
      <c r="F500" s="218" t="s">
        <v>598</v>
      </c>
      <c r="G500" s="219" t="s">
        <v>268</v>
      </c>
      <c r="H500" s="266"/>
      <c r="I500" s="221"/>
      <c r="J500" s="222">
        <f>ROUND(I500*H500,2)</f>
        <v>0</v>
      </c>
      <c r="K500" s="218" t="s">
        <v>173</v>
      </c>
      <c r="L500" s="45"/>
      <c r="M500" s="223" t="s">
        <v>1</v>
      </c>
      <c r="N500" s="224" t="s">
        <v>41</v>
      </c>
      <c r="O500" s="92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7" t="s">
        <v>262</v>
      </c>
      <c r="AT500" s="227" t="s">
        <v>170</v>
      </c>
      <c r="AU500" s="227" t="s">
        <v>86</v>
      </c>
      <c r="AY500" s="18" t="s">
        <v>167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8" t="s">
        <v>84</v>
      </c>
      <c r="BK500" s="228">
        <f>ROUND(I500*H500,2)</f>
        <v>0</v>
      </c>
      <c r="BL500" s="18" t="s">
        <v>262</v>
      </c>
      <c r="BM500" s="227" t="s">
        <v>599</v>
      </c>
    </row>
    <row r="501" s="12" customFormat="1" ht="22.8" customHeight="1">
      <c r="A501" s="12"/>
      <c r="B501" s="200"/>
      <c r="C501" s="201"/>
      <c r="D501" s="202" t="s">
        <v>75</v>
      </c>
      <c r="E501" s="214" t="s">
        <v>600</v>
      </c>
      <c r="F501" s="214" t="s">
        <v>601</v>
      </c>
      <c r="G501" s="201"/>
      <c r="H501" s="201"/>
      <c r="I501" s="204"/>
      <c r="J501" s="215">
        <f>BK501</f>
        <v>0</v>
      </c>
      <c r="K501" s="201"/>
      <c r="L501" s="206"/>
      <c r="M501" s="207"/>
      <c r="N501" s="208"/>
      <c r="O501" s="208"/>
      <c r="P501" s="209">
        <f>SUM(P502:P664)</f>
        <v>0</v>
      </c>
      <c r="Q501" s="208"/>
      <c r="R501" s="209">
        <f>SUM(R502:R664)</f>
        <v>0.9385603600000002</v>
      </c>
      <c r="S501" s="208"/>
      <c r="T501" s="210">
        <f>SUM(T502:T664)</f>
        <v>0.43115616000000012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1" t="s">
        <v>86</v>
      </c>
      <c r="AT501" s="212" t="s">
        <v>75</v>
      </c>
      <c r="AU501" s="212" t="s">
        <v>84</v>
      </c>
      <c r="AY501" s="211" t="s">
        <v>167</v>
      </c>
      <c r="BK501" s="213">
        <f>SUM(BK502:BK664)</f>
        <v>0</v>
      </c>
    </row>
    <row r="502" s="2" customFormat="1" ht="16.5" customHeight="1">
      <c r="A502" s="39"/>
      <c r="B502" s="40"/>
      <c r="C502" s="216" t="s">
        <v>602</v>
      </c>
      <c r="D502" s="216" t="s">
        <v>170</v>
      </c>
      <c r="E502" s="217" t="s">
        <v>603</v>
      </c>
      <c r="F502" s="218" t="s">
        <v>604</v>
      </c>
      <c r="G502" s="219" t="s">
        <v>97</v>
      </c>
      <c r="H502" s="220">
        <v>13.859999999999999</v>
      </c>
      <c r="I502" s="221"/>
      <c r="J502" s="222">
        <f>ROUND(I502*H502,2)</f>
        <v>0</v>
      </c>
      <c r="K502" s="218" t="s">
        <v>173</v>
      </c>
      <c r="L502" s="45"/>
      <c r="M502" s="223" t="s">
        <v>1</v>
      </c>
      <c r="N502" s="224" t="s">
        <v>41</v>
      </c>
      <c r="O502" s="92"/>
      <c r="P502" s="225">
        <f>O502*H502</f>
        <v>0</v>
      </c>
      <c r="Q502" s="225">
        <v>0</v>
      </c>
      <c r="R502" s="225">
        <f>Q502*H502</f>
        <v>0</v>
      </c>
      <c r="S502" s="225">
        <v>0.0017600000000000001</v>
      </c>
      <c r="T502" s="226">
        <f>S502*H502</f>
        <v>0.024393600000000001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7" t="s">
        <v>262</v>
      </c>
      <c r="AT502" s="227" t="s">
        <v>170</v>
      </c>
      <c r="AU502" s="227" t="s">
        <v>86</v>
      </c>
      <c r="AY502" s="18" t="s">
        <v>167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8" t="s">
        <v>84</v>
      </c>
      <c r="BK502" s="228">
        <f>ROUND(I502*H502,2)</f>
        <v>0</v>
      </c>
      <c r="BL502" s="18" t="s">
        <v>262</v>
      </c>
      <c r="BM502" s="227" t="s">
        <v>605</v>
      </c>
    </row>
    <row r="503" s="13" customFormat="1">
      <c r="A503" s="13"/>
      <c r="B503" s="234"/>
      <c r="C503" s="235"/>
      <c r="D503" s="229" t="s">
        <v>178</v>
      </c>
      <c r="E503" s="236" t="s">
        <v>1</v>
      </c>
      <c r="F503" s="237" t="s">
        <v>606</v>
      </c>
      <c r="G503" s="235"/>
      <c r="H503" s="236" t="s">
        <v>1</v>
      </c>
      <c r="I503" s="238"/>
      <c r="J503" s="235"/>
      <c r="K503" s="235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178</v>
      </c>
      <c r="AU503" s="243" t="s">
        <v>86</v>
      </c>
      <c r="AV503" s="13" t="s">
        <v>84</v>
      </c>
      <c r="AW503" s="13" t="s">
        <v>32</v>
      </c>
      <c r="AX503" s="13" t="s">
        <v>76</v>
      </c>
      <c r="AY503" s="243" t="s">
        <v>167</v>
      </c>
    </row>
    <row r="504" s="14" customFormat="1">
      <c r="A504" s="14"/>
      <c r="B504" s="244"/>
      <c r="C504" s="245"/>
      <c r="D504" s="229" t="s">
        <v>178</v>
      </c>
      <c r="E504" s="246" t="s">
        <v>1</v>
      </c>
      <c r="F504" s="247" t="s">
        <v>607</v>
      </c>
      <c r="G504" s="245"/>
      <c r="H504" s="248">
        <v>12.6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178</v>
      </c>
      <c r="AU504" s="254" t="s">
        <v>86</v>
      </c>
      <c r="AV504" s="14" t="s">
        <v>86</v>
      </c>
      <c r="AW504" s="14" t="s">
        <v>32</v>
      </c>
      <c r="AX504" s="14" t="s">
        <v>76</v>
      </c>
      <c r="AY504" s="254" t="s">
        <v>167</v>
      </c>
    </row>
    <row r="505" s="15" customFormat="1">
      <c r="A505" s="15"/>
      <c r="B505" s="255"/>
      <c r="C505" s="256"/>
      <c r="D505" s="229" t="s">
        <v>178</v>
      </c>
      <c r="E505" s="257" t="s">
        <v>1</v>
      </c>
      <c r="F505" s="258" t="s">
        <v>181</v>
      </c>
      <c r="G505" s="256"/>
      <c r="H505" s="259">
        <v>12.6</v>
      </c>
      <c r="I505" s="260"/>
      <c r="J505" s="256"/>
      <c r="K505" s="256"/>
      <c r="L505" s="261"/>
      <c r="M505" s="262"/>
      <c r="N505" s="263"/>
      <c r="O505" s="263"/>
      <c r="P505" s="263"/>
      <c r="Q505" s="263"/>
      <c r="R505" s="263"/>
      <c r="S505" s="263"/>
      <c r="T505" s="264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65" t="s">
        <v>178</v>
      </c>
      <c r="AU505" s="265" t="s">
        <v>86</v>
      </c>
      <c r="AV505" s="15" t="s">
        <v>174</v>
      </c>
      <c r="AW505" s="15" t="s">
        <v>32</v>
      </c>
      <c r="AX505" s="15" t="s">
        <v>84</v>
      </c>
      <c r="AY505" s="265" t="s">
        <v>167</v>
      </c>
    </row>
    <row r="506" s="14" customFormat="1">
      <c r="A506" s="14"/>
      <c r="B506" s="244"/>
      <c r="C506" s="245"/>
      <c r="D506" s="229" t="s">
        <v>178</v>
      </c>
      <c r="E506" s="245"/>
      <c r="F506" s="247" t="s">
        <v>608</v>
      </c>
      <c r="G506" s="245"/>
      <c r="H506" s="248">
        <v>13.859999999999999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178</v>
      </c>
      <c r="AU506" s="254" t="s">
        <v>86</v>
      </c>
      <c r="AV506" s="14" t="s">
        <v>86</v>
      </c>
      <c r="AW506" s="14" t="s">
        <v>4</v>
      </c>
      <c r="AX506" s="14" t="s">
        <v>84</v>
      </c>
      <c r="AY506" s="254" t="s">
        <v>167</v>
      </c>
    </row>
    <row r="507" s="2" customFormat="1" ht="16.5" customHeight="1">
      <c r="A507" s="39"/>
      <c r="B507" s="40"/>
      <c r="C507" s="216" t="s">
        <v>609</v>
      </c>
      <c r="D507" s="216" t="s">
        <v>170</v>
      </c>
      <c r="E507" s="217" t="s">
        <v>610</v>
      </c>
      <c r="F507" s="218" t="s">
        <v>611</v>
      </c>
      <c r="G507" s="219" t="s">
        <v>89</v>
      </c>
      <c r="H507" s="220">
        <v>15.015000000000001</v>
      </c>
      <c r="I507" s="221"/>
      <c r="J507" s="222">
        <f>ROUND(I507*H507,2)</f>
        <v>0</v>
      </c>
      <c r="K507" s="218" t="s">
        <v>173</v>
      </c>
      <c r="L507" s="45"/>
      <c r="M507" s="223" t="s">
        <v>1</v>
      </c>
      <c r="N507" s="224" t="s">
        <v>41</v>
      </c>
      <c r="O507" s="92"/>
      <c r="P507" s="225">
        <f>O507*H507</f>
        <v>0</v>
      </c>
      <c r="Q507" s="225">
        <v>0</v>
      </c>
      <c r="R507" s="225">
        <f>Q507*H507</f>
        <v>0</v>
      </c>
      <c r="S507" s="225">
        <v>0.00594</v>
      </c>
      <c r="T507" s="226">
        <f>S507*H507</f>
        <v>0.089189100000000007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7" t="s">
        <v>262</v>
      </c>
      <c r="AT507" s="227" t="s">
        <v>170</v>
      </c>
      <c r="AU507" s="227" t="s">
        <v>86</v>
      </c>
      <c r="AY507" s="18" t="s">
        <v>167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8" t="s">
        <v>84</v>
      </c>
      <c r="BK507" s="228">
        <f>ROUND(I507*H507,2)</f>
        <v>0</v>
      </c>
      <c r="BL507" s="18" t="s">
        <v>262</v>
      </c>
      <c r="BM507" s="227" t="s">
        <v>612</v>
      </c>
    </row>
    <row r="508" s="14" customFormat="1">
      <c r="A508" s="14"/>
      <c r="B508" s="244"/>
      <c r="C508" s="245"/>
      <c r="D508" s="229" t="s">
        <v>178</v>
      </c>
      <c r="E508" s="246" t="s">
        <v>1</v>
      </c>
      <c r="F508" s="247" t="s">
        <v>613</v>
      </c>
      <c r="G508" s="245"/>
      <c r="H508" s="248">
        <v>6.9000000000000004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178</v>
      </c>
      <c r="AU508" s="254" t="s">
        <v>86</v>
      </c>
      <c r="AV508" s="14" t="s">
        <v>86</v>
      </c>
      <c r="AW508" s="14" t="s">
        <v>32</v>
      </c>
      <c r="AX508" s="14" t="s">
        <v>76</v>
      </c>
      <c r="AY508" s="254" t="s">
        <v>167</v>
      </c>
    </row>
    <row r="509" s="14" customFormat="1">
      <c r="A509" s="14"/>
      <c r="B509" s="244"/>
      <c r="C509" s="245"/>
      <c r="D509" s="229" t="s">
        <v>178</v>
      </c>
      <c r="E509" s="246" t="s">
        <v>1</v>
      </c>
      <c r="F509" s="247" t="s">
        <v>314</v>
      </c>
      <c r="G509" s="245"/>
      <c r="H509" s="248">
        <v>8.1150000000000002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178</v>
      </c>
      <c r="AU509" s="254" t="s">
        <v>86</v>
      </c>
      <c r="AV509" s="14" t="s">
        <v>86</v>
      </c>
      <c r="AW509" s="14" t="s">
        <v>32</v>
      </c>
      <c r="AX509" s="14" t="s">
        <v>76</v>
      </c>
      <c r="AY509" s="254" t="s">
        <v>167</v>
      </c>
    </row>
    <row r="510" s="15" customFormat="1">
      <c r="A510" s="15"/>
      <c r="B510" s="255"/>
      <c r="C510" s="256"/>
      <c r="D510" s="229" t="s">
        <v>178</v>
      </c>
      <c r="E510" s="257" t="s">
        <v>1</v>
      </c>
      <c r="F510" s="258" t="s">
        <v>181</v>
      </c>
      <c r="G510" s="256"/>
      <c r="H510" s="259">
        <v>15.015000000000001</v>
      </c>
      <c r="I510" s="260"/>
      <c r="J510" s="256"/>
      <c r="K510" s="256"/>
      <c r="L510" s="261"/>
      <c r="M510" s="262"/>
      <c r="N510" s="263"/>
      <c r="O510" s="263"/>
      <c r="P510" s="263"/>
      <c r="Q510" s="263"/>
      <c r="R510" s="263"/>
      <c r="S510" s="263"/>
      <c r="T510" s="264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5" t="s">
        <v>178</v>
      </c>
      <c r="AU510" s="265" t="s">
        <v>86</v>
      </c>
      <c r="AV510" s="15" t="s">
        <v>174</v>
      </c>
      <c r="AW510" s="15" t="s">
        <v>32</v>
      </c>
      <c r="AX510" s="15" t="s">
        <v>84</v>
      </c>
      <c r="AY510" s="265" t="s">
        <v>167</v>
      </c>
    </row>
    <row r="511" s="2" customFormat="1" ht="24.15" customHeight="1">
      <c r="A511" s="39"/>
      <c r="B511" s="40"/>
      <c r="C511" s="216" t="s">
        <v>614</v>
      </c>
      <c r="D511" s="216" t="s">
        <v>170</v>
      </c>
      <c r="E511" s="217" t="s">
        <v>615</v>
      </c>
      <c r="F511" s="218" t="s">
        <v>616</v>
      </c>
      <c r="G511" s="219" t="s">
        <v>617</v>
      </c>
      <c r="H511" s="220">
        <v>1</v>
      </c>
      <c r="I511" s="221"/>
      <c r="J511" s="222">
        <f>ROUND(I511*H511,2)</f>
        <v>0</v>
      </c>
      <c r="K511" s="218" t="s">
        <v>184</v>
      </c>
      <c r="L511" s="45"/>
      <c r="M511" s="223" t="s">
        <v>1</v>
      </c>
      <c r="N511" s="224" t="s">
        <v>41</v>
      </c>
      <c r="O511" s="92"/>
      <c r="P511" s="225">
        <f>O511*H511</f>
        <v>0</v>
      </c>
      <c r="Q511" s="225">
        <v>0</v>
      </c>
      <c r="R511" s="225">
        <f>Q511*H511</f>
        <v>0</v>
      </c>
      <c r="S511" s="225">
        <v>0.0057099999999999998</v>
      </c>
      <c r="T511" s="226">
        <f>S511*H511</f>
        <v>0.0057099999999999998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7" t="s">
        <v>262</v>
      </c>
      <c r="AT511" s="227" t="s">
        <v>170</v>
      </c>
      <c r="AU511" s="227" t="s">
        <v>86</v>
      </c>
      <c r="AY511" s="18" t="s">
        <v>167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8" t="s">
        <v>84</v>
      </c>
      <c r="BK511" s="228">
        <f>ROUND(I511*H511,2)</f>
        <v>0</v>
      </c>
      <c r="BL511" s="18" t="s">
        <v>262</v>
      </c>
      <c r="BM511" s="227" t="s">
        <v>618</v>
      </c>
    </row>
    <row r="512" s="14" customFormat="1">
      <c r="A512" s="14"/>
      <c r="B512" s="244"/>
      <c r="C512" s="245"/>
      <c r="D512" s="229" t="s">
        <v>178</v>
      </c>
      <c r="E512" s="246" t="s">
        <v>1</v>
      </c>
      <c r="F512" s="247" t="s">
        <v>619</v>
      </c>
      <c r="G512" s="245"/>
      <c r="H512" s="248">
        <v>1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178</v>
      </c>
      <c r="AU512" s="254" t="s">
        <v>86</v>
      </c>
      <c r="AV512" s="14" t="s">
        <v>86</v>
      </c>
      <c r="AW512" s="14" t="s">
        <v>32</v>
      </c>
      <c r="AX512" s="14" t="s">
        <v>76</v>
      </c>
      <c r="AY512" s="254" t="s">
        <v>167</v>
      </c>
    </row>
    <row r="513" s="15" customFormat="1">
      <c r="A513" s="15"/>
      <c r="B513" s="255"/>
      <c r="C513" s="256"/>
      <c r="D513" s="229" t="s">
        <v>178</v>
      </c>
      <c r="E513" s="257" t="s">
        <v>1</v>
      </c>
      <c r="F513" s="258" t="s">
        <v>181</v>
      </c>
      <c r="G513" s="256"/>
      <c r="H513" s="259">
        <v>1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178</v>
      </c>
      <c r="AU513" s="265" t="s">
        <v>86</v>
      </c>
      <c r="AV513" s="15" t="s">
        <v>174</v>
      </c>
      <c r="AW513" s="15" t="s">
        <v>32</v>
      </c>
      <c r="AX513" s="15" t="s">
        <v>84</v>
      </c>
      <c r="AY513" s="265" t="s">
        <v>167</v>
      </c>
    </row>
    <row r="514" s="2" customFormat="1" ht="16.5" customHeight="1">
      <c r="A514" s="39"/>
      <c r="B514" s="40"/>
      <c r="C514" s="216" t="s">
        <v>620</v>
      </c>
      <c r="D514" s="216" t="s">
        <v>170</v>
      </c>
      <c r="E514" s="217" t="s">
        <v>621</v>
      </c>
      <c r="F514" s="218" t="s">
        <v>622</v>
      </c>
      <c r="G514" s="219" t="s">
        <v>97</v>
      </c>
      <c r="H514" s="220">
        <v>15.054</v>
      </c>
      <c r="I514" s="221"/>
      <c r="J514" s="222">
        <f>ROUND(I514*H514,2)</f>
        <v>0</v>
      </c>
      <c r="K514" s="218" t="s">
        <v>173</v>
      </c>
      <c r="L514" s="45"/>
      <c r="M514" s="223" t="s">
        <v>1</v>
      </c>
      <c r="N514" s="224" t="s">
        <v>41</v>
      </c>
      <c r="O514" s="92"/>
      <c r="P514" s="225">
        <f>O514*H514</f>
        <v>0</v>
      </c>
      <c r="Q514" s="225">
        <v>0</v>
      </c>
      <c r="R514" s="225">
        <f>Q514*H514</f>
        <v>0</v>
      </c>
      <c r="S514" s="225">
        <v>0.00348</v>
      </c>
      <c r="T514" s="226">
        <f>S514*H514</f>
        <v>0.052387920000000004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7" t="s">
        <v>262</v>
      </c>
      <c r="AT514" s="227" t="s">
        <v>170</v>
      </c>
      <c r="AU514" s="227" t="s">
        <v>86</v>
      </c>
      <c r="AY514" s="18" t="s">
        <v>167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8" t="s">
        <v>84</v>
      </c>
      <c r="BK514" s="228">
        <f>ROUND(I514*H514,2)</f>
        <v>0</v>
      </c>
      <c r="BL514" s="18" t="s">
        <v>262</v>
      </c>
      <c r="BM514" s="227" t="s">
        <v>623</v>
      </c>
    </row>
    <row r="515" s="13" customFormat="1">
      <c r="A515" s="13"/>
      <c r="B515" s="234"/>
      <c r="C515" s="235"/>
      <c r="D515" s="229" t="s">
        <v>178</v>
      </c>
      <c r="E515" s="236" t="s">
        <v>1</v>
      </c>
      <c r="F515" s="237" t="s">
        <v>624</v>
      </c>
      <c r="G515" s="235"/>
      <c r="H515" s="236" t="s">
        <v>1</v>
      </c>
      <c r="I515" s="238"/>
      <c r="J515" s="235"/>
      <c r="K515" s="235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178</v>
      </c>
      <c r="AU515" s="243" t="s">
        <v>86</v>
      </c>
      <c r="AV515" s="13" t="s">
        <v>84</v>
      </c>
      <c r="AW515" s="13" t="s">
        <v>32</v>
      </c>
      <c r="AX515" s="13" t="s">
        <v>76</v>
      </c>
      <c r="AY515" s="243" t="s">
        <v>167</v>
      </c>
    </row>
    <row r="516" s="14" customFormat="1">
      <c r="A516" s="14"/>
      <c r="B516" s="244"/>
      <c r="C516" s="245"/>
      <c r="D516" s="229" t="s">
        <v>178</v>
      </c>
      <c r="E516" s="246" t="s">
        <v>1</v>
      </c>
      <c r="F516" s="247" t="s">
        <v>625</v>
      </c>
      <c r="G516" s="245"/>
      <c r="H516" s="248">
        <v>13.685000000000001</v>
      </c>
      <c r="I516" s="249"/>
      <c r="J516" s="245"/>
      <c r="K516" s="245"/>
      <c r="L516" s="250"/>
      <c r="M516" s="251"/>
      <c r="N516" s="252"/>
      <c r="O516" s="252"/>
      <c r="P516" s="252"/>
      <c r="Q516" s="252"/>
      <c r="R516" s="252"/>
      <c r="S516" s="252"/>
      <c r="T516" s="25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4" t="s">
        <v>178</v>
      </c>
      <c r="AU516" s="254" t="s">
        <v>86</v>
      </c>
      <c r="AV516" s="14" t="s">
        <v>86</v>
      </c>
      <c r="AW516" s="14" t="s">
        <v>32</v>
      </c>
      <c r="AX516" s="14" t="s">
        <v>76</v>
      </c>
      <c r="AY516" s="254" t="s">
        <v>167</v>
      </c>
    </row>
    <row r="517" s="15" customFormat="1">
      <c r="A517" s="15"/>
      <c r="B517" s="255"/>
      <c r="C517" s="256"/>
      <c r="D517" s="229" t="s">
        <v>178</v>
      </c>
      <c r="E517" s="257" t="s">
        <v>1</v>
      </c>
      <c r="F517" s="258" t="s">
        <v>181</v>
      </c>
      <c r="G517" s="256"/>
      <c r="H517" s="259">
        <v>13.685000000000001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5" t="s">
        <v>178</v>
      </c>
      <c r="AU517" s="265" t="s">
        <v>86</v>
      </c>
      <c r="AV517" s="15" t="s">
        <v>174</v>
      </c>
      <c r="AW517" s="15" t="s">
        <v>32</v>
      </c>
      <c r="AX517" s="15" t="s">
        <v>84</v>
      </c>
      <c r="AY517" s="265" t="s">
        <v>167</v>
      </c>
    </row>
    <row r="518" s="14" customFormat="1">
      <c r="A518" s="14"/>
      <c r="B518" s="244"/>
      <c r="C518" s="245"/>
      <c r="D518" s="229" t="s">
        <v>178</v>
      </c>
      <c r="E518" s="245"/>
      <c r="F518" s="247" t="s">
        <v>626</v>
      </c>
      <c r="G518" s="245"/>
      <c r="H518" s="248">
        <v>15.054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178</v>
      </c>
      <c r="AU518" s="254" t="s">
        <v>86</v>
      </c>
      <c r="AV518" s="14" t="s">
        <v>86</v>
      </c>
      <c r="AW518" s="14" t="s">
        <v>4</v>
      </c>
      <c r="AX518" s="14" t="s">
        <v>84</v>
      </c>
      <c r="AY518" s="254" t="s">
        <v>167</v>
      </c>
    </row>
    <row r="519" s="2" customFormat="1" ht="24.15" customHeight="1">
      <c r="A519" s="39"/>
      <c r="B519" s="40"/>
      <c r="C519" s="216" t="s">
        <v>627</v>
      </c>
      <c r="D519" s="216" t="s">
        <v>170</v>
      </c>
      <c r="E519" s="217" t="s">
        <v>628</v>
      </c>
      <c r="F519" s="218" t="s">
        <v>629</v>
      </c>
      <c r="G519" s="219" t="s">
        <v>274</v>
      </c>
      <c r="H519" s="220">
        <v>2</v>
      </c>
      <c r="I519" s="221"/>
      <c r="J519" s="222">
        <f>ROUND(I519*H519,2)</f>
        <v>0</v>
      </c>
      <c r="K519" s="218" t="s">
        <v>173</v>
      </c>
      <c r="L519" s="45"/>
      <c r="M519" s="223" t="s">
        <v>1</v>
      </c>
      <c r="N519" s="224" t="s">
        <v>41</v>
      </c>
      <c r="O519" s="92"/>
      <c r="P519" s="225">
        <f>O519*H519</f>
        <v>0</v>
      </c>
      <c r="Q519" s="225">
        <v>0</v>
      </c>
      <c r="R519" s="225">
        <f>Q519*H519</f>
        <v>0</v>
      </c>
      <c r="S519" s="225">
        <v>0</v>
      </c>
      <c r="T519" s="226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7" t="s">
        <v>262</v>
      </c>
      <c r="AT519" s="227" t="s">
        <v>170</v>
      </c>
      <c r="AU519" s="227" t="s">
        <v>86</v>
      </c>
      <c r="AY519" s="18" t="s">
        <v>167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8" t="s">
        <v>84</v>
      </c>
      <c r="BK519" s="228">
        <f>ROUND(I519*H519,2)</f>
        <v>0</v>
      </c>
      <c r="BL519" s="18" t="s">
        <v>262</v>
      </c>
      <c r="BM519" s="227" t="s">
        <v>630</v>
      </c>
    </row>
    <row r="520" s="13" customFormat="1">
      <c r="A520" s="13"/>
      <c r="B520" s="234"/>
      <c r="C520" s="235"/>
      <c r="D520" s="229" t="s">
        <v>178</v>
      </c>
      <c r="E520" s="236" t="s">
        <v>1</v>
      </c>
      <c r="F520" s="237" t="s">
        <v>631</v>
      </c>
      <c r="G520" s="235"/>
      <c r="H520" s="236" t="s">
        <v>1</v>
      </c>
      <c r="I520" s="238"/>
      <c r="J520" s="235"/>
      <c r="K520" s="235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178</v>
      </c>
      <c r="AU520" s="243" t="s">
        <v>86</v>
      </c>
      <c r="AV520" s="13" t="s">
        <v>84</v>
      </c>
      <c r="AW520" s="13" t="s">
        <v>32</v>
      </c>
      <c r="AX520" s="13" t="s">
        <v>76</v>
      </c>
      <c r="AY520" s="243" t="s">
        <v>167</v>
      </c>
    </row>
    <row r="521" s="14" customFormat="1">
      <c r="A521" s="14"/>
      <c r="B521" s="244"/>
      <c r="C521" s="245"/>
      <c r="D521" s="229" t="s">
        <v>178</v>
      </c>
      <c r="E521" s="246" t="s">
        <v>1</v>
      </c>
      <c r="F521" s="247" t="s">
        <v>632</v>
      </c>
      <c r="G521" s="245"/>
      <c r="H521" s="248">
        <v>2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178</v>
      </c>
      <c r="AU521" s="254" t="s">
        <v>86</v>
      </c>
      <c r="AV521" s="14" t="s">
        <v>86</v>
      </c>
      <c r="AW521" s="14" t="s">
        <v>32</v>
      </c>
      <c r="AX521" s="14" t="s">
        <v>76</v>
      </c>
      <c r="AY521" s="254" t="s">
        <v>167</v>
      </c>
    </row>
    <row r="522" s="15" customFormat="1">
      <c r="A522" s="15"/>
      <c r="B522" s="255"/>
      <c r="C522" s="256"/>
      <c r="D522" s="229" t="s">
        <v>178</v>
      </c>
      <c r="E522" s="257" t="s">
        <v>1</v>
      </c>
      <c r="F522" s="258" t="s">
        <v>181</v>
      </c>
      <c r="G522" s="256"/>
      <c r="H522" s="259">
        <v>2</v>
      </c>
      <c r="I522" s="260"/>
      <c r="J522" s="256"/>
      <c r="K522" s="256"/>
      <c r="L522" s="261"/>
      <c r="M522" s="262"/>
      <c r="N522" s="263"/>
      <c r="O522" s="263"/>
      <c r="P522" s="263"/>
      <c r="Q522" s="263"/>
      <c r="R522" s="263"/>
      <c r="S522" s="263"/>
      <c r="T522" s="264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5" t="s">
        <v>178</v>
      </c>
      <c r="AU522" s="265" t="s">
        <v>86</v>
      </c>
      <c r="AV522" s="15" t="s">
        <v>174</v>
      </c>
      <c r="AW522" s="15" t="s">
        <v>32</v>
      </c>
      <c r="AX522" s="15" t="s">
        <v>84</v>
      </c>
      <c r="AY522" s="265" t="s">
        <v>167</v>
      </c>
    </row>
    <row r="523" s="2" customFormat="1" ht="16.5" customHeight="1">
      <c r="A523" s="39"/>
      <c r="B523" s="40"/>
      <c r="C523" s="216" t="s">
        <v>633</v>
      </c>
      <c r="D523" s="216" t="s">
        <v>170</v>
      </c>
      <c r="E523" s="217" t="s">
        <v>634</v>
      </c>
      <c r="F523" s="218" t="s">
        <v>635</v>
      </c>
      <c r="G523" s="219" t="s">
        <v>97</v>
      </c>
      <c r="H523" s="220">
        <v>10.395</v>
      </c>
      <c r="I523" s="221"/>
      <c r="J523" s="222">
        <f>ROUND(I523*H523,2)</f>
        <v>0</v>
      </c>
      <c r="K523" s="218" t="s">
        <v>173</v>
      </c>
      <c r="L523" s="45"/>
      <c r="M523" s="223" t="s">
        <v>1</v>
      </c>
      <c r="N523" s="224" t="s">
        <v>41</v>
      </c>
      <c r="O523" s="92"/>
      <c r="P523" s="225">
        <f>O523*H523</f>
        <v>0</v>
      </c>
      <c r="Q523" s="225">
        <v>0</v>
      </c>
      <c r="R523" s="225">
        <f>Q523*H523</f>
        <v>0</v>
      </c>
      <c r="S523" s="225">
        <v>0.0016999999999999999</v>
      </c>
      <c r="T523" s="226">
        <f>S523*H523</f>
        <v>0.0176715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7" t="s">
        <v>262</v>
      </c>
      <c r="AT523" s="227" t="s">
        <v>170</v>
      </c>
      <c r="AU523" s="227" t="s">
        <v>86</v>
      </c>
      <c r="AY523" s="18" t="s">
        <v>167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8" t="s">
        <v>84</v>
      </c>
      <c r="BK523" s="228">
        <f>ROUND(I523*H523,2)</f>
        <v>0</v>
      </c>
      <c r="BL523" s="18" t="s">
        <v>262</v>
      </c>
      <c r="BM523" s="227" t="s">
        <v>636</v>
      </c>
    </row>
    <row r="524" s="13" customFormat="1">
      <c r="A524" s="13"/>
      <c r="B524" s="234"/>
      <c r="C524" s="235"/>
      <c r="D524" s="229" t="s">
        <v>178</v>
      </c>
      <c r="E524" s="236" t="s">
        <v>1</v>
      </c>
      <c r="F524" s="237" t="s">
        <v>631</v>
      </c>
      <c r="G524" s="235"/>
      <c r="H524" s="236" t="s">
        <v>1</v>
      </c>
      <c r="I524" s="238"/>
      <c r="J524" s="235"/>
      <c r="K524" s="235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178</v>
      </c>
      <c r="AU524" s="243" t="s">
        <v>86</v>
      </c>
      <c r="AV524" s="13" t="s">
        <v>84</v>
      </c>
      <c r="AW524" s="13" t="s">
        <v>32</v>
      </c>
      <c r="AX524" s="13" t="s">
        <v>76</v>
      </c>
      <c r="AY524" s="243" t="s">
        <v>167</v>
      </c>
    </row>
    <row r="525" s="14" customFormat="1">
      <c r="A525" s="14"/>
      <c r="B525" s="244"/>
      <c r="C525" s="245"/>
      <c r="D525" s="229" t="s">
        <v>178</v>
      </c>
      <c r="E525" s="246" t="s">
        <v>1</v>
      </c>
      <c r="F525" s="247" t="s">
        <v>637</v>
      </c>
      <c r="G525" s="245"/>
      <c r="H525" s="248">
        <v>9.4499999999999993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178</v>
      </c>
      <c r="AU525" s="254" t="s">
        <v>86</v>
      </c>
      <c r="AV525" s="14" t="s">
        <v>86</v>
      </c>
      <c r="AW525" s="14" t="s">
        <v>32</v>
      </c>
      <c r="AX525" s="14" t="s">
        <v>76</v>
      </c>
      <c r="AY525" s="254" t="s">
        <v>167</v>
      </c>
    </row>
    <row r="526" s="15" customFormat="1">
      <c r="A526" s="15"/>
      <c r="B526" s="255"/>
      <c r="C526" s="256"/>
      <c r="D526" s="229" t="s">
        <v>178</v>
      </c>
      <c r="E526" s="257" t="s">
        <v>1</v>
      </c>
      <c r="F526" s="258" t="s">
        <v>181</v>
      </c>
      <c r="G526" s="256"/>
      <c r="H526" s="259">
        <v>9.4499999999999993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5" t="s">
        <v>178</v>
      </c>
      <c r="AU526" s="265" t="s">
        <v>86</v>
      </c>
      <c r="AV526" s="15" t="s">
        <v>174</v>
      </c>
      <c r="AW526" s="15" t="s">
        <v>32</v>
      </c>
      <c r="AX526" s="15" t="s">
        <v>84</v>
      </c>
      <c r="AY526" s="265" t="s">
        <v>167</v>
      </c>
    </row>
    <row r="527" s="14" customFormat="1">
      <c r="A527" s="14"/>
      <c r="B527" s="244"/>
      <c r="C527" s="245"/>
      <c r="D527" s="229" t="s">
        <v>178</v>
      </c>
      <c r="E527" s="245"/>
      <c r="F527" s="247" t="s">
        <v>638</v>
      </c>
      <c r="G527" s="245"/>
      <c r="H527" s="248">
        <v>10.395</v>
      </c>
      <c r="I527" s="249"/>
      <c r="J527" s="245"/>
      <c r="K527" s="245"/>
      <c r="L527" s="250"/>
      <c r="M527" s="251"/>
      <c r="N527" s="252"/>
      <c r="O527" s="252"/>
      <c r="P527" s="252"/>
      <c r="Q527" s="252"/>
      <c r="R527" s="252"/>
      <c r="S527" s="252"/>
      <c r="T527" s="253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4" t="s">
        <v>178</v>
      </c>
      <c r="AU527" s="254" t="s">
        <v>86</v>
      </c>
      <c r="AV527" s="14" t="s">
        <v>86</v>
      </c>
      <c r="AW527" s="14" t="s">
        <v>4</v>
      </c>
      <c r="AX527" s="14" t="s">
        <v>84</v>
      </c>
      <c r="AY527" s="254" t="s">
        <v>167</v>
      </c>
    </row>
    <row r="528" s="2" customFormat="1" ht="24.15" customHeight="1">
      <c r="A528" s="39"/>
      <c r="B528" s="40"/>
      <c r="C528" s="216" t="s">
        <v>639</v>
      </c>
      <c r="D528" s="216" t="s">
        <v>170</v>
      </c>
      <c r="E528" s="217" t="s">
        <v>640</v>
      </c>
      <c r="F528" s="218" t="s">
        <v>641</v>
      </c>
      <c r="G528" s="219" t="s">
        <v>97</v>
      </c>
      <c r="H528" s="220">
        <v>2.5499999999999998</v>
      </c>
      <c r="I528" s="221"/>
      <c r="J528" s="222">
        <f>ROUND(I528*H528,2)</f>
        <v>0</v>
      </c>
      <c r="K528" s="218" t="s">
        <v>173</v>
      </c>
      <c r="L528" s="45"/>
      <c r="M528" s="223" t="s">
        <v>1</v>
      </c>
      <c r="N528" s="224" t="s">
        <v>41</v>
      </c>
      <c r="O528" s="92"/>
      <c r="P528" s="225">
        <f>O528*H528</f>
        <v>0</v>
      </c>
      <c r="Q528" s="225">
        <v>0</v>
      </c>
      <c r="R528" s="225">
        <f>Q528*H528</f>
        <v>0</v>
      </c>
      <c r="S528" s="225">
        <v>0.0017700000000000001</v>
      </c>
      <c r="T528" s="226">
        <f>S528*H528</f>
        <v>0.0045135000000000002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7" t="s">
        <v>262</v>
      </c>
      <c r="AT528" s="227" t="s">
        <v>170</v>
      </c>
      <c r="AU528" s="227" t="s">
        <v>86</v>
      </c>
      <c r="AY528" s="18" t="s">
        <v>167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8" t="s">
        <v>84</v>
      </c>
      <c r="BK528" s="228">
        <f>ROUND(I528*H528,2)</f>
        <v>0</v>
      </c>
      <c r="BL528" s="18" t="s">
        <v>262</v>
      </c>
      <c r="BM528" s="227" t="s">
        <v>642</v>
      </c>
    </row>
    <row r="529" s="13" customFormat="1">
      <c r="A529" s="13"/>
      <c r="B529" s="234"/>
      <c r="C529" s="235"/>
      <c r="D529" s="229" t="s">
        <v>178</v>
      </c>
      <c r="E529" s="236" t="s">
        <v>1</v>
      </c>
      <c r="F529" s="237" t="s">
        <v>643</v>
      </c>
      <c r="G529" s="235"/>
      <c r="H529" s="236" t="s">
        <v>1</v>
      </c>
      <c r="I529" s="238"/>
      <c r="J529" s="235"/>
      <c r="K529" s="235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178</v>
      </c>
      <c r="AU529" s="243" t="s">
        <v>86</v>
      </c>
      <c r="AV529" s="13" t="s">
        <v>84</v>
      </c>
      <c r="AW529" s="13" t="s">
        <v>32</v>
      </c>
      <c r="AX529" s="13" t="s">
        <v>76</v>
      </c>
      <c r="AY529" s="243" t="s">
        <v>167</v>
      </c>
    </row>
    <row r="530" s="14" customFormat="1">
      <c r="A530" s="14"/>
      <c r="B530" s="244"/>
      <c r="C530" s="245"/>
      <c r="D530" s="229" t="s">
        <v>178</v>
      </c>
      <c r="E530" s="246" t="s">
        <v>1</v>
      </c>
      <c r="F530" s="247" t="s">
        <v>644</v>
      </c>
      <c r="G530" s="245"/>
      <c r="H530" s="248">
        <v>2.5499999999999998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4" t="s">
        <v>178</v>
      </c>
      <c r="AU530" s="254" t="s">
        <v>86</v>
      </c>
      <c r="AV530" s="14" t="s">
        <v>86</v>
      </c>
      <c r="AW530" s="14" t="s">
        <v>32</v>
      </c>
      <c r="AX530" s="14" t="s">
        <v>76</v>
      </c>
      <c r="AY530" s="254" t="s">
        <v>167</v>
      </c>
    </row>
    <row r="531" s="15" customFormat="1">
      <c r="A531" s="15"/>
      <c r="B531" s="255"/>
      <c r="C531" s="256"/>
      <c r="D531" s="229" t="s">
        <v>178</v>
      </c>
      <c r="E531" s="257" t="s">
        <v>1</v>
      </c>
      <c r="F531" s="258" t="s">
        <v>181</v>
      </c>
      <c r="G531" s="256"/>
      <c r="H531" s="259">
        <v>2.5499999999999998</v>
      </c>
      <c r="I531" s="260"/>
      <c r="J531" s="256"/>
      <c r="K531" s="256"/>
      <c r="L531" s="261"/>
      <c r="M531" s="262"/>
      <c r="N531" s="263"/>
      <c r="O531" s="263"/>
      <c r="P531" s="263"/>
      <c r="Q531" s="263"/>
      <c r="R531" s="263"/>
      <c r="S531" s="263"/>
      <c r="T531" s="264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5" t="s">
        <v>178</v>
      </c>
      <c r="AU531" s="265" t="s">
        <v>86</v>
      </c>
      <c r="AV531" s="15" t="s">
        <v>174</v>
      </c>
      <c r="AW531" s="15" t="s">
        <v>32</v>
      </c>
      <c r="AX531" s="15" t="s">
        <v>84</v>
      </c>
      <c r="AY531" s="265" t="s">
        <v>167</v>
      </c>
    </row>
    <row r="532" s="2" customFormat="1" ht="21.75" customHeight="1">
      <c r="A532" s="39"/>
      <c r="B532" s="40"/>
      <c r="C532" s="216" t="s">
        <v>645</v>
      </c>
      <c r="D532" s="216" t="s">
        <v>170</v>
      </c>
      <c r="E532" s="217" t="s">
        <v>646</v>
      </c>
      <c r="F532" s="218" t="s">
        <v>647</v>
      </c>
      <c r="G532" s="219" t="s">
        <v>97</v>
      </c>
      <c r="H532" s="220">
        <v>20.850000000000001</v>
      </c>
      <c r="I532" s="221"/>
      <c r="J532" s="222">
        <f>ROUND(I532*H532,2)</f>
        <v>0</v>
      </c>
      <c r="K532" s="218" t="s">
        <v>173</v>
      </c>
      <c r="L532" s="45"/>
      <c r="M532" s="223" t="s">
        <v>1</v>
      </c>
      <c r="N532" s="224" t="s">
        <v>41</v>
      </c>
      <c r="O532" s="92"/>
      <c r="P532" s="225">
        <f>O532*H532</f>
        <v>0</v>
      </c>
      <c r="Q532" s="225">
        <v>0</v>
      </c>
      <c r="R532" s="225">
        <f>Q532*H532</f>
        <v>0</v>
      </c>
      <c r="S532" s="225">
        <v>0.0017700000000000001</v>
      </c>
      <c r="T532" s="226">
        <f>S532*H532</f>
        <v>0.036904500000000007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7" t="s">
        <v>262</v>
      </c>
      <c r="AT532" s="227" t="s">
        <v>170</v>
      </c>
      <c r="AU532" s="227" t="s">
        <v>86</v>
      </c>
      <c r="AY532" s="18" t="s">
        <v>167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8" t="s">
        <v>84</v>
      </c>
      <c r="BK532" s="228">
        <f>ROUND(I532*H532,2)</f>
        <v>0</v>
      </c>
      <c r="BL532" s="18" t="s">
        <v>262</v>
      </c>
      <c r="BM532" s="227" t="s">
        <v>648</v>
      </c>
    </row>
    <row r="533" s="13" customFormat="1">
      <c r="A533" s="13"/>
      <c r="B533" s="234"/>
      <c r="C533" s="235"/>
      <c r="D533" s="229" t="s">
        <v>178</v>
      </c>
      <c r="E533" s="236" t="s">
        <v>1</v>
      </c>
      <c r="F533" s="237" t="s">
        <v>649</v>
      </c>
      <c r="G533" s="235"/>
      <c r="H533" s="236" t="s">
        <v>1</v>
      </c>
      <c r="I533" s="238"/>
      <c r="J533" s="235"/>
      <c r="K533" s="235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178</v>
      </c>
      <c r="AU533" s="243" t="s">
        <v>86</v>
      </c>
      <c r="AV533" s="13" t="s">
        <v>84</v>
      </c>
      <c r="AW533" s="13" t="s">
        <v>32</v>
      </c>
      <c r="AX533" s="13" t="s">
        <v>76</v>
      </c>
      <c r="AY533" s="243" t="s">
        <v>167</v>
      </c>
    </row>
    <row r="534" s="14" customFormat="1">
      <c r="A534" s="14"/>
      <c r="B534" s="244"/>
      <c r="C534" s="245"/>
      <c r="D534" s="229" t="s">
        <v>178</v>
      </c>
      <c r="E534" s="246" t="s">
        <v>1</v>
      </c>
      <c r="F534" s="247" t="s">
        <v>650</v>
      </c>
      <c r="G534" s="245"/>
      <c r="H534" s="248">
        <v>20.850000000000001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178</v>
      </c>
      <c r="AU534" s="254" t="s">
        <v>86</v>
      </c>
      <c r="AV534" s="14" t="s">
        <v>86</v>
      </c>
      <c r="AW534" s="14" t="s">
        <v>32</v>
      </c>
      <c r="AX534" s="14" t="s">
        <v>76</v>
      </c>
      <c r="AY534" s="254" t="s">
        <v>167</v>
      </c>
    </row>
    <row r="535" s="15" customFormat="1">
      <c r="A535" s="15"/>
      <c r="B535" s="255"/>
      <c r="C535" s="256"/>
      <c r="D535" s="229" t="s">
        <v>178</v>
      </c>
      <c r="E535" s="257" t="s">
        <v>1</v>
      </c>
      <c r="F535" s="258" t="s">
        <v>181</v>
      </c>
      <c r="G535" s="256"/>
      <c r="H535" s="259">
        <v>20.850000000000001</v>
      </c>
      <c r="I535" s="260"/>
      <c r="J535" s="256"/>
      <c r="K535" s="256"/>
      <c r="L535" s="261"/>
      <c r="M535" s="262"/>
      <c r="N535" s="263"/>
      <c r="O535" s="263"/>
      <c r="P535" s="263"/>
      <c r="Q535" s="263"/>
      <c r="R535" s="263"/>
      <c r="S535" s="263"/>
      <c r="T535" s="264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5" t="s">
        <v>178</v>
      </c>
      <c r="AU535" s="265" t="s">
        <v>86</v>
      </c>
      <c r="AV535" s="15" t="s">
        <v>174</v>
      </c>
      <c r="AW535" s="15" t="s">
        <v>32</v>
      </c>
      <c r="AX535" s="15" t="s">
        <v>84</v>
      </c>
      <c r="AY535" s="265" t="s">
        <v>167</v>
      </c>
    </row>
    <row r="536" s="2" customFormat="1" ht="16.5" customHeight="1">
      <c r="A536" s="39"/>
      <c r="B536" s="40"/>
      <c r="C536" s="216" t="s">
        <v>651</v>
      </c>
      <c r="D536" s="216" t="s">
        <v>170</v>
      </c>
      <c r="E536" s="217" t="s">
        <v>652</v>
      </c>
      <c r="F536" s="218" t="s">
        <v>653</v>
      </c>
      <c r="G536" s="219" t="s">
        <v>274</v>
      </c>
      <c r="H536" s="220">
        <v>1</v>
      </c>
      <c r="I536" s="221"/>
      <c r="J536" s="222">
        <f>ROUND(I536*H536,2)</f>
        <v>0</v>
      </c>
      <c r="K536" s="218" t="s">
        <v>173</v>
      </c>
      <c r="L536" s="45"/>
      <c r="M536" s="223" t="s">
        <v>1</v>
      </c>
      <c r="N536" s="224" t="s">
        <v>41</v>
      </c>
      <c r="O536" s="92"/>
      <c r="P536" s="225">
        <f>O536*H536</f>
        <v>0</v>
      </c>
      <c r="Q536" s="225">
        <v>0</v>
      </c>
      <c r="R536" s="225">
        <f>Q536*H536</f>
        <v>0</v>
      </c>
      <c r="S536" s="225">
        <v>0.0090600000000000003</v>
      </c>
      <c r="T536" s="226">
        <f>S536*H536</f>
        <v>0.0090600000000000003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7" t="s">
        <v>262</v>
      </c>
      <c r="AT536" s="227" t="s">
        <v>170</v>
      </c>
      <c r="AU536" s="227" t="s">
        <v>86</v>
      </c>
      <c r="AY536" s="18" t="s">
        <v>167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8" t="s">
        <v>84</v>
      </c>
      <c r="BK536" s="228">
        <f>ROUND(I536*H536,2)</f>
        <v>0</v>
      </c>
      <c r="BL536" s="18" t="s">
        <v>262</v>
      </c>
      <c r="BM536" s="227" t="s">
        <v>654</v>
      </c>
    </row>
    <row r="537" s="14" customFormat="1">
      <c r="A537" s="14"/>
      <c r="B537" s="244"/>
      <c r="C537" s="245"/>
      <c r="D537" s="229" t="s">
        <v>178</v>
      </c>
      <c r="E537" s="246" t="s">
        <v>1</v>
      </c>
      <c r="F537" s="247" t="s">
        <v>655</v>
      </c>
      <c r="G537" s="245"/>
      <c r="H537" s="248">
        <v>1</v>
      </c>
      <c r="I537" s="249"/>
      <c r="J537" s="245"/>
      <c r="K537" s="245"/>
      <c r="L537" s="250"/>
      <c r="M537" s="251"/>
      <c r="N537" s="252"/>
      <c r="O537" s="252"/>
      <c r="P537" s="252"/>
      <c r="Q537" s="252"/>
      <c r="R537" s="252"/>
      <c r="S537" s="252"/>
      <c r="T537" s="253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4" t="s">
        <v>178</v>
      </c>
      <c r="AU537" s="254" t="s">
        <v>86</v>
      </c>
      <c r="AV537" s="14" t="s">
        <v>86</v>
      </c>
      <c r="AW537" s="14" t="s">
        <v>32</v>
      </c>
      <c r="AX537" s="14" t="s">
        <v>76</v>
      </c>
      <c r="AY537" s="254" t="s">
        <v>167</v>
      </c>
    </row>
    <row r="538" s="15" customFormat="1">
      <c r="A538" s="15"/>
      <c r="B538" s="255"/>
      <c r="C538" s="256"/>
      <c r="D538" s="229" t="s">
        <v>178</v>
      </c>
      <c r="E538" s="257" t="s">
        <v>1</v>
      </c>
      <c r="F538" s="258" t="s">
        <v>181</v>
      </c>
      <c r="G538" s="256"/>
      <c r="H538" s="259">
        <v>1</v>
      </c>
      <c r="I538" s="260"/>
      <c r="J538" s="256"/>
      <c r="K538" s="256"/>
      <c r="L538" s="261"/>
      <c r="M538" s="262"/>
      <c r="N538" s="263"/>
      <c r="O538" s="263"/>
      <c r="P538" s="263"/>
      <c r="Q538" s="263"/>
      <c r="R538" s="263"/>
      <c r="S538" s="263"/>
      <c r="T538" s="264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5" t="s">
        <v>178</v>
      </c>
      <c r="AU538" s="265" t="s">
        <v>86</v>
      </c>
      <c r="AV538" s="15" t="s">
        <v>174</v>
      </c>
      <c r="AW538" s="15" t="s">
        <v>32</v>
      </c>
      <c r="AX538" s="15" t="s">
        <v>84</v>
      </c>
      <c r="AY538" s="265" t="s">
        <v>167</v>
      </c>
    </row>
    <row r="539" s="2" customFormat="1" ht="24.15" customHeight="1">
      <c r="A539" s="39"/>
      <c r="B539" s="40"/>
      <c r="C539" s="216" t="s">
        <v>656</v>
      </c>
      <c r="D539" s="216" t="s">
        <v>170</v>
      </c>
      <c r="E539" s="217" t="s">
        <v>657</v>
      </c>
      <c r="F539" s="218" t="s">
        <v>658</v>
      </c>
      <c r="G539" s="219" t="s">
        <v>97</v>
      </c>
      <c r="H539" s="220">
        <v>13.859999999999999</v>
      </c>
      <c r="I539" s="221"/>
      <c r="J539" s="222">
        <f>ROUND(I539*H539,2)</f>
        <v>0</v>
      </c>
      <c r="K539" s="218" t="s">
        <v>173</v>
      </c>
      <c r="L539" s="45"/>
      <c r="M539" s="223" t="s">
        <v>1</v>
      </c>
      <c r="N539" s="224" t="s">
        <v>41</v>
      </c>
      <c r="O539" s="92"/>
      <c r="P539" s="225">
        <f>O539*H539</f>
        <v>0</v>
      </c>
      <c r="Q539" s="225">
        <v>0</v>
      </c>
      <c r="R539" s="225">
        <f>Q539*H539</f>
        <v>0</v>
      </c>
      <c r="S539" s="225">
        <v>0.00191</v>
      </c>
      <c r="T539" s="226">
        <f>S539*H539</f>
        <v>0.026472599999999999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7" t="s">
        <v>262</v>
      </c>
      <c r="AT539" s="227" t="s">
        <v>170</v>
      </c>
      <c r="AU539" s="227" t="s">
        <v>86</v>
      </c>
      <c r="AY539" s="18" t="s">
        <v>167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8" t="s">
        <v>84</v>
      </c>
      <c r="BK539" s="228">
        <f>ROUND(I539*H539,2)</f>
        <v>0</v>
      </c>
      <c r="BL539" s="18" t="s">
        <v>262</v>
      </c>
      <c r="BM539" s="227" t="s">
        <v>659</v>
      </c>
    </row>
    <row r="540" s="13" customFormat="1">
      <c r="A540" s="13"/>
      <c r="B540" s="234"/>
      <c r="C540" s="235"/>
      <c r="D540" s="229" t="s">
        <v>178</v>
      </c>
      <c r="E540" s="236" t="s">
        <v>1</v>
      </c>
      <c r="F540" s="237" t="s">
        <v>606</v>
      </c>
      <c r="G540" s="235"/>
      <c r="H540" s="236" t="s">
        <v>1</v>
      </c>
      <c r="I540" s="238"/>
      <c r="J540" s="235"/>
      <c r="K540" s="235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178</v>
      </c>
      <c r="AU540" s="243" t="s">
        <v>86</v>
      </c>
      <c r="AV540" s="13" t="s">
        <v>84</v>
      </c>
      <c r="AW540" s="13" t="s">
        <v>32</v>
      </c>
      <c r="AX540" s="13" t="s">
        <v>76</v>
      </c>
      <c r="AY540" s="243" t="s">
        <v>167</v>
      </c>
    </row>
    <row r="541" s="14" customFormat="1">
      <c r="A541" s="14"/>
      <c r="B541" s="244"/>
      <c r="C541" s="245"/>
      <c r="D541" s="229" t="s">
        <v>178</v>
      </c>
      <c r="E541" s="246" t="s">
        <v>1</v>
      </c>
      <c r="F541" s="247" t="s">
        <v>607</v>
      </c>
      <c r="G541" s="245"/>
      <c r="H541" s="248">
        <v>12.6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178</v>
      </c>
      <c r="AU541" s="254" t="s">
        <v>86</v>
      </c>
      <c r="AV541" s="14" t="s">
        <v>86</v>
      </c>
      <c r="AW541" s="14" t="s">
        <v>32</v>
      </c>
      <c r="AX541" s="14" t="s">
        <v>76</v>
      </c>
      <c r="AY541" s="254" t="s">
        <v>167</v>
      </c>
    </row>
    <row r="542" s="15" customFormat="1">
      <c r="A542" s="15"/>
      <c r="B542" s="255"/>
      <c r="C542" s="256"/>
      <c r="D542" s="229" t="s">
        <v>178</v>
      </c>
      <c r="E542" s="257" t="s">
        <v>1</v>
      </c>
      <c r="F542" s="258" t="s">
        <v>181</v>
      </c>
      <c r="G542" s="256"/>
      <c r="H542" s="259">
        <v>12.6</v>
      </c>
      <c r="I542" s="260"/>
      <c r="J542" s="256"/>
      <c r="K542" s="256"/>
      <c r="L542" s="261"/>
      <c r="M542" s="262"/>
      <c r="N542" s="263"/>
      <c r="O542" s="263"/>
      <c r="P542" s="263"/>
      <c r="Q542" s="263"/>
      <c r="R542" s="263"/>
      <c r="S542" s="263"/>
      <c r="T542" s="264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5" t="s">
        <v>178</v>
      </c>
      <c r="AU542" s="265" t="s">
        <v>86</v>
      </c>
      <c r="AV542" s="15" t="s">
        <v>174</v>
      </c>
      <c r="AW542" s="15" t="s">
        <v>32</v>
      </c>
      <c r="AX542" s="15" t="s">
        <v>84</v>
      </c>
      <c r="AY542" s="265" t="s">
        <v>167</v>
      </c>
    </row>
    <row r="543" s="14" customFormat="1">
      <c r="A543" s="14"/>
      <c r="B543" s="244"/>
      <c r="C543" s="245"/>
      <c r="D543" s="229" t="s">
        <v>178</v>
      </c>
      <c r="E543" s="245"/>
      <c r="F543" s="247" t="s">
        <v>608</v>
      </c>
      <c r="G543" s="245"/>
      <c r="H543" s="248">
        <v>13.859999999999999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178</v>
      </c>
      <c r="AU543" s="254" t="s">
        <v>86</v>
      </c>
      <c r="AV543" s="14" t="s">
        <v>86</v>
      </c>
      <c r="AW543" s="14" t="s">
        <v>4</v>
      </c>
      <c r="AX543" s="14" t="s">
        <v>84</v>
      </c>
      <c r="AY543" s="254" t="s">
        <v>167</v>
      </c>
    </row>
    <row r="544" s="2" customFormat="1" ht="21.75" customHeight="1">
      <c r="A544" s="39"/>
      <c r="B544" s="40"/>
      <c r="C544" s="216" t="s">
        <v>660</v>
      </c>
      <c r="D544" s="216" t="s">
        <v>170</v>
      </c>
      <c r="E544" s="217" t="s">
        <v>661</v>
      </c>
      <c r="F544" s="218" t="s">
        <v>662</v>
      </c>
      <c r="G544" s="219" t="s">
        <v>97</v>
      </c>
      <c r="H544" s="220">
        <v>5.75</v>
      </c>
      <c r="I544" s="221"/>
      <c r="J544" s="222">
        <f>ROUND(I544*H544,2)</f>
        <v>0</v>
      </c>
      <c r="K544" s="218" t="s">
        <v>173</v>
      </c>
      <c r="L544" s="45"/>
      <c r="M544" s="223" t="s">
        <v>1</v>
      </c>
      <c r="N544" s="224" t="s">
        <v>41</v>
      </c>
      <c r="O544" s="92"/>
      <c r="P544" s="225">
        <f>O544*H544</f>
        <v>0</v>
      </c>
      <c r="Q544" s="225">
        <v>0</v>
      </c>
      <c r="R544" s="225">
        <f>Q544*H544</f>
        <v>0</v>
      </c>
      <c r="S544" s="225">
        <v>0.0022300000000000002</v>
      </c>
      <c r="T544" s="226">
        <f>S544*H544</f>
        <v>0.012822500000000001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7" t="s">
        <v>262</v>
      </c>
      <c r="AT544" s="227" t="s">
        <v>170</v>
      </c>
      <c r="AU544" s="227" t="s">
        <v>86</v>
      </c>
      <c r="AY544" s="18" t="s">
        <v>167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8" t="s">
        <v>84</v>
      </c>
      <c r="BK544" s="228">
        <f>ROUND(I544*H544,2)</f>
        <v>0</v>
      </c>
      <c r="BL544" s="18" t="s">
        <v>262</v>
      </c>
      <c r="BM544" s="227" t="s">
        <v>663</v>
      </c>
    </row>
    <row r="545" s="13" customFormat="1">
      <c r="A545" s="13"/>
      <c r="B545" s="234"/>
      <c r="C545" s="235"/>
      <c r="D545" s="229" t="s">
        <v>178</v>
      </c>
      <c r="E545" s="236" t="s">
        <v>1</v>
      </c>
      <c r="F545" s="237" t="s">
        <v>664</v>
      </c>
      <c r="G545" s="235"/>
      <c r="H545" s="236" t="s">
        <v>1</v>
      </c>
      <c r="I545" s="238"/>
      <c r="J545" s="235"/>
      <c r="K545" s="235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178</v>
      </c>
      <c r="AU545" s="243" t="s">
        <v>86</v>
      </c>
      <c r="AV545" s="13" t="s">
        <v>84</v>
      </c>
      <c r="AW545" s="13" t="s">
        <v>32</v>
      </c>
      <c r="AX545" s="13" t="s">
        <v>76</v>
      </c>
      <c r="AY545" s="243" t="s">
        <v>167</v>
      </c>
    </row>
    <row r="546" s="14" customFormat="1">
      <c r="A546" s="14"/>
      <c r="B546" s="244"/>
      <c r="C546" s="245"/>
      <c r="D546" s="229" t="s">
        <v>178</v>
      </c>
      <c r="E546" s="246" t="s">
        <v>1</v>
      </c>
      <c r="F546" s="247" t="s">
        <v>665</v>
      </c>
      <c r="G546" s="245"/>
      <c r="H546" s="248">
        <v>5.75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4" t="s">
        <v>178</v>
      </c>
      <c r="AU546" s="254" t="s">
        <v>86</v>
      </c>
      <c r="AV546" s="14" t="s">
        <v>86</v>
      </c>
      <c r="AW546" s="14" t="s">
        <v>32</v>
      </c>
      <c r="AX546" s="14" t="s">
        <v>76</v>
      </c>
      <c r="AY546" s="254" t="s">
        <v>167</v>
      </c>
    </row>
    <row r="547" s="15" customFormat="1">
      <c r="A547" s="15"/>
      <c r="B547" s="255"/>
      <c r="C547" s="256"/>
      <c r="D547" s="229" t="s">
        <v>178</v>
      </c>
      <c r="E547" s="257" t="s">
        <v>1</v>
      </c>
      <c r="F547" s="258" t="s">
        <v>181</v>
      </c>
      <c r="G547" s="256"/>
      <c r="H547" s="259">
        <v>5.75</v>
      </c>
      <c r="I547" s="260"/>
      <c r="J547" s="256"/>
      <c r="K547" s="256"/>
      <c r="L547" s="261"/>
      <c r="M547" s="262"/>
      <c r="N547" s="263"/>
      <c r="O547" s="263"/>
      <c r="P547" s="263"/>
      <c r="Q547" s="263"/>
      <c r="R547" s="263"/>
      <c r="S547" s="263"/>
      <c r="T547" s="264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5" t="s">
        <v>178</v>
      </c>
      <c r="AU547" s="265" t="s">
        <v>86</v>
      </c>
      <c r="AV547" s="15" t="s">
        <v>174</v>
      </c>
      <c r="AW547" s="15" t="s">
        <v>32</v>
      </c>
      <c r="AX547" s="15" t="s">
        <v>84</v>
      </c>
      <c r="AY547" s="265" t="s">
        <v>167</v>
      </c>
    </row>
    <row r="548" s="2" customFormat="1" ht="16.5" customHeight="1">
      <c r="A548" s="39"/>
      <c r="B548" s="40"/>
      <c r="C548" s="216" t="s">
        <v>666</v>
      </c>
      <c r="D548" s="216" t="s">
        <v>170</v>
      </c>
      <c r="E548" s="217" t="s">
        <v>667</v>
      </c>
      <c r="F548" s="218" t="s">
        <v>668</v>
      </c>
      <c r="G548" s="219" t="s">
        <v>97</v>
      </c>
      <c r="H548" s="220">
        <v>28.41</v>
      </c>
      <c r="I548" s="221"/>
      <c r="J548" s="222">
        <f>ROUND(I548*H548,2)</f>
        <v>0</v>
      </c>
      <c r="K548" s="218" t="s">
        <v>173</v>
      </c>
      <c r="L548" s="45"/>
      <c r="M548" s="223" t="s">
        <v>1</v>
      </c>
      <c r="N548" s="224" t="s">
        <v>41</v>
      </c>
      <c r="O548" s="92"/>
      <c r="P548" s="225">
        <f>O548*H548</f>
        <v>0</v>
      </c>
      <c r="Q548" s="225">
        <v>0</v>
      </c>
      <c r="R548" s="225">
        <f>Q548*H548</f>
        <v>0</v>
      </c>
      <c r="S548" s="225">
        <v>0.00175</v>
      </c>
      <c r="T548" s="226">
        <f>S548*H548</f>
        <v>0.049717500000000005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7" t="s">
        <v>262</v>
      </c>
      <c r="AT548" s="227" t="s">
        <v>170</v>
      </c>
      <c r="AU548" s="227" t="s">
        <v>86</v>
      </c>
      <c r="AY548" s="18" t="s">
        <v>167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8" t="s">
        <v>84</v>
      </c>
      <c r="BK548" s="228">
        <f>ROUND(I548*H548,2)</f>
        <v>0</v>
      </c>
      <c r="BL548" s="18" t="s">
        <v>262</v>
      </c>
      <c r="BM548" s="227" t="s">
        <v>669</v>
      </c>
    </row>
    <row r="549" s="13" customFormat="1">
      <c r="A549" s="13"/>
      <c r="B549" s="234"/>
      <c r="C549" s="235"/>
      <c r="D549" s="229" t="s">
        <v>178</v>
      </c>
      <c r="E549" s="236" t="s">
        <v>1</v>
      </c>
      <c r="F549" s="237" t="s">
        <v>670</v>
      </c>
      <c r="G549" s="235"/>
      <c r="H549" s="236" t="s">
        <v>1</v>
      </c>
      <c r="I549" s="238"/>
      <c r="J549" s="235"/>
      <c r="K549" s="235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178</v>
      </c>
      <c r="AU549" s="243" t="s">
        <v>86</v>
      </c>
      <c r="AV549" s="13" t="s">
        <v>84</v>
      </c>
      <c r="AW549" s="13" t="s">
        <v>32</v>
      </c>
      <c r="AX549" s="13" t="s">
        <v>76</v>
      </c>
      <c r="AY549" s="243" t="s">
        <v>167</v>
      </c>
    </row>
    <row r="550" s="14" customFormat="1">
      <c r="A550" s="14"/>
      <c r="B550" s="244"/>
      <c r="C550" s="245"/>
      <c r="D550" s="229" t="s">
        <v>178</v>
      </c>
      <c r="E550" s="246" t="s">
        <v>1</v>
      </c>
      <c r="F550" s="247" t="s">
        <v>671</v>
      </c>
      <c r="G550" s="245"/>
      <c r="H550" s="248">
        <v>13.859999999999999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4" t="s">
        <v>178</v>
      </c>
      <c r="AU550" s="254" t="s">
        <v>86</v>
      </c>
      <c r="AV550" s="14" t="s">
        <v>86</v>
      </c>
      <c r="AW550" s="14" t="s">
        <v>32</v>
      </c>
      <c r="AX550" s="14" t="s">
        <v>76</v>
      </c>
      <c r="AY550" s="254" t="s">
        <v>167</v>
      </c>
    </row>
    <row r="551" s="13" customFormat="1">
      <c r="A551" s="13"/>
      <c r="B551" s="234"/>
      <c r="C551" s="235"/>
      <c r="D551" s="229" t="s">
        <v>178</v>
      </c>
      <c r="E551" s="236" t="s">
        <v>1</v>
      </c>
      <c r="F551" s="237" t="s">
        <v>672</v>
      </c>
      <c r="G551" s="235"/>
      <c r="H551" s="236" t="s">
        <v>1</v>
      </c>
      <c r="I551" s="238"/>
      <c r="J551" s="235"/>
      <c r="K551" s="235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178</v>
      </c>
      <c r="AU551" s="243" t="s">
        <v>86</v>
      </c>
      <c r="AV551" s="13" t="s">
        <v>84</v>
      </c>
      <c r="AW551" s="13" t="s">
        <v>32</v>
      </c>
      <c r="AX551" s="13" t="s">
        <v>76</v>
      </c>
      <c r="AY551" s="243" t="s">
        <v>167</v>
      </c>
    </row>
    <row r="552" s="14" customFormat="1">
      <c r="A552" s="14"/>
      <c r="B552" s="244"/>
      <c r="C552" s="245"/>
      <c r="D552" s="229" t="s">
        <v>178</v>
      </c>
      <c r="E552" s="246" t="s">
        <v>1</v>
      </c>
      <c r="F552" s="247" t="s">
        <v>673</v>
      </c>
      <c r="G552" s="245"/>
      <c r="H552" s="248">
        <v>14.550000000000001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178</v>
      </c>
      <c r="AU552" s="254" t="s">
        <v>86</v>
      </c>
      <c r="AV552" s="14" t="s">
        <v>86</v>
      </c>
      <c r="AW552" s="14" t="s">
        <v>32</v>
      </c>
      <c r="AX552" s="14" t="s">
        <v>76</v>
      </c>
      <c r="AY552" s="254" t="s">
        <v>167</v>
      </c>
    </row>
    <row r="553" s="15" customFormat="1">
      <c r="A553" s="15"/>
      <c r="B553" s="255"/>
      <c r="C553" s="256"/>
      <c r="D553" s="229" t="s">
        <v>178</v>
      </c>
      <c r="E553" s="257" t="s">
        <v>1</v>
      </c>
      <c r="F553" s="258" t="s">
        <v>181</v>
      </c>
      <c r="G553" s="256"/>
      <c r="H553" s="259">
        <v>28.41</v>
      </c>
      <c r="I553" s="260"/>
      <c r="J553" s="256"/>
      <c r="K553" s="256"/>
      <c r="L553" s="261"/>
      <c r="M553" s="262"/>
      <c r="N553" s="263"/>
      <c r="O553" s="263"/>
      <c r="P553" s="263"/>
      <c r="Q553" s="263"/>
      <c r="R553" s="263"/>
      <c r="S553" s="263"/>
      <c r="T553" s="26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5" t="s">
        <v>178</v>
      </c>
      <c r="AU553" s="265" t="s">
        <v>86</v>
      </c>
      <c r="AV553" s="15" t="s">
        <v>174</v>
      </c>
      <c r="AW553" s="15" t="s">
        <v>32</v>
      </c>
      <c r="AX553" s="15" t="s">
        <v>84</v>
      </c>
      <c r="AY553" s="265" t="s">
        <v>167</v>
      </c>
    </row>
    <row r="554" s="2" customFormat="1" ht="16.5" customHeight="1">
      <c r="A554" s="39"/>
      <c r="B554" s="40"/>
      <c r="C554" s="216" t="s">
        <v>674</v>
      </c>
      <c r="D554" s="216" t="s">
        <v>170</v>
      </c>
      <c r="E554" s="217" t="s">
        <v>675</v>
      </c>
      <c r="F554" s="218" t="s">
        <v>676</v>
      </c>
      <c r="G554" s="219" t="s">
        <v>89</v>
      </c>
      <c r="H554" s="220">
        <v>2.8559999999999999</v>
      </c>
      <c r="I554" s="221"/>
      <c r="J554" s="222">
        <f>ROUND(I554*H554,2)</f>
        <v>0</v>
      </c>
      <c r="K554" s="218" t="s">
        <v>173</v>
      </c>
      <c r="L554" s="45"/>
      <c r="M554" s="223" t="s">
        <v>1</v>
      </c>
      <c r="N554" s="224" t="s">
        <v>41</v>
      </c>
      <c r="O554" s="92"/>
      <c r="P554" s="225">
        <f>O554*H554</f>
        <v>0</v>
      </c>
      <c r="Q554" s="225">
        <v>0</v>
      </c>
      <c r="R554" s="225">
        <f>Q554*H554</f>
        <v>0</v>
      </c>
      <c r="S554" s="225">
        <v>0.0058399999999999997</v>
      </c>
      <c r="T554" s="226">
        <f>S554*H554</f>
        <v>0.016679039999999999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7" t="s">
        <v>262</v>
      </c>
      <c r="AT554" s="227" t="s">
        <v>170</v>
      </c>
      <c r="AU554" s="227" t="s">
        <v>86</v>
      </c>
      <c r="AY554" s="18" t="s">
        <v>167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8" t="s">
        <v>84</v>
      </c>
      <c r="BK554" s="228">
        <f>ROUND(I554*H554,2)</f>
        <v>0</v>
      </c>
      <c r="BL554" s="18" t="s">
        <v>262</v>
      </c>
      <c r="BM554" s="227" t="s">
        <v>677</v>
      </c>
    </row>
    <row r="555" s="13" customFormat="1">
      <c r="A555" s="13"/>
      <c r="B555" s="234"/>
      <c r="C555" s="235"/>
      <c r="D555" s="229" t="s">
        <v>178</v>
      </c>
      <c r="E555" s="236" t="s">
        <v>1</v>
      </c>
      <c r="F555" s="237" t="s">
        <v>678</v>
      </c>
      <c r="G555" s="235"/>
      <c r="H555" s="236" t="s">
        <v>1</v>
      </c>
      <c r="I555" s="238"/>
      <c r="J555" s="235"/>
      <c r="K555" s="235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178</v>
      </c>
      <c r="AU555" s="243" t="s">
        <v>86</v>
      </c>
      <c r="AV555" s="13" t="s">
        <v>84</v>
      </c>
      <c r="AW555" s="13" t="s">
        <v>32</v>
      </c>
      <c r="AX555" s="13" t="s">
        <v>76</v>
      </c>
      <c r="AY555" s="243" t="s">
        <v>167</v>
      </c>
    </row>
    <row r="556" s="14" customFormat="1">
      <c r="A556" s="14"/>
      <c r="B556" s="244"/>
      <c r="C556" s="245"/>
      <c r="D556" s="229" t="s">
        <v>178</v>
      </c>
      <c r="E556" s="246" t="s">
        <v>1</v>
      </c>
      <c r="F556" s="247" t="s">
        <v>679</v>
      </c>
      <c r="G556" s="245"/>
      <c r="H556" s="248">
        <v>2.8559999999999999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178</v>
      </c>
      <c r="AU556" s="254" t="s">
        <v>86</v>
      </c>
      <c r="AV556" s="14" t="s">
        <v>86</v>
      </c>
      <c r="AW556" s="14" t="s">
        <v>32</v>
      </c>
      <c r="AX556" s="14" t="s">
        <v>76</v>
      </c>
      <c r="AY556" s="254" t="s">
        <v>167</v>
      </c>
    </row>
    <row r="557" s="15" customFormat="1">
      <c r="A557" s="15"/>
      <c r="B557" s="255"/>
      <c r="C557" s="256"/>
      <c r="D557" s="229" t="s">
        <v>178</v>
      </c>
      <c r="E557" s="257" t="s">
        <v>1</v>
      </c>
      <c r="F557" s="258" t="s">
        <v>181</v>
      </c>
      <c r="G557" s="256"/>
      <c r="H557" s="259">
        <v>2.8559999999999999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178</v>
      </c>
      <c r="AU557" s="265" t="s">
        <v>86</v>
      </c>
      <c r="AV557" s="15" t="s">
        <v>174</v>
      </c>
      <c r="AW557" s="15" t="s">
        <v>32</v>
      </c>
      <c r="AX557" s="15" t="s">
        <v>84</v>
      </c>
      <c r="AY557" s="265" t="s">
        <v>167</v>
      </c>
    </row>
    <row r="558" s="2" customFormat="1" ht="33" customHeight="1">
      <c r="A558" s="39"/>
      <c r="B558" s="40"/>
      <c r="C558" s="216" t="s">
        <v>680</v>
      </c>
      <c r="D558" s="216" t="s">
        <v>170</v>
      </c>
      <c r="E558" s="217" t="s">
        <v>681</v>
      </c>
      <c r="F558" s="218" t="s">
        <v>682</v>
      </c>
      <c r="G558" s="219" t="s">
        <v>274</v>
      </c>
      <c r="H558" s="220">
        <v>4</v>
      </c>
      <c r="I558" s="221"/>
      <c r="J558" s="222">
        <f>ROUND(I558*H558,2)</f>
        <v>0</v>
      </c>
      <c r="K558" s="218" t="s">
        <v>173</v>
      </c>
      <c r="L558" s="45"/>
      <c r="M558" s="223" t="s">
        <v>1</v>
      </c>
      <c r="N558" s="224" t="s">
        <v>41</v>
      </c>
      <c r="O558" s="92"/>
      <c r="P558" s="225">
        <f>O558*H558</f>
        <v>0</v>
      </c>
      <c r="Q558" s="225">
        <v>0</v>
      </c>
      <c r="R558" s="225">
        <f>Q558*H558</f>
        <v>0</v>
      </c>
      <c r="S558" s="225">
        <v>0.0018799999999999999</v>
      </c>
      <c r="T558" s="226">
        <f>S558*H558</f>
        <v>0.0075199999999999998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7" t="s">
        <v>262</v>
      </c>
      <c r="AT558" s="227" t="s">
        <v>170</v>
      </c>
      <c r="AU558" s="227" t="s">
        <v>86</v>
      </c>
      <c r="AY558" s="18" t="s">
        <v>167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8" t="s">
        <v>84</v>
      </c>
      <c r="BK558" s="228">
        <f>ROUND(I558*H558,2)</f>
        <v>0</v>
      </c>
      <c r="BL558" s="18" t="s">
        <v>262</v>
      </c>
      <c r="BM558" s="227" t="s">
        <v>683</v>
      </c>
    </row>
    <row r="559" s="13" customFormat="1">
      <c r="A559" s="13"/>
      <c r="B559" s="234"/>
      <c r="C559" s="235"/>
      <c r="D559" s="229" t="s">
        <v>178</v>
      </c>
      <c r="E559" s="236" t="s">
        <v>1</v>
      </c>
      <c r="F559" s="237" t="s">
        <v>684</v>
      </c>
      <c r="G559" s="235"/>
      <c r="H559" s="236" t="s">
        <v>1</v>
      </c>
      <c r="I559" s="238"/>
      <c r="J559" s="235"/>
      <c r="K559" s="235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178</v>
      </c>
      <c r="AU559" s="243" t="s">
        <v>86</v>
      </c>
      <c r="AV559" s="13" t="s">
        <v>84</v>
      </c>
      <c r="AW559" s="13" t="s">
        <v>32</v>
      </c>
      <c r="AX559" s="13" t="s">
        <v>76</v>
      </c>
      <c r="AY559" s="243" t="s">
        <v>167</v>
      </c>
    </row>
    <row r="560" s="14" customFormat="1">
      <c r="A560" s="14"/>
      <c r="B560" s="244"/>
      <c r="C560" s="245"/>
      <c r="D560" s="229" t="s">
        <v>178</v>
      </c>
      <c r="E560" s="246" t="s">
        <v>1</v>
      </c>
      <c r="F560" s="247" t="s">
        <v>685</v>
      </c>
      <c r="G560" s="245"/>
      <c r="H560" s="248">
        <v>4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178</v>
      </c>
      <c r="AU560" s="254" t="s">
        <v>86</v>
      </c>
      <c r="AV560" s="14" t="s">
        <v>86</v>
      </c>
      <c r="AW560" s="14" t="s">
        <v>32</v>
      </c>
      <c r="AX560" s="14" t="s">
        <v>76</v>
      </c>
      <c r="AY560" s="254" t="s">
        <v>167</v>
      </c>
    </row>
    <row r="561" s="15" customFormat="1">
      <c r="A561" s="15"/>
      <c r="B561" s="255"/>
      <c r="C561" s="256"/>
      <c r="D561" s="229" t="s">
        <v>178</v>
      </c>
      <c r="E561" s="257" t="s">
        <v>1</v>
      </c>
      <c r="F561" s="258" t="s">
        <v>181</v>
      </c>
      <c r="G561" s="256"/>
      <c r="H561" s="259">
        <v>4</v>
      </c>
      <c r="I561" s="260"/>
      <c r="J561" s="256"/>
      <c r="K561" s="256"/>
      <c r="L561" s="261"/>
      <c r="M561" s="262"/>
      <c r="N561" s="263"/>
      <c r="O561" s="263"/>
      <c r="P561" s="263"/>
      <c r="Q561" s="263"/>
      <c r="R561" s="263"/>
      <c r="S561" s="263"/>
      <c r="T561" s="264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5" t="s">
        <v>178</v>
      </c>
      <c r="AU561" s="265" t="s">
        <v>86</v>
      </c>
      <c r="AV561" s="15" t="s">
        <v>174</v>
      </c>
      <c r="AW561" s="15" t="s">
        <v>32</v>
      </c>
      <c r="AX561" s="15" t="s">
        <v>84</v>
      </c>
      <c r="AY561" s="265" t="s">
        <v>167</v>
      </c>
    </row>
    <row r="562" s="2" customFormat="1" ht="16.5" customHeight="1">
      <c r="A562" s="39"/>
      <c r="B562" s="40"/>
      <c r="C562" s="216" t="s">
        <v>686</v>
      </c>
      <c r="D562" s="216" t="s">
        <v>170</v>
      </c>
      <c r="E562" s="217" t="s">
        <v>687</v>
      </c>
      <c r="F562" s="218" t="s">
        <v>688</v>
      </c>
      <c r="G562" s="219" t="s">
        <v>97</v>
      </c>
      <c r="H562" s="220">
        <v>30.044</v>
      </c>
      <c r="I562" s="221"/>
      <c r="J562" s="222">
        <f>ROUND(I562*H562,2)</f>
        <v>0</v>
      </c>
      <c r="K562" s="218" t="s">
        <v>173</v>
      </c>
      <c r="L562" s="45"/>
      <c r="M562" s="223" t="s">
        <v>1</v>
      </c>
      <c r="N562" s="224" t="s">
        <v>41</v>
      </c>
      <c r="O562" s="92"/>
      <c r="P562" s="225">
        <f>O562*H562</f>
        <v>0</v>
      </c>
      <c r="Q562" s="225">
        <v>0</v>
      </c>
      <c r="R562" s="225">
        <f>Q562*H562</f>
        <v>0</v>
      </c>
      <c r="S562" s="225">
        <v>0.0025999999999999999</v>
      </c>
      <c r="T562" s="226">
        <f>S562*H562</f>
        <v>0.0781144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7" t="s">
        <v>262</v>
      </c>
      <c r="AT562" s="227" t="s">
        <v>170</v>
      </c>
      <c r="AU562" s="227" t="s">
        <v>86</v>
      </c>
      <c r="AY562" s="18" t="s">
        <v>167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8" t="s">
        <v>84</v>
      </c>
      <c r="BK562" s="228">
        <f>ROUND(I562*H562,2)</f>
        <v>0</v>
      </c>
      <c r="BL562" s="18" t="s">
        <v>262</v>
      </c>
      <c r="BM562" s="227" t="s">
        <v>689</v>
      </c>
    </row>
    <row r="563" s="13" customFormat="1">
      <c r="A563" s="13"/>
      <c r="B563" s="234"/>
      <c r="C563" s="235"/>
      <c r="D563" s="229" t="s">
        <v>178</v>
      </c>
      <c r="E563" s="236" t="s">
        <v>1</v>
      </c>
      <c r="F563" s="237" t="s">
        <v>690</v>
      </c>
      <c r="G563" s="235"/>
      <c r="H563" s="236" t="s">
        <v>1</v>
      </c>
      <c r="I563" s="238"/>
      <c r="J563" s="235"/>
      <c r="K563" s="235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178</v>
      </c>
      <c r="AU563" s="243" t="s">
        <v>86</v>
      </c>
      <c r="AV563" s="13" t="s">
        <v>84</v>
      </c>
      <c r="AW563" s="13" t="s">
        <v>32</v>
      </c>
      <c r="AX563" s="13" t="s">
        <v>76</v>
      </c>
      <c r="AY563" s="243" t="s">
        <v>167</v>
      </c>
    </row>
    <row r="564" s="14" customFormat="1">
      <c r="A564" s="14"/>
      <c r="B564" s="244"/>
      <c r="C564" s="245"/>
      <c r="D564" s="229" t="s">
        <v>178</v>
      </c>
      <c r="E564" s="246" t="s">
        <v>1</v>
      </c>
      <c r="F564" s="247" t="s">
        <v>691</v>
      </c>
      <c r="G564" s="245"/>
      <c r="H564" s="248">
        <v>30.044</v>
      </c>
      <c r="I564" s="249"/>
      <c r="J564" s="245"/>
      <c r="K564" s="245"/>
      <c r="L564" s="250"/>
      <c r="M564" s="251"/>
      <c r="N564" s="252"/>
      <c r="O564" s="252"/>
      <c r="P564" s="252"/>
      <c r="Q564" s="252"/>
      <c r="R564" s="252"/>
      <c r="S564" s="252"/>
      <c r="T564" s="25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4" t="s">
        <v>178</v>
      </c>
      <c r="AU564" s="254" t="s">
        <v>86</v>
      </c>
      <c r="AV564" s="14" t="s">
        <v>86</v>
      </c>
      <c r="AW564" s="14" t="s">
        <v>32</v>
      </c>
      <c r="AX564" s="14" t="s">
        <v>76</v>
      </c>
      <c r="AY564" s="254" t="s">
        <v>167</v>
      </c>
    </row>
    <row r="565" s="15" customFormat="1">
      <c r="A565" s="15"/>
      <c r="B565" s="255"/>
      <c r="C565" s="256"/>
      <c r="D565" s="229" t="s">
        <v>178</v>
      </c>
      <c r="E565" s="257" t="s">
        <v>1</v>
      </c>
      <c r="F565" s="258" t="s">
        <v>181</v>
      </c>
      <c r="G565" s="256"/>
      <c r="H565" s="259">
        <v>30.044</v>
      </c>
      <c r="I565" s="260"/>
      <c r="J565" s="256"/>
      <c r="K565" s="256"/>
      <c r="L565" s="261"/>
      <c r="M565" s="262"/>
      <c r="N565" s="263"/>
      <c r="O565" s="263"/>
      <c r="P565" s="263"/>
      <c r="Q565" s="263"/>
      <c r="R565" s="263"/>
      <c r="S565" s="263"/>
      <c r="T565" s="264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5" t="s">
        <v>178</v>
      </c>
      <c r="AU565" s="265" t="s">
        <v>86</v>
      </c>
      <c r="AV565" s="15" t="s">
        <v>174</v>
      </c>
      <c r="AW565" s="15" t="s">
        <v>32</v>
      </c>
      <c r="AX565" s="15" t="s">
        <v>84</v>
      </c>
      <c r="AY565" s="265" t="s">
        <v>167</v>
      </c>
    </row>
    <row r="566" s="2" customFormat="1" ht="16.5" customHeight="1">
      <c r="A566" s="39"/>
      <c r="B566" s="40"/>
      <c r="C566" s="216" t="s">
        <v>692</v>
      </c>
      <c r="D566" s="216" t="s">
        <v>170</v>
      </c>
      <c r="E566" s="217" t="s">
        <v>693</v>
      </c>
      <c r="F566" s="218" t="s">
        <v>694</v>
      </c>
      <c r="G566" s="219" t="s">
        <v>97</v>
      </c>
      <c r="H566" s="220">
        <v>37.185000000000002</v>
      </c>
      <c r="I566" s="221"/>
      <c r="J566" s="222">
        <f>ROUND(I566*H566,2)</f>
        <v>0</v>
      </c>
      <c r="K566" s="218" t="s">
        <v>173</v>
      </c>
      <c r="L566" s="45"/>
      <c r="M566" s="223" t="s">
        <v>1</v>
      </c>
      <c r="N566" s="224" t="s">
        <v>41</v>
      </c>
      <c r="O566" s="92"/>
      <c r="P566" s="225">
        <f>O566*H566</f>
        <v>0</v>
      </c>
      <c r="Q566" s="225">
        <v>0.00060999999999999997</v>
      </c>
      <c r="R566" s="225">
        <f>Q566*H566</f>
        <v>0.022682850000000001</v>
      </c>
      <c r="S566" s="225">
        <v>0</v>
      </c>
      <c r="T566" s="226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7" t="s">
        <v>262</v>
      </c>
      <c r="AT566" s="227" t="s">
        <v>170</v>
      </c>
      <c r="AU566" s="227" t="s">
        <v>86</v>
      </c>
      <c r="AY566" s="18" t="s">
        <v>167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8" t="s">
        <v>84</v>
      </c>
      <c r="BK566" s="228">
        <f>ROUND(I566*H566,2)</f>
        <v>0</v>
      </c>
      <c r="BL566" s="18" t="s">
        <v>262</v>
      </c>
      <c r="BM566" s="227" t="s">
        <v>695</v>
      </c>
    </row>
    <row r="567" s="2" customFormat="1">
      <c r="A567" s="39"/>
      <c r="B567" s="40"/>
      <c r="C567" s="41"/>
      <c r="D567" s="229" t="s">
        <v>176</v>
      </c>
      <c r="E567" s="41"/>
      <c r="F567" s="230" t="s">
        <v>696</v>
      </c>
      <c r="G567" s="41"/>
      <c r="H567" s="41"/>
      <c r="I567" s="231"/>
      <c r="J567" s="41"/>
      <c r="K567" s="41"/>
      <c r="L567" s="45"/>
      <c r="M567" s="232"/>
      <c r="N567" s="233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176</v>
      </c>
      <c r="AU567" s="18" t="s">
        <v>86</v>
      </c>
    </row>
    <row r="568" s="13" customFormat="1">
      <c r="A568" s="13"/>
      <c r="B568" s="234"/>
      <c r="C568" s="235"/>
      <c r="D568" s="229" t="s">
        <v>178</v>
      </c>
      <c r="E568" s="236" t="s">
        <v>1</v>
      </c>
      <c r="F568" s="237" t="s">
        <v>697</v>
      </c>
      <c r="G568" s="235"/>
      <c r="H568" s="236" t="s">
        <v>1</v>
      </c>
      <c r="I568" s="238"/>
      <c r="J568" s="235"/>
      <c r="K568" s="235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178</v>
      </c>
      <c r="AU568" s="243" t="s">
        <v>86</v>
      </c>
      <c r="AV568" s="13" t="s">
        <v>84</v>
      </c>
      <c r="AW568" s="13" t="s">
        <v>32</v>
      </c>
      <c r="AX568" s="13" t="s">
        <v>76</v>
      </c>
      <c r="AY568" s="243" t="s">
        <v>167</v>
      </c>
    </row>
    <row r="569" s="14" customFormat="1">
      <c r="A569" s="14"/>
      <c r="B569" s="244"/>
      <c r="C569" s="245"/>
      <c r="D569" s="229" t="s">
        <v>178</v>
      </c>
      <c r="E569" s="246" t="s">
        <v>1</v>
      </c>
      <c r="F569" s="247" t="s">
        <v>698</v>
      </c>
      <c r="G569" s="245"/>
      <c r="H569" s="248">
        <v>23.324999999999999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4" t="s">
        <v>178</v>
      </c>
      <c r="AU569" s="254" t="s">
        <v>86</v>
      </c>
      <c r="AV569" s="14" t="s">
        <v>86</v>
      </c>
      <c r="AW569" s="14" t="s">
        <v>32</v>
      </c>
      <c r="AX569" s="14" t="s">
        <v>76</v>
      </c>
      <c r="AY569" s="254" t="s">
        <v>167</v>
      </c>
    </row>
    <row r="570" s="13" customFormat="1">
      <c r="A570" s="13"/>
      <c r="B570" s="234"/>
      <c r="C570" s="235"/>
      <c r="D570" s="229" t="s">
        <v>178</v>
      </c>
      <c r="E570" s="236" t="s">
        <v>1</v>
      </c>
      <c r="F570" s="237" t="s">
        <v>606</v>
      </c>
      <c r="G570" s="235"/>
      <c r="H570" s="236" t="s">
        <v>1</v>
      </c>
      <c r="I570" s="238"/>
      <c r="J570" s="235"/>
      <c r="K570" s="235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178</v>
      </c>
      <c r="AU570" s="243" t="s">
        <v>86</v>
      </c>
      <c r="AV570" s="13" t="s">
        <v>84</v>
      </c>
      <c r="AW570" s="13" t="s">
        <v>32</v>
      </c>
      <c r="AX570" s="13" t="s">
        <v>76</v>
      </c>
      <c r="AY570" s="243" t="s">
        <v>167</v>
      </c>
    </row>
    <row r="571" s="14" customFormat="1">
      <c r="A571" s="14"/>
      <c r="B571" s="244"/>
      <c r="C571" s="245"/>
      <c r="D571" s="229" t="s">
        <v>178</v>
      </c>
      <c r="E571" s="246" t="s">
        <v>1</v>
      </c>
      <c r="F571" s="247" t="s">
        <v>699</v>
      </c>
      <c r="G571" s="245"/>
      <c r="H571" s="248">
        <v>13.859999999999999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178</v>
      </c>
      <c r="AU571" s="254" t="s">
        <v>86</v>
      </c>
      <c r="AV571" s="14" t="s">
        <v>86</v>
      </c>
      <c r="AW571" s="14" t="s">
        <v>32</v>
      </c>
      <c r="AX571" s="14" t="s">
        <v>76</v>
      </c>
      <c r="AY571" s="254" t="s">
        <v>167</v>
      </c>
    </row>
    <row r="572" s="15" customFormat="1">
      <c r="A572" s="15"/>
      <c r="B572" s="255"/>
      <c r="C572" s="256"/>
      <c r="D572" s="229" t="s">
        <v>178</v>
      </c>
      <c r="E572" s="257" t="s">
        <v>1</v>
      </c>
      <c r="F572" s="258" t="s">
        <v>181</v>
      </c>
      <c r="G572" s="256"/>
      <c r="H572" s="259">
        <v>37.185000000000002</v>
      </c>
      <c r="I572" s="260"/>
      <c r="J572" s="256"/>
      <c r="K572" s="256"/>
      <c r="L572" s="261"/>
      <c r="M572" s="262"/>
      <c r="N572" s="263"/>
      <c r="O572" s="263"/>
      <c r="P572" s="263"/>
      <c r="Q572" s="263"/>
      <c r="R572" s="263"/>
      <c r="S572" s="263"/>
      <c r="T572" s="264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5" t="s">
        <v>178</v>
      </c>
      <c r="AU572" s="265" t="s">
        <v>86</v>
      </c>
      <c r="AV572" s="15" t="s">
        <v>174</v>
      </c>
      <c r="AW572" s="15" t="s">
        <v>32</v>
      </c>
      <c r="AX572" s="15" t="s">
        <v>84</v>
      </c>
      <c r="AY572" s="265" t="s">
        <v>167</v>
      </c>
    </row>
    <row r="573" s="2" customFormat="1" ht="24.15" customHeight="1">
      <c r="A573" s="39"/>
      <c r="B573" s="40"/>
      <c r="C573" s="216" t="s">
        <v>700</v>
      </c>
      <c r="D573" s="216" t="s">
        <v>170</v>
      </c>
      <c r="E573" s="217" t="s">
        <v>701</v>
      </c>
      <c r="F573" s="218" t="s">
        <v>702</v>
      </c>
      <c r="G573" s="219" t="s">
        <v>97</v>
      </c>
      <c r="H573" s="220">
        <v>3.5699999999999998</v>
      </c>
      <c r="I573" s="221"/>
      <c r="J573" s="222">
        <f>ROUND(I573*H573,2)</f>
        <v>0</v>
      </c>
      <c r="K573" s="218" t="s">
        <v>173</v>
      </c>
      <c r="L573" s="45"/>
      <c r="M573" s="223" t="s">
        <v>1</v>
      </c>
      <c r="N573" s="224" t="s">
        <v>41</v>
      </c>
      <c r="O573" s="92"/>
      <c r="P573" s="225">
        <f>O573*H573</f>
        <v>0</v>
      </c>
      <c r="Q573" s="225">
        <v>0.00034000000000000002</v>
      </c>
      <c r="R573" s="225">
        <f>Q573*H573</f>
        <v>0.0012138000000000001</v>
      </c>
      <c r="S573" s="225">
        <v>0</v>
      </c>
      <c r="T573" s="226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7" t="s">
        <v>262</v>
      </c>
      <c r="AT573" s="227" t="s">
        <v>170</v>
      </c>
      <c r="AU573" s="227" t="s">
        <v>86</v>
      </c>
      <c r="AY573" s="18" t="s">
        <v>167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8" t="s">
        <v>84</v>
      </c>
      <c r="BK573" s="228">
        <f>ROUND(I573*H573,2)</f>
        <v>0</v>
      </c>
      <c r="BL573" s="18" t="s">
        <v>262</v>
      </c>
      <c r="BM573" s="227" t="s">
        <v>703</v>
      </c>
    </row>
    <row r="574" s="13" customFormat="1">
      <c r="A574" s="13"/>
      <c r="B574" s="234"/>
      <c r="C574" s="235"/>
      <c r="D574" s="229" t="s">
        <v>178</v>
      </c>
      <c r="E574" s="236" t="s">
        <v>1</v>
      </c>
      <c r="F574" s="237" t="s">
        <v>678</v>
      </c>
      <c r="G574" s="235"/>
      <c r="H574" s="236" t="s">
        <v>1</v>
      </c>
      <c r="I574" s="238"/>
      <c r="J574" s="235"/>
      <c r="K574" s="235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178</v>
      </c>
      <c r="AU574" s="243" t="s">
        <v>86</v>
      </c>
      <c r="AV574" s="13" t="s">
        <v>84</v>
      </c>
      <c r="AW574" s="13" t="s">
        <v>32</v>
      </c>
      <c r="AX574" s="13" t="s">
        <v>76</v>
      </c>
      <c r="AY574" s="243" t="s">
        <v>167</v>
      </c>
    </row>
    <row r="575" s="14" customFormat="1">
      <c r="A575" s="14"/>
      <c r="B575" s="244"/>
      <c r="C575" s="245"/>
      <c r="D575" s="229" t="s">
        <v>178</v>
      </c>
      <c r="E575" s="246" t="s">
        <v>1</v>
      </c>
      <c r="F575" s="247" t="s">
        <v>704</v>
      </c>
      <c r="G575" s="245"/>
      <c r="H575" s="248">
        <v>3.5699999999999998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4" t="s">
        <v>178</v>
      </c>
      <c r="AU575" s="254" t="s">
        <v>86</v>
      </c>
      <c r="AV575" s="14" t="s">
        <v>86</v>
      </c>
      <c r="AW575" s="14" t="s">
        <v>32</v>
      </c>
      <c r="AX575" s="14" t="s">
        <v>76</v>
      </c>
      <c r="AY575" s="254" t="s">
        <v>167</v>
      </c>
    </row>
    <row r="576" s="15" customFormat="1">
      <c r="A576" s="15"/>
      <c r="B576" s="255"/>
      <c r="C576" s="256"/>
      <c r="D576" s="229" t="s">
        <v>178</v>
      </c>
      <c r="E576" s="257" t="s">
        <v>1</v>
      </c>
      <c r="F576" s="258" t="s">
        <v>181</v>
      </c>
      <c r="G576" s="256"/>
      <c r="H576" s="259">
        <v>3.5699999999999998</v>
      </c>
      <c r="I576" s="260"/>
      <c r="J576" s="256"/>
      <c r="K576" s="256"/>
      <c r="L576" s="261"/>
      <c r="M576" s="262"/>
      <c r="N576" s="263"/>
      <c r="O576" s="263"/>
      <c r="P576" s="263"/>
      <c r="Q576" s="263"/>
      <c r="R576" s="263"/>
      <c r="S576" s="263"/>
      <c r="T576" s="264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5" t="s">
        <v>178</v>
      </c>
      <c r="AU576" s="265" t="s">
        <v>86</v>
      </c>
      <c r="AV576" s="15" t="s">
        <v>174</v>
      </c>
      <c r="AW576" s="15" t="s">
        <v>32</v>
      </c>
      <c r="AX576" s="15" t="s">
        <v>84</v>
      </c>
      <c r="AY576" s="265" t="s">
        <v>167</v>
      </c>
    </row>
    <row r="577" s="2" customFormat="1" ht="24.15" customHeight="1">
      <c r="A577" s="39"/>
      <c r="B577" s="40"/>
      <c r="C577" s="216" t="s">
        <v>705</v>
      </c>
      <c r="D577" s="216" t="s">
        <v>170</v>
      </c>
      <c r="E577" s="217" t="s">
        <v>706</v>
      </c>
      <c r="F577" s="218" t="s">
        <v>707</v>
      </c>
      <c r="G577" s="219" t="s">
        <v>89</v>
      </c>
      <c r="H577" s="220">
        <v>8.1150000000000002</v>
      </c>
      <c r="I577" s="221"/>
      <c r="J577" s="222">
        <f>ROUND(I577*H577,2)</f>
        <v>0</v>
      </c>
      <c r="K577" s="218" t="s">
        <v>173</v>
      </c>
      <c r="L577" s="45"/>
      <c r="M577" s="223" t="s">
        <v>1</v>
      </c>
      <c r="N577" s="224" t="s">
        <v>41</v>
      </c>
      <c r="O577" s="92"/>
      <c r="P577" s="225">
        <f>O577*H577</f>
        <v>0</v>
      </c>
      <c r="Q577" s="225">
        <v>0.0028500000000000001</v>
      </c>
      <c r="R577" s="225">
        <f>Q577*H577</f>
        <v>0.023127750000000002</v>
      </c>
      <c r="S577" s="225">
        <v>0</v>
      </c>
      <c r="T577" s="226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7" t="s">
        <v>262</v>
      </c>
      <c r="AT577" s="227" t="s">
        <v>170</v>
      </c>
      <c r="AU577" s="227" t="s">
        <v>86</v>
      </c>
      <c r="AY577" s="18" t="s">
        <v>167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8" t="s">
        <v>84</v>
      </c>
      <c r="BK577" s="228">
        <f>ROUND(I577*H577,2)</f>
        <v>0</v>
      </c>
      <c r="BL577" s="18" t="s">
        <v>262</v>
      </c>
      <c r="BM577" s="227" t="s">
        <v>708</v>
      </c>
    </row>
    <row r="578" s="13" customFormat="1">
      <c r="A578" s="13"/>
      <c r="B578" s="234"/>
      <c r="C578" s="235"/>
      <c r="D578" s="229" t="s">
        <v>178</v>
      </c>
      <c r="E578" s="236" t="s">
        <v>1</v>
      </c>
      <c r="F578" s="237" t="s">
        <v>709</v>
      </c>
      <c r="G578" s="235"/>
      <c r="H578" s="236" t="s">
        <v>1</v>
      </c>
      <c r="I578" s="238"/>
      <c r="J578" s="235"/>
      <c r="K578" s="235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178</v>
      </c>
      <c r="AU578" s="243" t="s">
        <v>86</v>
      </c>
      <c r="AV578" s="13" t="s">
        <v>84</v>
      </c>
      <c r="AW578" s="13" t="s">
        <v>32</v>
      </c>
      <c r="AX578" s="13" t="s">
        <v>76</v>
      </c>
      <c r="AY578" s="243" t="s">
        <v>167</v>
      </c>
    </row>
    <row r="579" s="14" customFormat="1">
      <c r="A579" s="14"/>
      <c r="B579" s="244"/>
      <c r="C579" s="245"/>
      <c r="D579" s="229" t="s">
        <v>178</v>
      </c>
      <c r="E579" s="246" t="s">
        <v>1</v>
      </c>
      <c r="F579" s="247" t="s">
        <v>314</v>
      </c>
      <c r="G579" s="245"/>
      <c r="H579" s="248">
        <v>8.1150000000000002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178</v>
      </c>
      <c r="AU579" s="254" t="s">
        <v>86</v>
      </c>
      <c r="AV579" s="14" t="s">
        <v>86</v>
      </c>
      <c r="AW579" s="14" t="s">
        <v>32</v>
      </c>
      <c r="AX579" s="14" t="s">
        <v>76</v>
      </c>
      <c r="AY579" s="254" t="s">
        <v>167</v>
      </c>
    </row>
    <row r="580" s="15" customFormat="1">
      <c r="A580" s="15"/>
      <c r="B580" s="255"/>
      <c r="C580" s="256"/>
      <c r="D580" s="229" t="s">
        <v>178</v>
      </c>
      <c r="E580" s="257" t="s">
        <v>1</v>
      </c>
      <c r="F580" s="258" t="s">
        <v>181</v>
      </c>
      <c r="G580" s="256"/>
      <c r="H580" s="259">
        <v>8.1150000000000002</v>
      </c>
      <c r="I580" s="260"/>
      <c r="J580" s="256"/>
      <c r="K580" s="256"/>
      <c r="L580" s="261"/>
      <c r="M580" s="262"/>
      <c r="N580" s="263"/>
      <c r="O580" s="263"/>
      <c r="P580" s="263"/>
      <c r="Q580" s="263"/>
      <c r="R580" s="263"/>
      <c r="S580" s="263"/>
      <c r="T580" s="264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5" t="s">
        <v>178</v>
      </c>
      <c r="AU580" s="265" t="s">
        <v>86</v>
      </c>
      <c r="AV580" s="15" t="s">
        <v>174</v>
      </c>
      <c r="AW580" s="15" t="s">
        <v>32</v>
      </c>
      <c r="AX580" s="15" t="s">
        <v>84</v>
      </c>
      <c r="AY580" s="265" t="s">
        <v>167</v>
      </c>
    </row>
    <row r="581" s="2" customFormat="1" ht="24.15" customHeight="1">
      <c r="A581" s="39"/>
      <c r="B581" s="40"/>
      <c r="C581" s="216" t="s">
        <v>710</v>
      </c>
      <c r="D581" s="216" t="s">
        <v>170</v>
      </c>
      <c r="E581" s="217" t="s">
        <v>711</v>
      </c>
      <c r="F581" s="218" t="s">
        <v>712</v>
      </c>
      <c r="G581" s="219" t="s">
        <v>89</v>
      </c>
      <c r="H581" s="220">
        <v>6.9000000000000004</v>
      </c>
      <c r="I581" s="221"/>
      <c r="J581" s="222">
        <f>ROUND(I581*H581,2)</f>
        <v>0</v>
      </c>
      <c r="K581" s="218" t="s">
        <v>173</v>
      </c>
      <c r="L581" s="45"/>
      <c r="M581" s="223" t="s">
        <v>1</v>
      </c>
      <c r="N581" s="224" t="s">
        <v>41</v>
      </c>
      <c r="O581" s="92"/>
      <c r="P581" s="225">
        <f>O581*H581</f>
        <v>0</v>
      </c>
      <c r="Q581" s="225">
        <v>0.0028300000000000001</v>
      </c>
      <c r="R581" s="225">
        <f>Q581*H581</f>
        <v>0.019527000000000003</v>
      </c>
      <c r="S581" s="225">
        <v>0</v>
      </c>
      <c r="T581" s="226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7" t="s">
        <v>262</v>
      </c>
      <c r="AT581" s="227" t="s">
        <v>170</v>
      </c>
      <c r="AU581" s="227" t="s">
        <v>86</v>
      </c>
      <c r="AY581" s="18" t="s">
        <v>167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8" t="s">
        <v>84</v>
      </c>
      <c r="BK581" s="228">
        <f>ROUND(I581*H581,2)</f>
        <v>0</v>
      </c>
      <c r="BL581" s="18" t="s">
        <v>262</v>
      </c>
      <c r="BM581" s="227" t="s">
        <v>713</v>
      </c>
    </row>
    <row r="582" s="13" customFormat="1">
      <c r="A582" s="13"/>
      <c r="B582" s="234"/>
      <c r="C582" s="235"/>
      <c r="D582" s="229" t="s">
        <v>178</v>
      </c>
      <c r="E582" s="236" t="s">
        <v>1</v>
      </c>
      <c r="F582" s="237" t="s">
        <v>179</v>
      </c>
      <c r="G582" s="235"/>
      <c r="H582" s="236" t="s">
        <v>1</v>
      </c>
      <c r="I582" s="238"/>
      <c r="J582" s="235"/>
      <c r="K582" s="235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178</v>
      </c>
      <c r="AU582" s="243" t="s">
        <v>86</v>
      </c>
      <c r="AV582" s="13" t="s">
        <v>84</v>
      </c>
      <c r="AW582" s="13" t="s">
        <v>32</v>
      </c>
      <c r="AX582" s="13" t="s">
        <v>76</v>
      </c>
      <c r="AY582" s="243" t="s">
        <v>167</v>
      </c>
    </row>
    <row r="583" s="14" customFormat="1">
      <c r="A583" s="14"/>
      <c r="B583" s="244"/>
      <c r="C583" s="245"/>
      <c r="D583" s="229" t="s">
        <v>178</v>
      </c>
      <c r="E583" s="246" t="s">
        <v>1</v>
      </c>
      <c r="F583" s="247" t="s">
        <v>180</v>
      </c>
      <c r="G583" s="245"/>
      <c r="H583" s="248">
        <v>6.9000000000000004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178</v>
      </c>
      <c r="AU583" s="254" t="s">
        <v>86</v>
      </c>
      <c r="AV583" s="14" t="s">
        <v>86</v>
      </c>
      <c r="AW583" s="14" t="s">
        <v>32</v>
      </c>
      <c r="AX583" s="14" t="s">
        <v>76</v>
      </c>
      <c r="AY583" s="254" t="s">
        <v>167</v>
      </c>
    </row>
    <row r="584" s="15" customFormat="1">
      <c r="A584" s="15"/>
      <c r="B584" s="255"/>
      <c r="C584" s="256"/>
      <c r="D584" s="229" t="s">
        <v>178</v>
      </c>
      <c r="E584" s="257" t="s">
        <v>1</v>
      </c>
      <c r="F584" s="258" t="s">
        <v>181</v>
      </c>
      <c r="G584" s="256"/>
      <c r="H584" s="259">
        <v>6.9000000000000004</v>
      </c>
      <c r="I584" s="260"/>
      <c r="J584" s="256"/>
      <c r="K584" s="256"/>
      <c r="L584" s="261"/>
      <c r="M584" s="262"/>
      <c r="N584" s="263"/>
      <c r="O584" s="263"/>
      <c r="P584" s="263"/>
      <c r="Q584" s="263"/>
      <c r="R584" s="263"/>
      <c r="S584" s="263"/>
      <c r="T584" s="264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5" t="s">
        <v>178</v>
      </c>
      <c r="AU584" s="265" t="s">
        <v>86</v>
      </c>
      <c r="AV584" s="15" t="s">
        <v>174</v>
      </c>
      <c r="AW584" s="15" t="s">
        <v>32</v>
      </c>
      <c r="AX584" s="15" t="s">
        <v>84</v>
      </c>
      <c r="AY584" s="265" t="s">
        <v>167</v>
      </c>
    </row>
    <row r="585" s="2" customFormat="1" ht="24.15" customHeight="1">
      <c r="A585" s="39"/>
      <c r="B585" s="40"/>
      <c r="C585" s="216" t="s">
        <v>714</v>
      </c>
      <c r="D585" s="216" t="s">
        <v>170</v>
      </c>
      <c r="E585" s="217" t="s">
        <v>715</v>
      </c>
      <c r="F585" s="218" t="s">
        <v>716</v>
      </c>
      <c r="G585" s="219" t="s">
        <v>89</v>
      </c>
      <c r="H585" s="220">
        <v>221.61600000000001</v>
      </c>
      <c r="I585" s="221"/>
      <c r="J585" s="222">
        <f>ROUND(I585*H585,2)</f>
        <v>0</v>
      </c>
      <c r="K585" s="218" t="s">
        <v>173</v>
      </c>
      <c r="L585" s="45"/>
      <c r="M585" s="223" t="s">
        <v>1</v>
      </c>
      <c r="N585" s="224" t="s">
        <v>41</v>
      </c>
      <c r="O585" s="92"/>
      <c r="P585" s="225">
        <f>O585*H585</f>
        <v>0</v>
      </c>
      <c r="Q585" s="225">
        <v>0.00299</v>
      </c>
      <c r="R585" s="225">
        <f>Q585*H585</f>
        <v>0.66263184000000008</v>
      </c>
      <c r="S585" s="225">
        <v>0</v>
      </c>
      <c r="T585" s="226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7" t="s">
        <v>262</v>
      </c>
      <c r="AT585" s="227" t="s">
        <v>170</v>
      </c>
      <c r="AU585" s="227" t="s">
        <v>86</v>
      </c>
      <c r="AY585" s="18" t="s">
        <v>167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8" t="s">
        <v>84</v>
      </c>
      <c r="BK585" s="228">
        <f>ROUND(I585*H585,2)</f>
        <v>0</v>
      </c>
      <c r="BL585" s="18" t="s">
        <v>262</v>
      </c>
      <c r="BM585" s="227" t="s">
        <v>717</v>
      </c>
    </row>
    <row r="586" s="2" customFormat="1">
      <c r="A586" s="39"/>
      <c r="B586" s="40"/>
      <c r="C586" s="41"/>
      <c r="D586" s="229" t="s">
        <v>176</v>
      </c>
      <c r="E586" s="41"/>
      <c r="F586" s="230" t="s">
        <v>718</v>
      </c>
      <c r="G586" s="41"/>
      <c r="H586" s="41"/>
      <c r="I586" s="231"/>
      <c r="J586" s="41"/>
      <c r="K586" s="41"/>
      <c r="L586" s="45"/>
      <c r="M586" s="232"/>
      <c r="N586" s="233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176</v>
      </c>
      <c r="AU586" s="18" t="s">
        <v>86</v>
      </c>
    </row>
    <row r="587" s="13" customFormat="1">
      <c r="A587" s="13"/>
      <c r="B587" s="234"/>
      <c r="C587" s="235"/>
      <c r="D587" s="229" t="s">
        <v>178</v>
      </c>
      <c r="E587" s="236" t="s">
        <v>1</v>
      </c>
      <c r="F587" s="237" t="s">
        <v>493</v>
      </c>
      <c r="G587" s="235"/>
      <c r="H587" s="236" t="s">
        <v>1</v>
      </c>
      <c r="I587" s="238"/>
      <c r="J587" s="235"/>
      <c r="K587" s="235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178</v>
      </c>
      <c r="AU587" s="243" t="s">
        <v>86</v>
      </c>
      <c r="AV587" s="13" t="s">
        <v>84</v>
      </c>
      <c r="AW587" s="13" t="s">
        <v>32</v>
      </c>
      <c r="AX587" s="13" t="s">
        <v>76</v>
      </c>
      <c r="AY587" s="243" t="s">
        <v>167</v>
      </c>
    </row>
    <row r="588" s="14" customFormat="1">
      <c r="A588" s="14"/>
      <c r="B588" s="244"/>
      <c r="C588" s="245"/>
      <c r="D588" s="229" t="s">
        <v>178</v>
      </c>
      <c r="E588" s="246" t="s">
        <v>1</v>
      </c>
      <c r="F588" s="247" t="s">
        <v>99</v>
      </c>
      <c r="G588" s="245"/>
      <c r="H588" s="248">
        <v>221.61600000000001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178</v>
      </c>
      <c r="AU588" s="254" t="s">
        <v>86</v>
      </c>
      <c r="AV588" s="14" t="s">
        <v>86</v>
      </c>
      <c r="AW588" s="14" t="s">
        <v>32</v>
      </c>
      <c r="AX588" s="14" t="s">
        <v>76</v>
      </c>
      <c r="AY588" s="254" t="s">
        <v>167</v>
      </c>
    </row>
    <row r="589" s="15" customFormat="1">
      <c r="A589" s="15"/>
      <c r="B589" s="255"/>
      <c r="C589" s="256"/>
      <c r="D589" s="229" t="s">
        <v>178</v>
      </c>
      <c r="E589" s="257" t="s">
        <v>1</v>
      </c>
      <c r="F589" s="258" t="s">
        <v>181</v>
      </c>
      <c r="G589" s="256"/>
      <c r="H589" s="259">
        <v>221.61600000000001</v>
      </c>
      <c r="I589" s="260"/>
      <c r="J589" s="256"/>
      <c r="K589" s="256"/>
      <c r="L589" s="261"/>
      <c r="M589" s="262"/>
      <c r="N589" s="263"/>
      <c r="O589" s="263"/>
      <c r="P589" s="263"/>
      <c r="Q589" s="263"/>
      <c r="R589" s="263"/>
      <c r="S589" s="263"/>
      <c r="T589" s="264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5" t="s">
        <v>178</v>
      </c>
      <c r="AU589" s="265" t="s">
        <v>86</v>
      </c>
      <c r="AV589" s="15" t="s">
        <v>174</v>
      </c>
      <c r="AW589" s="15" t="s">
        <v>32</v>
      </c>
      <c r="AX589" s="15" t="s">
        <v>84</v>
      </c>
      <c r="AY589" s="265" t="s">
        <v>167</v>
      </c>
    </row>
    <row r="590" s="2" customFormat="1" ht="24.15" customHeight="1">
      <c r="A590" s="39"/>
      <c r="B590" s="40"/>
      <c r="C590" s="216" t="s">
        <v>719</v>
      </c>
      <c r="D590" s="216" t="s">
        <v>170</v>
      </c>
      <c r="E590" s="217" t="s">
        <v>720</v>
      </c>
      <c r="F590" s="218" t="s">
        <v>721</v>
      </c>
      <c r="G590" s="219" t="s">
        <v>617</v>
      </c>
      <c r="H590" s="220">
        <v>1</v>
      </c>
      <c r="I590" s="221"/>
      <c r="J590" s="222">
        <f>ROUND(I590*H590,2)</f>
        <v>0</v>
      </c>
      <c r="K590" s="218" t="s">
        <v>184</v>
      </c>
      <c r="L590" s="45"/>
      <c r="M590" s="223" t="s">
        <v>1</v>
      </c>
      <c r="N590" s="224" t="s">
        <v>41</v>
      </c>
      <c r="O590" s="92"/>
      <c r="P590" s="225">
        <f>O590*H590</f>
        <v>0</v>
      </c>
      <c r="Q590" s="225">
        <v>0.00299</v>
      </c>
      <c r="R590" s="225">
        <f>Q590*H590</f>
        <v>0.00299</v>
      </c>
      <c r="S590" s="225">
        <v>0</v>
      </c>
      <c r="T590" s="226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7" t="s">
        <v>262</v>
      </c>
      <c r="AT590" s="227" t="s">
        <v>170</v>
      </c>
      <c r="AU590" s="227" t="s">
        <v>86</v>
      </c>
      <c r="AY590" s="18" t="s">
        <v>167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8" t="s">
        <v>84</v>
      </c>
      <c r="BK590" s="228">
        <f>ROUND(I590*H590,2)</f>
        <v>0</v>
      </c>
      <c r="BL590" s="18" t="s">
        <v>262</v>
      </c>
      <c r="BM590" s="227" t="s">
        <v>722</v>
      </c>
    </row>
    <row r="591" s="14" customFormat="1">
      <c r="A591" s="14"/>
      <c r="B591" s="244"/>
      <c r="C591" s="245"/>
      <c r="D591" s="229" t="s">
        <v>178</v>
      </c>
      <c r="E591" s="246" t="s">
        <v>1</v>
      </c>
      <c r="F591" s="247" t="s">
        <v>619</v>
      </c>
      <c r="G591" s="245"/>
      <c r="H591" s="248">
        <v>1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178</v>
      </c>
      <c r="AU591" s="254" t="s">
        <v>86</v>
      </c>
      <c r="AV591" s="14" t="s">
        <v>86</v>
      </c>
      <c r="AW591" s="14" t="s">
        <v>32</v>
      </c>
      <c r="AX591" s="14" t="s">
        <v>76</v>
      </c>
      <c r="AY591" s="254" t="s">
        <v>167</v>
      </c>
    </row>
    <row r="592" s="15" customFormat="1">
      <c r="A592" s="15"/>
      <c r="B592" s="255"/>
      <c r="C592" s="256"/>
      <c r="D592" s="229" t="s">
        <v>178</v>
      </c>
      <c r="E592" s="257" t="s">
        <v>1</v>
      </c>
      <c r="F592" s="258" t="s">
        <v>181</v>
      </c>
      <c r="G592" s="256"/>
      <c r="H592" s="259">
        <v>1</v>
      </c>
      <c r="I592" s="260"/>
      <c r="J592" s="256"/>
      <c r="K592" s="256"/>
      <c r="L592" s="261"/>
      <c r="M592" s="262"/>
      <c r="N592" s="263"/>
      <c r="O592" s="263"/>
      <c r="P592" s="263"/>
      <c r="Q592" s="263"/>
      <c r="R592" s="263"/>
      <c r="S592" s="263"/>
      <c r="T592" s="264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5" t="s">
        <v>178</v>
      </c>
      <c r="AU592" s="265" t="s">
        <v>86</v>
      </c>
      <c r="AV592" s="15" t="s">
        <v>174</v>
      </c>
      <c r="AW592" s="15" t="s">
        <v>32</v>
      </c>
      <c r="AX592" s="15" t="s">
        <v>84</v>
      </c>
      <c r="AY592" s="265" t="s">
        <v>167</v>
      </c>
    </row>
    <row r="593" s="2" customFormat="1" ht="24.15" customHeight="1">
      <c r="A593" s="39"/>
      <c r="B593" s="40"/>
      <c r="C593" s="216" t="s">
        <v>723</v>
      </c>
      <c r="D593" s="216" t="s">
        <v>170</v>
      </c>
      <c r="E593" s="217" t="s">
        <v>724</v>
      </c>
      <c r="F593" s="218" t="s">
        <v>725</v>
      </c>
      <c r="G593" s="219" t="s">
        <v>97</v>
      </c>
      <c r="H593" s="220">
        <v>31.782</v>
      </c>
      <c r="I593" s="221"/>
      <c r="J593" s="222">
        <f>ROUND(I593*H593,2)</f>
        <v>0</v>
      </c>
      <c r="K593" s="218" t="s">
        <v>184</v>
      </c>
      <c r="L593" s="45"/>
      <c r="M593" s="223" t="s">
        <v>1</v>
      </c>
      <c r="N593" s="224" t="s">
        <v>41</v>
      </c>
      <c r="O593" s="92"/>
      <c r="P593" s="225">
        <f>O593*H593</f>
        <v>0</v>
      </c>
      <c r="Q593" s="225">
        <v>0.00115</v>
      </c>
      <c r="R593" s="225">
        <f>Q593*H593</f>
        <v>0.0365493</v>
      </c>
      <c r="S593" s="225">
        <v>0</v>
      </c>
      <c r="T593" s="226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7" t="s">
        <v>262</v>
      </c>
      <c r="AT593" s="227" t="s">
        <v>170</v>
      </c>
      <c r="AU593" s="227" t="s">
        <v>86</v>
      </c>
      <c r="AY593" s="18" t="s">
        <v>167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8" t="s">
        <v>84</v>
      </c>
      <c r="BK593" s="228">
        <f>ROUND(I593*H593,2)</f>
        <v>0</v>
      </c>
      <c r="BL593" s="18" t="s">
        <v>262</v>
      </c>
      <c r="BM593" s="227" t="s">
        <v>726</v>
      </c>
    </row>
    <row r="594" s="2" customFormat="1">
      <c r="A594" s="39"/>
      <c r="B594" s="40"/>
      <c r="C594" s="41"/>
      <c r="D594" s="229" t="s">
        <v>176</v>
      </c>
      <c r="E594" s="41"/>
      <c r="F594" s="230" t="s">
        <v>727</v>
      </c>
      <c r="G594" s="41"/>
      <c r="H594" s="41"/>
      <c r="I594" s="231"/>
      <c r="J594" s="41"/>
      <c r="K594" s="41"/>
      <c r="L594" s="45"/>
      <c r="M594" s="232"/>
      <c r="N594" s="233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176</v>
      </c>
      <c r="AU594" s="18" t="s">
        <v>86</v>
      </c>
    </row>
    <row r="595" s="13" customFormat="1">
      <c r="A595" s="13"/>
      <c r="B595" s="234"/>
      <c r="C595" s="235"/>
      <c r="D595" s="229" t="s">
        <v>178</v>
      </c>
      <c r="E595" s="236" t="s">
        <v>1</v>
      </c>
      <c r="F595" s="237" t="s">
        <v>728</v>
      </c>
      <c r="G595" s="235"/>
      <c r="H595" s="236" t="s">
        <v>1</v>
      </c>
      <c r="I595" s="238"/>
      <c r="J595" s="235"/>
      <c r="K595" s="235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178</v>
      </c>
      <c r="AU595" s="243" t="s">
        <v>86</v>
      </c>
      <c r="AV595" s="13" t="s">
        <v>84</v>
      </c>
      <c r="AW595" s="13" t="s">
        <v>32</v>
      </c>
      <c r="AX595" s="13" t="s">
        <v>76</v>
      </c>
      <c r="AY595" s="243" t="s">
        <v>167</v>
      </c>
    </row>
    <row r="596" s="14" customFormat="1">
      <c r="A596" s="14"/>
      <c r="B596" s="244"/>
      <c r="C596" s="245"/>
      <c r="D596" s="229" t="s">
        <v>178</v>
      </c>
      <c r="E596" s="246" t="s">
        <v>1</v>
      </c>
      <c r="F596" s="247" t="s">
        <v>729</v>
      </c>
      <c r="G596" s="245"/>
      <c r="H596" s="248">
        <v>19.149999999999999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178</v>
      </c>
      <c r="AU596" s="254" t="s">
        <v>86</v>
      </c>
      <c r="AV596" s="14" t="s">
        <v>86</v>
      </c>
      <c r="AW596" s="14" t="s">
        <v>32</v>
      </c>
      <c r="AX596" s="14" t="s">
        <v>76</v>
      </c>
      <c r="AY596" s="254" t="s">
        <v>167</v>
      </c>
    </row>
    <row r="597" s="14" customFormat="1">
      <c r="A597" s="14"/>
      <c r="B597" s="244"/>
      <c r="C597" s="245"/>
      <c r="D597" s="229" t="s">
        <v>178</v>
      </c>
      <c r="E597" s="246" t="s">
        <v>1</v>
      </c>
      <c r="F597" s="247" t="s">
        <v>730</v>
      </c>
      <c r="G597" s="245"/>
      <c r="H597" s="248">
        <v>12.632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178</v>
      </c>
      <c r="AU597" s="254" t="s">
        <v>86</v>
      </c>
      <c r="AV597" s="14" t="s">
        <v>86</v>
      </c>
      <c r="AW597" s="14" t="s">
        <v>32</v>
      </c>
      <c r="AX597" s="14" t="s">
        <v>76</v>
      </c>
      <c r="AY597" s="254" t="s">
        <v>167</v>
      </c>
    </row>
    <row r="598" s="15" customFormat="1">
      <c r="A598" s="15"/>
      <c r="B598" s="255"/>
      <c r="C598" s="256"/>
      <c r="D598" s="229" t="s">
        <v>178</v>
      </c>
      <c r="E598" s="257" t="s">
        <v>1</v>
      </c>
      <c r="F598" s="258" t="s">
        <v>181</v>
      </c>
      <c r="G598" s="256"/>
      <c r="H598" s="259">
        <v>31.782</v>
      </c>
      <c r="I598" s="260"/>
      <c r="J598" s="256"/>
      <c r="K598" s="256"/>
      <c r="L598" s="261"/>
      <c r="M598" s="262"/>
      <c r="N598" s="263"/>
      <c r="O598" s="263"/>
      <c r="P598" s="263"/>
      <c r="Q598" s="263"/>
      <c r="R598" s="263"/>
      <c r="S598" s="263"/>
      <c r="T598" s="264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5" t="s">
        <v>178</v>
      </c>
      <c r="AU598" s="265" t="s">
        <v>86</v>
      </c>
      <c r="AV598" s="15" t="s">
        <v>174</v>
      </c>
      <c r="AW598" s="15" t="s">
        <v>32</v>
      </c>
      <c r="AX598" s="15" t="s">
        <v>84</v>
      </c>
      <c r="AY598" s="265" t="s">
        <v>167</v>
      </c>
    </row>
    <row r="599" s="2" customFormat="1" ht="16.5" customHeight="1">
      <c r="A599" s="39"/>
      <c r="B599" s="40"/>
      <c r="C599" s="216" t="s">
        <v>731</v>
      </c>
      <c r="D599" s="216" t="s">
        <v>170</v>
      </c>
      <c r="E599" s="217" t="s">
        <v>732</v>
      </c>
      <c r="F599" s="218" t="s">
        <v>733</v>
      </c>
      <c r="G599" s="219" t="s">
        <v>97</v>
      </c>
      <c r="H599" s="220">
        <v>15.054</v>
      </c>
      <c r="I599" s="221"/>
      <c r="J599" s="222">
        <f>ROUND(I599*H599,2)</f>
        <v>0</v>
      </c>
      <c r="K599" s="218" t="s">
        <v>173</v>
      </c>
      <c r="L599" s="45"/>
      <c r="M599" s="223" t="s">
        <v>1</v>
      </c>
      <c r="N599" s="224" t="s">
        <v>41</v>
      </c>
      <c r="O599" s="92"/>
      <c r="P599" s="225">
        <f>O599*H599</f>
        <v>0</v>
      </c>
      <c r="Q599" s="225">
        <v>0.0011100000000000001</v>
      </c>
      <c r="R599" s="225">
        <f>Q599*H599</f>
        <v>0.016709940000000003</v>
      </c>
      <c r="S599" s="225">
        <v>0</v>
      </c>
      <c r="T599" s="226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7" t="s">
        <v>262</v>
      </c>
      <c r="AT599" s="227" t="s">
        <v>170</v>
      </c>
      <c r="AU599" s="227" t="s">
        <v>86</v>
      </c>
      <c r="AY599" s="18" t="s">
        <v>167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8" t="s">
        <v>84</v>
      </c>
      <c r="BK599" s="228">
        <f>ROUND(I599*H599,2)</f>
        <v>0</v>
      </c>
      <c r="BL599" s="18" t="s">
        <v>262</v>
      </c>
      <c r="BM599" s="227" t="s">
        <v>734</v>
      </c>
    </row>
    <row r="600" s="13" customFormat="1">
      <c r="A600" s="13"/>
      <c r="B600" s="234"/>
      <c r="C600" s="235"/>
      <c r="D600" s="229" t="s">
        <v>178</v>
      </c>
      <c r="E600" s="236" t="s">
        <v>1</v>
      </c>
      <c r="F600" s="237" t="s">
        <v>624</v>
      </c>
      <c r="G600" s="235"/>
      <c r="H600" s="236" t="s">
        <v>1</v>
      </c>
      <c r="I600" s="238"/>
      <c r="J600" s="235"/>
      <c r="K600" s="235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178</v>
      </c>
      <c r="AU600" s="243" t="s">
        <v>86</v>
      </c>
      <c r="AV600" s="13" t="s">
        <v>84</v>
      </c>
      <c r="AW600" s="13" t="s">
        <v>32</v>
      </c>
      <c r="AX600" s="13" t="s">
        <v>76</v>
      </c>
      <c r="AY600" s="243" t="s">
        <v>167</v>
      </c>
    </row>
    <row r="601" s="14" customFormat="1">
      <c r="A601" s="14"/>
      <c r="B601" s="244"/>
      <c r="C601" s="245"/>
      <c r="D601" s="229" t="s">
        <v>178</v>
      </c>
      <c r="E601" s="246" t="s">
        <v>1</v>
      </c>
      <c r="F601" s="247" t="s">
        <v>625</v>
      </c>
      <c r="G601" s="245"/>
      <c r="H601" s="248">
        <v>13.685000000000001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178</v>
      </c>
      <c r="AU601" s="254" t="s">
        <v>86</v>
      </c>
      <c r="AV601" s="14" t="s">
        <v>86</v>
      </c>
      <c r="AW601" s="14" t="s">
        <v>32</v>
      </c>
      <c r="AX601" s="14" t="s">
        <v>76</v>
      </c>
      <c r="AY601" s="254" t="s">
        <v>167</v>
      </c>
    </row>
    <row r="602" s="15" customFormat="1">
      <c r="A602" s="15"/>
      <c r="B602" s="255"/>
      <c r="C602" s="256"/>
      <c r="D602" s="229" t="s">
        <v>178</v>
      </c>
      <c r="E602" s="257" t="s">
        <v>1</v>
      </c>
      <c r="F602" s="258" t="s">
        <v>181</v>
      </c>
      <c r="G602" s="256"/>
      <c r="H602" s="259">
        <v>13.685000000000001</v>
      </c>
      <c r="I602" s="260"/>
      <c r="J602" s="256"/>
      <c r="K602" s="256"/>
      <c r="L602" s="261"/>
      <c r="M602" s="262"/>
      <c r="N602" s="263"/>
      <c r="O602" s="263"/>
      <c r="P602" s="263"/>
      <c r="Q602" s="263"/>
      <c r="R602" s="263"/>
      <c r="S602" s="263"/>
      <c r="T602" s="264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5" t="s">
        <v>178</v>
      </c>
      <c r="AU602" s="265" t="s">
        <v>86</v>
      </c>
      <c r="AV602" s="15" t="s">
        <v>174</v>
      </c>
      <c r="AW602" s="15" t="s">
        <v>32</v>
      </c>
      <c r="AX602" s="15" t="s">
        <v>84</v>
      </c>
      <c r="AY602" s="265" t="s">
        <v>167</v>
      </c>
    </row>
    <row r="603" s="14" customFormat="1">
      <c r="A603" s="14"/>
      <c r="B603" s="244"/>
      <c r="C603" s="245"/>
      <c r="D603" s="229" t="s">
        <v>178</v>
      </c>
      <c r="E603" s="245"/>
      <c r="F603" s="247" t="s">
        <v>626</v>
      </c>
      <c r="G603" s="245"/>
      <c r="H603" s="248">
        <v>15.054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178</v>
      </c>
      <c r="AU603" s="254" t="s">
        <v>86</v>
      </c>
      <c r="AV603" s="14" t="s">
        <v>86</v>
      </c>
      <c r="AW603" s="14" t="s">
        <v>4</v>
      </c>
      <c r="AX603" s="14" t="s">
        <v>84</v>
      </c>
      <c r="AY603" s="254" t="s">
        <v>167</v>
      </c>
    </row>
    <row r="604" s="2" customFormat="1" ht="24.15" customHeight="1">
      <c r="A604" s="39"/>
      <c r="B604" s="40"/>
      <c r="C604" s="216" t="s">
        <v>735</v>
      </c>
      <c r="D604" s="216" t="s">
        <v>170</v>
      </c>
      <c r="E604" s="217" t="s">
        <v>736</v>
      </c>
      <c r="F604" s="218" t="s">
        <v>737</v>
      </c>
      <c r="G604" s="219" t="s">
        <v>97</v>
      </c>
      <c r="H604" s="220">
        <v>10.395</v>
      </c>
      <c r="I604" s="221"/>
      <c r="J604" s="222">
        <f>ROUND(I604*H604,2)</f>
        <v>0</v>
      </c>
      <c r="K604" s="218" t="s">
        <v>173</v>
      </c>
      <c r="L604" s="45"/>
      <c r="M604" s="223" t="s">
        <v>1</v>
      </c>
      <c r="N604" s="224" t="s">
        <v>41</v>
      </c>
      <c r="O604" s="92"/>
      <c r="P604" s="225">
        <f>O604*H604</f>
        <v>0</v>
      </c>
      <c r="Q604" s="225">
        <v>0.00073999999999999999</v>
      </c>
      <c r="R604" s="225">
        <f>Q604*H604</f>
        <v>0.0076923</v>
      </c>
      <c r="S604" s="225">
        <v>0</v>
      </c>
      <c r="T604" s="226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7" t="s">
        <v>262</v>
      </c>
      <c r="AT604" s="227" t="s">
        <v>170</v>
      </c>
      <c r="AU604" s="227" t="s">
        <v>86</v>
      </c>
      <c r="AY604" s="18" t="s">
        <v>167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8" t="s">
        <v>84</v>
      </c>
      <c r="BK604" s="228">
        <f>ROUND(I604*H604,2)</f>
        <v>0</v>
      </c>
      <c r="BL604" s="18" t="s">
        <v>262</v>
      </c>
      <c r="BM604" s="227" t="s">
        <v>738</v>
      </c>
    </row>
    <row r="605" s="13" customFormat="1">
      <c r="A605" s="13"/>
      <c r="B605" s="234"/>
      <c r="C605" s="235"/>
      <c r="D605" s="229" t="s">
        <v>178</v>
      </c>
      <c r="E605" s="236" t="s">
        <v>1</v>
      </c>
      <c r="F605" s="237" t="s">
        <v>631</v>
      </c>
      <c r="G605" s="235"/>
      <c r="H605" s="236" t="s">
        <v>1</v>
      </c>
      <c r="I605" s="238"/>
      <c r="J605" s="235"/>
      <c r="K605" s="235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178</v>
      </c>
      <c r="AU605" s="243" t="s">
        <v>86</v>
      </c>
      <c r="AV605" s="13" t="s">
        <v>84</v>
      </c>
      <c r="AW605" s="13" t="s">
        <v>32</v>
      </c>
      <c r="AX605" s="13" t="s">
        <v>76</v>
      </c>
      <c r="AY605" s="243" t="s">
        <v>167</v>
      </c>
    </row>
    <row r="606" s="14" customFormat="1">
      <c r="A606" s="14"/>
      <c r="B606" s="244"/>
      <c r="C606" s="245"/>
      <c r="D606" s="229" t="s">
        <v>178</v>
      </c>
      <c r="E606" s="246" t="s">
        <v>1</v>
      </c>
      <c r="F606" s="247" t="s">
        <v>637</v>
      </c>
      <c r="G606" s="245"/>
      <c r="H606" s="248">
        <v>9.4499999999999993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178</v>
      </c>
      <c r="AU606" s="254" t="s">
        <v>86</v>
      </c>
      <c r="AV606" s="14" t="s">
        <v>86</v>
      </c>
      <c r="AW606" s="14" t="s">
        <v>32</v>
      </c>
      <c r="AX606" s="14" t="s">
        <v>76</v>
      </c>
      <c r="AY606" s="254" t="s">
        <v>167</v>
      </c>
    </row>
    <row r="607" s="15" customFormat="1">
      <c r="A607" s="15"/>
      <c r="B607" s="255"/>
      <c r="C607" s="256"/>
      <c r="D607" s="229" t="s">
        <v>178</v>
      </c>
      <c r="E607" s="257" t="s">
        <v>1</v>
      </c>
      <c r="F607" s="258" t="s">
        <v>181</v>
      </c>
      <c r="G607" s="256"/>
      <c r="H607" s="259">
        <v>9.4499999999999993</v>
      </c>
      <c r="I607" s="260"/>
      <c r="J607" s="256"/>
      <c r="K607" s="256"/>
      <c r="L607" s="261"/>
      <c r="M607" s="262"/>
      <c r="N607" s="263"/>
      <c r="O607" s="263"/>
      <c r="P607" s="263"/>
      <c r="Q607" s="263"/>
      <c r="R607" s="263"/>
      <c r="S607" s="263"/>
      <c r="T607" s="264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5" t="s">
        <v>178</v>
      </c>
      <c r="AU607" s="265" t="s">
        <v>86</v>
      </c>
      <c r="AV607" s="15" t="s">
        <v>174</v>
      </c>
      <c r="AW607" s="15" t="s">
        <v>32</v>
      </c>
      <c r="AX607" s="15" t="s">
        <v>84</v>
      </c>
      <c r="AY607" s="265" t="s">
        <v>167</v>
      </c>
    </row>
    <row r="608" s="14" customFormat="1">
      <c r="A608" s="14"/>
      <c r="B608" s="244"/>
      <c r="C608" s="245"/>
      <c r="D608" s="229" t="s">
        <v>178</v>
      </c>
      <c r="E608" s="245"/>
      <c r="F608" s="247" t="s">
        <v>638</v>
      </c>
      <c r="G608" s="245"/>
      <c r="H608" s="248">
        <v>10.395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178</v>
      </c>
      <c r="AU608" s="254" t="s">
        <v>86</v>
      </c>
      <c r="AV608" s="14" t="s">
        <v>86</v>
      </c>
      <c r="AW608" s="14" t="s">
        <v>4</v>
      </c>
      <c r="AX608" s="14" t="s">
        <v>84</v>
      </c>
      <c r="AY608" s="254" t="s">
        <v>167</v>
      </c>
    </row>
    <row r="609" s="2" customFormat="1" ht="24.15" customHeight="1">
      <c r="A609" s="39"/>
      <c r="B609" s="40"/>
      <c r="C609" s="216" t="s">
        <v>739</v>
      </c>
      <c r="D609" s="216" t="s">
        <v>170</v>
      </c>
      <c r="E609" s="217" t="s">
        <v>740</v>
      </c>
      <c r="F609" s="218" t="s">
        <v>741</v>
      </c>
      <c r="G609" s="219" t="s">
        <v>97</v>
      </c>
      <c r="H609" s="220">
        <v>23.399999999999999</v>
      </c>
      <c r="I609" s="221"/>
      <c r="J609" s="222">
        <f>ROUND(I609*H609,2)</f>
        <v>0</v>
      </c>
      <c r="K609" s="218" t="s">
        <v>173</v>
      </c>
      <c r="L609" s="45"/>
      <c r="M609" s="223" t="s">
        <v>1</v>
      </c>
      <c r="N609" s="224" t="s">
        <v>41</v>
      </c>
      <c r="O609" s="92"/>
      <c r="P609" s="225">
        <f>O609*H609</f>
        <v>0</v>
      </c>
      <c r="Q609" s="225">
        <v>0.00072999999999999996</v>
      </c>
      <c r="R609" s="225">
        <f>Q609*H609</f>
        <v>0.017081999999999996</v>
      </c>
      <c r="S609" s="225">
        <v>0</v>
      </c>
      <c r="T609" s="226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27" t="s">
        <v>262</v>
      </c>
      <c r="AT609" s="227" t="s">
        <v>170</v>
      </c>
      <c r="AU609" s="227" t="s">
        <v>86</v>
      </c>
      <c r="AY609" s="18" t="s">
        <v>167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8" t="s">
        <v>84</v>
      </c>
      <c r="BK609" s="228">
        <f>ROUND(I609*H609,2)</f>
        <v>0</v>
      </c>
      <c r="BL609" s="18" t="s">
        <v>262</v>
      </c>
      <c r="BM609" s="227" t="s">
        <v>742</v>
      </c>
    </row>
    <row r="610" s="14" customFormat="1">
      <c r="A610" s="14"/>
      <c r="B610" s="244"/>
      <c r="C610" s="245"/>
      <c r="D610" s="229" t="s">
        <v>178</v>
      </c>
      <c r="E610" s="246" t="s">
        <v>1</v>
      </c>
      <c r="F610" s="247" t="s">
        <v>743</v>
      </c>
      <c r="G610" s="245"/>
      <c r="H610" s="248">
        <v>20.850000000000001</v>
      </c>
      <c r="I610" s="249"/>
      <c r="J610" s="245"/>
      <c r="K610" s="245"/>
      <c r="L610" s="250"/>
      <c r="M610" s="251"/>
      <c r="N610" s="252"/>
      <c r="O610" s="252"/>
      <c r="P610" s="252"/>
      <c r="Q610" s="252"/>
      <c r="R610" s="252"/>
      <c r="S610" s="252"/>
      <c r="T610" s="25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4" t="s">
        <v>178</v>
      </c>
      <c r="AU610" s="254" t="s">
        <v>86</v>
      </c>
      <c r="AV610" s="14" t="s">
        <v>86</v>
      </c>
      <c r="AW610" s="14" t="s">
        <v>32</v>
      </c>
      <c r="AX610" s="14" t="s">
        <v>76</v>
      </c>
      <c r="AY610" s="254" t="s">
        <v>167</v>
      </c>
    </row>
    <row r="611" s="14" customFormat="1">
      <c r="A611" s="14"/>
      <c r="B611" s="244"/>
      <c r="C611" s="245"/>
      <c r="D611" s="229" t="s">
        <v>178</v>
      </c>
      <c r="E611" s="246" t="s">
        <v>1</v>
      </c>
      <c r="F611" s="247" t="s">
        <v>744</v>
      </c>
      <c r="G611" s="245"/>
      <c r="H611" s="248">
        <v>2.5499999999999998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178</v>
      </c>
      <c r="AU611" s="254" t="s">
        <v>86</v>
      </c>
      <c r="AV611" s="14" t="s">
        <v>86</v>
      </c>
      <c r="AW611" s="14" t="s">
        <v>32</v>
      </c>
      <c r="AX611" s="14" t="s">
        <v>76</v>
      </c>
      <c r="AY611" s="254" t="s">
        <v>167</v>
      </c>
    </row>
    <row r="612" s="15" customFormat="1">
      <c r="A612" s="15"/>
      <c r="B612" s="255"/>
      <c r="C612" s="256"/>
      <c r="D612" s="229" t="s">
        <v>178</v>
      </c>
      <c r="E612" s="257" t="s">
        <v>1</v>
      </c>
      <c r="F612" s="258" t="s">
        <v>181</v>
      </c>
      <c r="G612" s="256"/>
      <c r="H612" s="259">
        <v>23.399999999999999</v>
      </c>
      <c r="I612" s="260"/>
      <c r="J612" s="256"/>
      <c r="K612" s="256"/>
      <c r="L612" s="261"/>
      <c r="M612" s="262"/>
      <c r="N612" s="263"/>
      <c r="O612" s="263"/>
      <c r="P612" s="263"/>
      <c r="Q612" s="263"/>
      <c r="R612" s="263"/>
      <c r="S612" s="263"/>
      <c r="T612" s="264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5" t="s">
        <v>178</v>
      </c>
      <c r="AU612" s="265" t="s">
        <v>86</v>
      </c>
      <c r="AV612" s="15" t="s">
        <v>174</v>
      </c>
      <c r="AW612" s="15" t="s">
        <v>32</v>
      </c>
      <c r="AX612" s="15" t="s">
        <v>84</v>
      </c>
      <c r="AY612" s="265" t="s">
        <v>167</v>
      </c>
    </row>
    <row r="613" s="2" customFormat="1" ht="33" customHeight="1">
      <c r="A613" s="39"/>
      <c r="B613" s="40"/>
      <c r="C613" s="216" t="s">
        <v>745</v>
      </c>
      <c r="D613" s="216" t="s">
        <v>170</v>
      </c>
      <c r="E613" s="217" t="s">
        <v>746</v>
      </c>
      <c r="F613" s="218" t="s">
        <v>747</v>
      </c>
      <c r="G613" s="219" t="s">
        <v>97</v>
      </c>
      <c r="H613" s="220">
        <v>13.859999999999999</v>
      </c>
      <c r="I613" s="221"/>
      <c r="J613" s="222">
        <f>ROUND(I613*H613,2)</f>
        <v>0</v>
      </c>
      <c r="K613" s="218" t="s">
        <v>173</v>
      </c>
      <c r="L613" s="45"/>
      <c r="M613" s="223" t="s">
        <v>1</v>
      </c>
      <c r="N613" s="224" t="s">
        <v>41</v>
      </c>
      <c r="O613" s="92"/>
      <c r="P613" s="225">
        <f>O613*H613</f>
        <v>0</v>
      </c>
      <c r="Q613" s="225">
        <v>0.00167</v>
      </c>
      <c r="R613" s="225">
        <f>Q613*H613</f>
        <v>0.023146199999999999</v>
      </c>
      <c r="S613" s="225">
        <v>0</v>
      </c>
      <c r="T613" s="226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7" t="s">
        <v>262</v>
      </c>
      <c r="AT613" s="227" t="s">
        <v>170</v>
      </c>
      <c r="AU613" s="227" t="s">
        <v>86</v>
      </c>
      <c r="AY613" s="18" t="s">
        <v>167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8" t="s">
        <v>84</v>
      </c>
      <c r="BK613" s="228">
        <f>ROUND(I613*H613,2)</f>
        <v>0</v>
      </c>
      <c r="BL613" s="18" t="s">
        <v>262</v>
      </c>
      <c r="BM613" s="227" t="s">
        <v>748</v>
      </c>
    </row>
    <row r="614" s="13" customFormat="1">
      <c r="A614" s="13"/>
      <c r="B614" s="234"/>
      <c r="C614" s="235"/>
      <c r="D614" s="229" t="s">
        <v>178</v>
      </c>
      <c r="E614" s="236" t="s">
        <v>1</v>
      </c>
      <c r="F614" s="237" t="s">
        <v>606</v>
      </c>
      <c r="G614" s="235"/>
      <c r="H614" s="236" t="s">
        <v>1</v>
      </c>
      <c r="I614" s="238"/>
      <c r="J614" s="235"/>
      <c r="K614" s="235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178</v>
      </c>
      <c r="AU614" s="243" t="s">
        <v>86</v>
      </c>
      <c r="AV614" s="13" t="s">
        <v>84</v>
      </c>
      <c r="AW614" s="13" t="s">
        <v>32</v>
      </c>
      <c r="AX614" s="13" t="s">
        <v>76</v>
      </c>
      <c r="AY614" s="243" t="s">
        <v>167</v>
      </c>
    </row>
    <row r="615" s="14" customFormat="1">
      <c r="A615" s="14"/>
      <c r="B615" s="244"/>
      <c r="C615" s="245"/>
      <c r="D615" s="229" t="s">
        <v>178</v>
      </c>
      <c r="E615" s="246" t="s">
        <v>1</v>
      </c>
      <c r="F615" s="247" t="s">
        <v>607</v>
      </c>
      <c r="G615" s="245"/>
      <c r="H615" s="248">
        <v>12.6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178</v>
      </c>
      <c r="AU615" s="254" t="s">
        <v>86</v>
      </c>
      <c r="AV615" s="14" t="s">
        <v>86</v>
      </c>
      <c r="AW615" s="14" t="s">
        <v>32</v>
      </c>
      <c r="AX615" s="14" t="s">
        <v>76</v>
      </c>
      <c r="AY615" s="254" t="s">
        <v>167</v>
      </c>
    </row>
    <row r="616" s="15" customFormat="1">
      <c r="A616" s="15"/>
      <c r="B616" s="255"/>
      <c r="C616" s="256"/>
      <c r="D616" s="229" t="s">
        <v>178</v>
      </c>
      <c r="E616" s="257" t="s">
        <v>1</v>
      </c>
      <c r="F616" s="258" t="s">
        <v>181</v>
      </c>
      <c r="G616" s="256"/>
      <c r="H616" s="259">
        <v>12.6</v>
      </c>
      <c r="I616" s="260"/>
      <c r="J616" s="256"/>
      <c r="K616" s="256"/>
      <c r="L616" s="261"/>
      <c r="M616" s="262"/>
      <c r="N616" s="263"/>
      <c r="O616" s="263"/>
      <c r="P616" s="263"/>
      <c r="Q616" s="263"/>
      <c r="R616" s="263"/>
      <c r="S616" s="263"/>
      <c r="T616" s="264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65" t="s">
        <v>178</v>
      </c>
      <c r="AU616" s="265" t="s">
        <v>86</v>
      </c>
      <c r="AV616" s="15" t="s">
        <v>174</v>
      </c>
      <c r="AW616" s="15" t="s">
        <v>32</v>
      </c>
      <c r="AX616" s="15" t="s">
        <v>84</v>
      </c>
      <c r="AY616" s="265" t="s">
        <v>167</v>
      </c>
    </row>
    <row r="617" s="14" customFormat="1">
      <c r="A617" s="14"/>
      <c r="B617" s="244"/>
      <c r="C617" s="245"/>
      <c r="D617" s="229" t="s">
        <v>178</v>
      </c>
      <c r="E617" s="245"/>
      <c r="F617" s="247" t="s">
        <v>608</v>
      </c>
      <c r="G617" s="245"/>
      <c r="H617" s="248">
        <v>13.859999999999999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178</v>
      </c>
      <c r="AU617" s="254" t="s">
        <v>86</v>
      </c>
      <c r="AV617" s="14" t="s">
        <v>86</v>
      </c>
      <c r="AW617" s="14" t="s">
        <v>4</v>
      </c>
      <c r="AX617" s="14" t="s">
        <v>84</v>
      </c>
      <c r="AY617" s="254" t="s">
        <v>167</v>
      </c>
    </row>
    <row r="618" s="2" customFormat="1" ht="24.15" customHeight="1">
      <c r="A618" s="39"/>
      <c r="B618" s="40"/>
      <c r="C618" s="216" t="s">
        <v>749</v>
      </c>
      <c r="D618" s="216" t="s">
        <v>170</v>
      </c>
      <c r="E618" s="217" t="s">
        <v>750</v>
      </c>
      <c r="F618" s="218" t="s">
        <v>751</v>
      </c>
      <c r="G618" s="219" t="s">
        <v>97</v>
      </c>
      <c r="H618" s="220">
        <v>5.75</v>
      </c>
      <c r="I618" s="221"/>
      <c r="J618" s="222">
        <f>ROUND(I618*H618,2)</f>
        <v>0</v>
      </c>
      <c r="K618" s="218" t="s">
        <v>173</v>
      </c>
      <c r="L618" s="45"/>
      <c r="M618" s="223" t="s">
        <v>1</v>
      </c>
      <c r="N618" s="224" t="s">
        <v>41</v>
      </c>
      <c r="O618" s="92"/>
      <c r="P618" s="225">
        <f>O618*H618</f>
        <v>0</v>
      </c>
      <c r="Q618" s="225">
        <v>0.00139</v>
      </c>
      <c r="R618" s="225">
        <f>Q618*H618</f>
        <v>0.0079924999999999996</v>
      </c>
      <c r="S618" s="225">
        <v>0</v>
      </c>
      <c r="T618" s="226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7" t="s">
        <v>262</v>
      </c>
      <c r="AT618" s="227" t="s">
        <v>170</v>
      </c>
      <c r="AU618" s="227" t="s">
        <v>86</v>
      </c>
      <c r="AY618" s="18" t="s">
        <v>167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8" t="s">
        <v>84</v>
      </c>
      <c r="BK618" s="228">
        <f>ROUND(I618*H618,2)</f>
        <v>0</v>
      </c>
      <c r="BL618" s="18" t="s">
        <v>262</v>
      </c>
      <c r="BM618" s="227" t="s">
        <v>752</v>
      </c>
    </row>
    <row r="619" s="13" customFormat="1">
      <c r="A619" s="13"/>
      <c r="B619" s="234"/>
      <c r="C619" s="235"/>
      <c r="D619" s="229" t="s">
        <v>178</v>
      </c>
      <c r="E619" s="236" t="s">
        <v>1</v>
      </c>
      <c r="F619" s="237" t="s">
        <v>664</v>
      </c>
      <c r="G619" s="235"/>
      <c r="H619" s="236" t="s">
        <v>1</v>
      </c>
      <c r="I619" s="238"/>
      <c r="J619" s="235"/>
      <c r="K619" s="235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178</v>
      </c>
      <c r="AU619" s="243" t="s">
        <v>86</v>
      </c>
      <c r="AV619" s="13" t="s">
        <v>84</v>
      </c>
      <c r="AW619" s="13" t="s">
        <v>32</v>
      </c>
      <c r="AX619" s="13" t="s">
        <v>76</v>
      </c>
      <c r="AY619" s="243" t="s">
        <v>167</v>
      </c>
    </row>
    <row r="620" s="14" customFormat="1">
      <c r="A620" s="14"/>
      <c r="B620" s="244"/>
      <c r="C620" s="245"/>
      <c r="D620" s="229" t="s">
        <v>178</v>
      </c>
      <c r="E620" s="246" t="s">
        <v>1</v>
      </c>
      <c r="F620" s="247" t="s">
        <v>665</v>
      </c>
      <c r="G620" s="245"/>
      <c r="H620" s="248">
        <v>5.75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178</v>
      </c>
      <c r="AU620" s="254" t="s">
        <v>86</v>
      </c>
      <c r="AV620" s="14" t="s">
        <v>86</v>
      </c>
      <c r="AW620" s="14" t="s">
        <v>32</v>
      </c>
      <c r="AX620" s="14" t="s">
        <v>76</v>
      </c>
      <c r="AY620" s="254" t="s">
        <v>167</v>
      </c>
    </row>
    <row r="621" s="15" customFormat="1">
      <c r="A621" s="15"/>
      <c r="B621" s="255"/>
      <c r="C621" s="256"/>
      <c r="D621" s="229" t="s">
        <v>178</v>
      </c>
      <c r="E621" s="257" t="s">
        <v>1</v>
      </c>
      <c r="F621" s="258" t="s">
        <v>181</v>
      </c>
      <c r="G621" s="256"/>
      <c r="H621" s="259">
        <v>5.75</v>
      </c>
      <c r="I621" s="260"/>
      <c r="J621" s="256"/>
      <c r="K621" s="256"/>
      <c r="L621" s="261"/>
      <c r="M621" s="262"/>
      <c r="N621" s="263"/>
      <c r="O621" s="263"/>
      <c r="P621" s="263"/>
      <c r="Q621" s="263"/>
      <c r="R621" s="263"/>
      <c r="S621" s="263"/>
      <c r="T621" s="264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5" t="s">
        <v>178</v>
      </c>
      <c r="AU621" s="265" t="s">
        <v>86</v>
      </c>
      <c r="AV621" s="15" t="s">
        <v>174</v>
      </c>
      <c r="AW621" s="15" t="s">
        <v>32</v>
      </c>
      <c r="AX621" s="15" t="s">
        <v>84</v>
      </c>
      <c r="AY621" s="265" t="s">
        <v>167</v>
      </c>
    </row>
    <row r="622" s="2" customFormat="1" ht="24.15" customHeight="1">
      <c r="A622" s="39"/>
      <c r="B622" s="40"/>
      <c r="C622" s="216" t="s">
        <v>753</v>
      </c>
      <c r="D622" s="216" t="s">
        <v>170</v>
      </c>
      <c r="E622" s="217" t="s">
        <v>754</v>
      </c>
      <c r="F622" s="218" t="s">
        <v>755</v>
      </c>
      <c r="G622" s="219" t="s">
        <v>97</v>
      </c>
      <c r="H622" s="220">
        <v>14.550000000000001</v>
      </c>
      <c r="I622" s="221"/>
      <c r="J622" s="222">
        <f>ROUND(I622*H622,2)</f>
        <v>0</v>
      </c>
      <c r="K622" s="218" t="s">
        <v>173</v>
      </c>
      <c r="L622" s="45"/>
      <c r="M622" s="223" t="s">
        <v>1</v>
      </c>
      <c r="N622" s="224" t="s">
        <v>41</v>
      </c>
      <c r="O622" s="92"/>
      <c r="P622" s="225">
        <f>O622*H622</f>
        <v>0</v>
      </c>
      <c r="Q622" s="225">
        <v>0.00092000000000000003</v>
      </c>
      <c r="R622" s="225">
        <f>Q622*H622</f>
        <v>0.013386</v>
      </c>
      <c r="S622" s="225">
        <v>0</v>
      </c>
      <c r="T622" s="226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27" t="s">
        <v>262</v>
      </c>
      <c r="AT622" s="227" t="s">
        <v>170</v>
      </c>
      <c r="AU622" s="227" t="s">
        <v>86</v>
      </c>
      <c r="AY622" s="18" t="s">
        <v>167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8" t="s">
        <v>84</v>
      </c>
      <c r="BK622" s="228">
        <f>ROUND(I622*H622,2)</f>
        <v>0</v>
      </c>
      <c r="BL622" s="18" t="s">
        <v>262</v>
      </c>
      <c r="BM622" s="227" t="s">
        <v>756</v>
      </c>
    </row>
    <row r="623" s="13" customFormat="1">
      <c r="A623" s="13"/>
      <c r="B623" s="234"/>
      <c r="C623" s="235"/>
      <c r="D623" s="229" t="s">
        <v>178</v>
      </c>
      <c r="E623" s="236" t="s">
        <v>1</v>
      </c>
      <c r="F623" s="237" t="s">
        <v>672</v>
      </c>
      <c r="G623" s="235"/>
      <c r="H623" s="236" t="s">
        <v>1</v>
      </c>
      <c r="I623" s="238"/>
      <c r="J623" s="235"/>
      <c r="K623" s="235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178</v>
      </c>
      <c r="AU623" s="243" t="s">
        <v>86</v>
      </c>
      <c r="AV623" s="13" t="s">
        <v>84</v>
      </c>
      <c r="AW623" s="13" t="s">
        <v>32</v>
      </c>
      <c r="AX623" s="13" t="s">
        <v>76</v>
      </c>
      <c r="AY623" s="243" t="s">
        <v>167</v>
      </c>
    </row>
    <row r="624" s="14" customFormat="1">
      <c r="A624" s="14"/>
      <c r="B624" s="244"/>
      <c r="C624" s="245"/>
      <c r="D624" s="229" t="s">
        <v>178</v>
      </c>
      <c r="E624" s="246" t="s">
        <v>1</v>
      </c>
      <c r="F624" s="247" t="s">
        <v>673</v>
      </c>
      <c r="G624" s="245"/>
      <c r="H624" s="248">
        <v>14.550000000000001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178</v>
      </c>
      <c r="AU624" s="254" t="s">
        <v>86</v>
      </c>
      <c r="AV624" s="14" t="s">
        <v>86</v>
      </c>
      <c r="AW624" s="14" t="s">
        <v>32</v>
      </c>
      <c r="AX624" s="14" t="s">
        <v>76</v>
      </c>
      <c r="AY624" s="254" t="s">
        <v>167</v>
      </c>
    </row>
    <row r="625" s="15" customFormat="1">
      <c r="A625" s="15"/>
      <c r="B625" s="255"/>
      <c r="C625" s="256"/>
      <c r="D625" s="229" t="s">
        <v>178</v>
      </c>
      <c r="E625" s="257" t="s">
        <v>1</v>
      </c>
      <c r="F625" s="258" t="s">
        <v>181</v>
      </c>
      <c r="G625" s="256"/>
      <c r="H625" s="259">
        <v>14.550000000000001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178</v>
      </c>
      <c r="AU625" s="265" t="s">
        <v>86</v>
      </c>
      <c r="AV625" s="15" t="s">
        <v>174</v>
      </c>
      <c r="AW625" s="15" t="s">
        <v>32</v>
      </c>
      <c r="AX625" s="15" t="s">
        <v>84</v>
      </c>
      <c r="AY625" s="265" t="s">
        <v>167</v>
      </c>
    </row>
    <row r="626" s="2" customFormat="1" ht="24.15" customHeight="1">
      <c r="A626" s="39"/>
      <c r="B626" s="40"/>
      <c r="C626" s="216" t="s">
        <v>757</v>
      </c>
      <c r="D626" s="216" t="s">
        <v>170</v>
      </c>
      <c r="E626" s="217" t="s">
        <v>758</v>
      </c>
      <c r="F626" s="218" t="s">
        <v>759</v>
      </c>
      <c r="G626" s="219" t="s">
        <v>97</v>
      </c>
      <c r="H626" s="220">
        <v>13.859999999999999</v>
      </c>
      <c r="I626" s="221"/>
      <c r="J626" s="222">
        <f>ROUND(I626*H626,2)</f>
        <v>0</v>
      </c>
      <c r="K626" s="218" t="s">
        <v>173</v>
      </c>
      <c r="L626" s="45"/>
      <c r="M626" s="223" t="s">
        <v>1</v>
      </c>
      <c r="N626" s="224" t="s">
        <v>41</v>
      </c>
      <c r="O626" s="92"/>
      <c r="P626" s="225">
        <f>O626*H626</f>
        <v>0</v>
      </c>
      <c r="Q626" s="225">
        <v>0.0015100000000000001</v>
      </c>
      <c r="R626" s="225">
        <f>Q626*H626</f>
        <v>0.020928599999999999</v>
      </c>
      <c r="S626" s="225">
        <v>0</v>
      </c>
      <c r="T626" s="226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7" t="s">
        <v>262</v>
      </c>
      <c r="AT626" s="227" t="s">
        <v>170</v>
      </c>
      <c r="AU626" s="227" t="s">
        <v>86</v>
      </c>
      <c r="AY626" s="18" t="s">
        <v>167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8" t="s">
        <v>84</v>
      </c>
      <c r="BK626" s="228">
        <f>ROUND(I626*H626,2)</f>
        <v>0</v>
      </c>
      <c r="BL626" s="18" t="s">
        <v>262</v>
      </c>
      <c r="BM626" s="227" t="s">
        <v>760</v>
      </c>
    </row>
    <row r="627" s="13" customFormat="1">
      <c r="A627" s="13"/>
      <c r="B627" s="234"/>
      <c r="C627" s="235"/>
      <c r="D627" s="229" t="s">
        <v>178</v>
      </c>
      <c r="E627" s="236" t="s">
        <v>1</v>
      </c>
      <c r="F627" s="237" t="s">
        <v>670</v>
      </c>
      <c r="G627" s="235"/>
      <c r="H627" s="236" t="s">
        <v>1</v>
      </c>
      <c r="I627" s="238"/>
      <c r="J627" s="235"/>
      <c r="K627" s="235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178</v>
      </c>
      <c r="AU627" s="243" t="s">
        <v>86</v>
      </c>
      <c r="AV627" s="13" t="s">
        <v>84</v>
      </c>
      <c r="AW627" s="13" t="s">
        <v>32</v>
      </c>
      <c r="AX627" s="13" t="s">
        <v>76</v>
      </c>
      <c r="AY627" s="243" t="s">
        <v>167</v>
      </c>
    </row>
    <row r="628" s="14" customFormat="1">
      <c r="A628" s="14"/>
      <c r="B628" s="244"/>
      <c r="C628" s="245"/>
      <c r="D628" s="229" t="s">
        <v>178</v>
      </c>
      <c r="E628" s="246" t="s">
        <v>1</v>
      </c>
      <c r="F628" s="247" t="s">
        <v>761</v>
      </c>
      <c r="G628" s="245"/>
      <c r="H628" s="248">
        <v>12.6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178</v>
      </c>
      <c r="AU628" s="254" t="s">
        <v>86</v>
      </c>
      <c r="AV628" s="14" t="s">
        <v>86</v>
      </c>
      <c r="AW628" s="14" t="s">
        <v>32</v>
      </c>
      <c r="AX628" s="14" t="s">
        <v>76</v>
      </c>
      <c r="AY628" s="254" t="s">
        <v>167</v>
      </c>
    </row>
    <row r="629" s="15" customFormat="1">
      <c r="A629" s="15"/>
      <c r="B629" s="255"/>
      <c r="C629" s="256"/>
      <c r="D629" s="229" t="s">
        <v>178</v>
      </c>
      <c r="E629" s="257" t="s">
        <v>1</v>
      </c>
      <c r="F629" s="258" t="s">
        <v>181</v>
      </c>
      <c r="G629" s="256"/>
      <c r="H629" s="259">
        <v>12.6</v>
      </c>
      <c r="I629" s="260"/>
      <c r="J629" s="256"/>
      <c r="K629" s="256"/>
      <c r="L629" s="261"/>
      <c r="M629" s="262"/>
      <c r="N629" s="263"/>
      <c r="O629" s="263"/>
      <c r="P629" s="263"/>
      <c r="Q629" s="263"/>
      <c r="R629" s="263"/>
      <c r="S629" s="263"/>
      <c r="T629" s="264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65" t="s">
        <v>178</v>
      </c>
      <c r="AU629" s="265" t="s">
        <v>86</v>
      </c>
      <c r="AV629" s="15" t="s">
        <v>174</v>
      </c>
      <c r="AW629" s="15" t="s">
        <v>32</v>
      </c>
      <c r="AX629" s="15" t="s">
        <v>84</v>
      </c>
      <c r="AY629" s="265" t="s">
        <v>167</v>
      </c>
    </row>
    <row r="630" s="14" customFormat="1">
      <c r="A630" s="14"/>
      <c r="B630" s="244"/>
      <c r="C630" s="245"/>
      <c r="D630" s="229" t="s">
        <v>178</v>
      </c>
      <c r="E630" s="245"/>
      <c r="F630" s="247" t="s">
        <v>608</v>
      </c>
      <c r="G630" s="245"/>
      <c r="H630" s="248">
        <v>13.859999999999999</v>
      </c>
      <c r="I630" s="249"/>
      <c r="J630" s="245"/>
      <c r="K630" s="245"/>
      <c r="L630" s="250"/>
      <c r="M630" s="251"/>
      <c r="N630" s="252"/>
      <c r="O630" s="252"/>
      <c r="P630" s="252"/>
      <c r="Q630" s="252"/>
      <c r="R630" s="252"/>
      <c r="S630" s="252"/>
      <c r="T630" s="25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4" t="s">
        <v>178</v>
      </c>
      <c r="AU630" s="254" t="s">
        <v>86</v>
      </c>
      <c r="AV630" s="14" t="s">
        <v>86</v>
      </c>
      <c r="AW630" s="14" t="s">
        <v>4</v>
      </c>
      <c r="AX630" s="14" t="s">
        <v>84</v>
      </c>
      <c r="AY630" s="254" t="s">
        <v>167</v>
      </c>
    </row>
    <row r="631" s="2" customFormat="1" ht="24.15" customHeight="1">
      <c r="A631" s="39"/>
      <c r="B631" s="40"/>
      <c r="C631" s="216" t="s">
        <v>762</v>
      </c>
      <c r="D631" s="216" t="s">
        <v>170</v>
      </c>
      <c r="E631" s="217" t="s">
        <v>763</v>
      </c>
      <c r="F631" s="218" t="s">
        <v>764</v>
      </c>
      <c r="G631" s="219" t="s">
        <v>89</v>
      </c>
      <c r="H631" s="220">
        <v>2.8559999999999999</v>
      </c>
      <c r="I631" s="221"/>
      <c r="J631" s="222">
        <f>ROUND(I631*H631,2)</f>
        <v>0</v>
      </c>
      <c r="K631" s="218" t="s">
        <v>173</v>
      </c>
      <c r="L631" s="45"/>
      <c r="M631" s="223" t="s">
        <v>1</v>
      </c>
      <c r="N631" s="224" t="s">
        <v>41</v>
      </c>
      <c r="O631" s="92"/>
      <c r="P631" s="225">
        <f>O631*H631</f>
        <v>0</v>
      </c>
      <c r="Q631" s="225">
        <v>0.0022899999999999999</v>
      </c>
      <c r="R631" s="225">
        <f>Q631*H631</f>
        <v>0.0065402399999999992</v>
      </c>
      <c r="S631" s="225">
        <v>0</v>
      </c>
      <c r="T631" s="226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27" t="s">
        <v>262</v>
      </c>
      <c r="AT631" s="227" t="s">
        <v>170</v>
      </c>
      <c r="AU631" s="227" t="s">
        <v>86</v>
      </c>
      <c r="AY631" s="18" t="s">
        <v>167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8" t="s">
        <v>84</v>
      </c>
      <c r="BK631" s="228">
        <f>ROUND(I631*H631,2)</f>
        <v>0</v>
      </c>
      <c r="BL631" s="18" t="s">
        <v>262</v>
      </c>
      <c r="BM631" s="227" t="s">
        <v>765</v>
      </c>
    </row>
    <row r="632" s="13" customFormat="1">
      <c r="A632" s="13"/>
      <c r="B632" s="234"/>
      <c r="C632" s="235"/>
      <c r="D632" s="229" t="s">
        <v>178</v>
      </c>
      <c r="E632" s="236" t="s">
        <v>1</v>
      </c>
      <c r="F632" s="237" t="s">
        <v>678</v>
      </c>
      <c r="G632" s="235"/>
      <c r="H632" s="236" t="s">
        <v>1</v>
      </c>
      <c r="I632" s="238"/>
      <c r="J632" s="235"/>
      <c r="K632" s="235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178</v>
      </c>
      <c r="AU632" s="243" t="s">
        <v>86</v>
      </c>
      <c r="AV632" s="13" t="s">
        <v>84</v>
      </c>
      <c r="AW632" s="13" t="s">
        <v>32</v>
      </c>
      <c r="AX632" s="13" t="s">
        <v>76</v>
      </c>
      <c r="AY632" s="243" t="s">
        <v>167</v>
      </c>
    </row>
    <row r="633" s="14" customFormat="1">
      <c r="A633" s="14"/>
      <c r="B633" s="244"/>
      <c r="C633" s="245"/>
      <c r="D633" s="229" t="s">
        <v>178</v>
      </c>
      <c r="E633" s="246" t="s">
        <v>1</v>
      </c>
      <c r="F633" s="247" t="s">
        <v>679</v>
      </c>
      <c r="G633" s="245"/>
      <c r="H633" s="248">
        <v>2.8559999999999999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178</v>
      </c>
      <c r="AU633" s="254" t="s">
        <v>86</v>
      </c>
      <c r="AV633" s="14" t="s">
        <v>86</v>
      </c>
      <c r="AW633" s="14" t="s">
        <v>32</v>
      </c>
      <c r="AX633" s="14" t="s">
        <v>76</v>
      </c>
      <c r="AY633" s="254" t="s">
        <v>167</v>
      </c>
    </row>
    <row r="634" s="15" customFormat="1">
      <c r="A634" s="15"/>
      <c r="B634" s="255"/>
      <c r="C634" s="256"/>
      <c r="D634" s="229" t="s">
        <v>178</v>
      </c>
      <c r="E634" s="257" t="s">
        <v>1</v>
      </c>
      <c r="F634" s="258" t="s">
        <v>181</v>
      </c>
      <c r="G634" s="256"/>
      <c r="H634" s="259">
        <v>2.8559999999999999</v>
      </c>
      <c r="I634" s="260"/>
      <c r="J634" s="256"/>
      <c r="K634" s="256"/>
      <c r="L634" s="261"/>
      <c r="M634" s="262"/>
      <c r="N634" s="263"/>
      <c r="O634" s="263"/>
      <c r="P634" s="263"/>
      <c r="Q634" s="263"/>
      <c r="R634" s="263"/>
      <c r="S634" s="263"/>
      <c r="T634" s="264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5" t="s">
        <v>178</v>
      </c>
      <c r="AU634" s="265" t="s">
        <v>86</v>
      </c>
      <c r="AV634" s="15" t="s">
        <v>174</v>
      </c>
      <c r="AW634" s="15" t="s">
        <v>32</v>
      </c>
      <c r="AX634" s="15" t="s">
        <v>84</v>
      </c>
      <c r="AY634" s="265" t="s">
        <v>167</v>
      </c>
    </row>
    <row r="635" s="2" customFormat="1" ht="33" customHeight="1">
      <c r="A635" s="39"/>
      <c r="B635" s="40"/>
      <c r="C635" s="216" t="s">
        <v>766</v>
      </c>
      <c r="D635" s="216" t="s">
        <v>170</v>
      </c>
      <c r="E635" s="217" t="s">
        <v>767</v>
      </c>
      <c r="F635" s="218" t="s">
        <v>768</v>
      </c>
      <c r="G635" s="219" t="s">
        <v>274</v>
      </c>
      <c r="H635" s="220">
        <v>3</v>
      </c>
      <c r="I635" s="221"/>
      <c r="J635" s="222">
        <f>ROUND(I635*H635,2)</f>
        <v>0</v>
      </c>
      <c r="K635" s="218" t="s">
        <v>173</v>
      </c>
      <c r="L635" s="45"/>
      <c r="M635" s="223" t="s">
        <v>1</v>
      </c>
      <c r="N635" s="224" t="s">
        <v>41</v>
      </c>
      <c r="O635" s="92"/>
      <c r="P635" s="225">
        <f>O635*H635</f>
        <v>0</v>
      </c>
      <c r="Q635" s="225">
        <v>0.001</v>
      </c>
      <c r="R635" s="225">
        <f>Q635*H635</f>
        <v>0.0030000000000000001</v>
      </c>
      <c r="S635" s="225">
        <v>0</v>
      </c>
      <c r="T635" s="226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27" t="s">
        <v>262</v>
      </c>
      <c r="AT635" s="227" t="s">
        <v>170</v>
      </c>
      <c r="AU635" s="227" t="s">
        <v>86</v>
      </c>
      <c r="AY635" s="18" t="s">
        <v>167</v>
      </c>
      <c r="BE635" s="228">
        <f>IF(N635="základní",J635,0)</f>
        <v>0</v>
      </c>
      <c r="BF635" s="228">
        <f>IF(N635="snížená",J635,0)</f>
        <v>0</v>
      </c>
      <c r="BG635" s="228">
        <f>IF(N635="zákl. přenesená",J635,0)</f>
        <v>0</v>
      </c>
      <c r="BH635" s="228">
        <f>IF(N635="sníž. přenesená",J635,0)</f>
        <v>0</v>
      </c>
      <c r="BI635" s="228">
        <f>IF(N635="nulová",J635,0)</f>
        <v>0</v>
      </c>
      <c r="BJ635" s="18" t="s">
        <v>84</v>
      </c>
      <c r="BK635" s="228">
        <f>ROUND(I635*H635,2)</f>
        <v>0</v>
      </c>
      <c r="BL635" s="18" t="s">
        <v>262</v>
      </c>
      <c r="BM635" s="227" t="s">
        <v>769</v>
      </c>
    </row>
    <row r="636" s="13" customFormat="1">
      <c r="A636" s="13"/>
      <c r="B636" s="234"/>
      <c r="C636" s="235"/>
      <c r="D636" s="229" t="s">
        <v>178</v>
      </c>
      <c r="E636" s="236" t="s">
        <v>1</v>
      </c>
      <c r="F636" s="237" t="s">
        <v>684</v>
      </c>
      <c r="G636" s="235"/>
      <c r="H636" s="236" t="s">
        <v>1</v>
      </c>
      <c r="I636" s="238"/>
      <c r="J636" s="235"/>
      <c r="K636" s="235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178</v>
      </c>
      <c r="AU636" s="243" t="s">
        <v>86</v>
      </c>
      <c r="AV636" s="13" t="s">
        <v>84</v>
      </c>
      <c r="AW636" s="13" t="s">
        <v>32</v>
      </c>
      <c r="AX636" s="13" t="s">
        <v>76</v>
      </c>
      <c r="AY636" s="243" t="s">
        <v>167</v>
      </c>
    </row>
    <row r="637" s="14" customFormat="1">
      <c r="A637" s="14"/>
      <c r="B637" s="244"/>
      <c r="C637" s="245"/>
      <c r="D637" s="229" t="s">
        <v>178</v>
      </c>
      <c r="E637" s="246" t="s">
        <v>1</v>
      </c>
      <c r="F637" s="247" t="s">
        <v>770</v>
      </c>
      <c r="G637" s="245"/>
      <c r="H637" s="248">
        <v>3</v>
      </c>
      <c r="I637" s="249"/>
      <c r="J637" s="245"/>
      <c r="K637" s="245"/>
      <c r="L637" s="250"/>
      <c r="M637" s="251"/>
      <c r="N637" s="252"/>
      <c r="O637" s="252"/>
      <c r="P637" s="252"/>
      <c r="Q637" s="252"/>
      <c r="R637" s="252"/>
      <c r="S637" s="252"/>
      <c r="T637" s="25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4" t="s">
        <v>178</v>
      </c>
      <c r="AU637" s="254" t="s">
        <v>86</v>
      </c>
      <c r="AV637" s="14" t="s">
        <v>86</v>
      </c>
      <c r="AW637" s="14" t="s">
        <v>32</v>
      </c>
      <c r="AX637" s="14" t="s">
        <v>76</v>
      </c>
      <c r="AY637" s="254" t="s">
        <v>167</v>
      </c>
    </row>
    <row r="638" s="15" customFormat="1">
      <c r="A638" s="15"/>
      <c r="B638" s="255"/>
      <c r="C638" s="256"/>
      <c r="D638" s="229" t="s">
        <v>178</v>
      </c>
      <c r="E638" s="257" t="s">
        <v>1</v>
      </c>
      <c r="F638" s="258" t="s">
        <v>181</v>
      </c>
      <c r="G638" s="256"/>
      <c r="H638" s="259">
        <v>3</v>
      </c>
      <c r="I638" s="260"/>
      <c r="J638" s="256"/>
      <c r="K638" s="256"/>
      <c r="L638" s="261"/>
      <c r="M638" s="262"/>
      <c r="N638" s="263"/>
      <c r="O638" s="263"/>
      <c r="P638" s="263"/>
      <c r="Q638" s="263"/>
      <c r="R638" s="263"/>
      <c r="S638" s="263"/>
      <c r="T638" s="264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5" t="s">
        <v>178</v>
      </c>
      <c r="AU638" s="265" t="s">
        <v>86</v>
      </c>
      <c r="AV638" s="15" t="s">
        <v>174</v>
      </c>
      <c r="AW638" s="15" t="s">
        <v>32</v>
      </c>
      <c r="AX638" s="15" t="s">
        <v>84</v>
      </c>
      <c r="AY638" s="265" t="s">
        <v>167</v>
      </c>
    </row>
    <row r="639" s="2" customFormat="1" ht="33" customHeight="1">
      <c r="A639" s="39"/>
      <c r="B639" s="40"/>
      <c r="C639" s="216" t="s">
        <v>771</v>
      </c>
      <c r="D639" s="216" t="s">
        <v>170</v>
      </c>
      <c r="E639" s="217" t="s">
        <v>772</v>
      </c>
      <c r="F639" s="218" t="s">
        <v>773</v>
      </c>
      <c r="G639" s="219" t="s">
        <v>274</v>
      </c>
      <c r="H639" s="220">
        <v>1</v>
      </c>
      <c r="I639" s="221"/>
      <c r="J639" s="222">
        <f>ROUND(I639*H639,2)</f>
        <v>0</v>
      </c>
      <c r="K639" s="218" t="s">
        <v>173</v>
      </c>
      <c r="L639" s="45"/>
      <c r="M639" s="223" t="s">
        <v>1</v>
      </c>
      <c r="N639" s="224" t="s">
        <v>41</v>
      </c>
      <c r="O639" s="92"/>
      <c r="P639" s="225">
        <f>O639*H639</f>
        <v>0</v>
      </c>
      <c r="Q639" s="225">
        <v>0.00189</v>
      </c>
      <c r="R639" s="225">
        <f>Q639*H639</f>
        <v>0.00189</v>
      </c>
      <c r="S639" s="225">
        <v>0</v>
      </c>
      <c r="T639" s="226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27" t="s">
        <v>262</v>
      </c>
      <c r="AT639" s="227" t="s">
        <v>170</v>
      </c>
      <c r="AU639" s="227" t="s">
        <v>86</v>
      </c>
      <c r="AY639" s="18" t="s">
        <v>167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8" t="s">
        <v>84</v>
      </c>
      <c r="BK639" s="228">
        <f>ROUND(I639*H639,2)</f>
        <v>0</v>
      </c>
      <c r="BL639" s="18" t="s">
        <v>262</v>
      </c>
      <c r="BM639" s="227" t="s">
        <v>774</v>
      </c>
    </row>
    <row r="640" s="13" customFormat="1">
      <c r="A640" s="13"/>
      <c r="B640" s="234"/>
      <c r="C640" s="235"/>
      <c r="D640" s="229" t="s">
        <v>178</v>
      </c>
      <c r="E640" s="236" t="s">
        <v>1</v>
      </c>
      <c r="F640" s="237" t="s">
        <v>775</v>
      </c>
      <c r="G640" s="235"/>
      <c r="H640" s="236" t="s">
        <v>1</v>
      </c>
      <c r="I640" s="238"/>
      <c r="J640" s="235"/>
      <c r="K640" s="235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178</v>
      </c>
      <c r="AU640" s="243" t="s">
        <v>86</v>
      </c>
      <c r="AV640" s="13" t="s">
        <v>84</v>
      </c>
      <c r="AW640" s="13" t="s">
        <v>32</v>
      </c>
      <c r="AX640" s="13" t="s">
        <v>76</v>
      </c>
      <c r="AY640" s="243" t="s">
        <v>167</v>
      </c>
    </row>
    <row r="641" s="14" customFormat="1">
      <c r="A641" s="14"/>
      <c r="B641" s="244"/>
      <c r="C641" s="245"/>
      <c r="D641" s="229" t="s">
        <v>178</v>
      </c>
      <c r="E641" s="246" t="s">
        <v>1</v>
      </c>
      <c r="F641" s="247" t="s">
        <v>277</v>
      </c>
      <c r="G641" s="245"/>
      <c r="H641" s="248">
        <v>1</v>
      </c>
      <c r="I641" s="249"/>
      <c r="J641" s="245"/>
      <c r="K641" s="245"/>
      <c r="L641" s="250"/>
      <c r="M641" s="251"/>
      <c r="N641" s="252"/>
      <c r="O641" s="252"/>
      <c r="P641" s="252"/>
      <c r="Q641" s="252"/>
      <c r="R641" s="252"/>
      <c r="S641" s="252"/>
      <c r="T641" s="25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4" t="s">
        <v>178</v>
      </c>
      <c r="AU641" s="254" t="s">
        <v>86</v>
      </c>
      <c r="AV641" s="14" t="s">
        <v>86</v>
      </c>
      <c r="AW641" s="14" t="s">
        <v>32</v>
      </c>
      <c r="AX641" s="14" t="s">
        <v>76</v>
      </c>
      <c r="AY641" s="254" t="s">
        <v>167</v>
      </c>
    </row>
    <row r="642" s="15" customFormat="1">
      <c r="A642" s="15"/>
      <c r="B642" s="255"/>
      <c r="C642" s="256"/>
      <c r="D642" s="229" t="s">
        <v>178</v>
      </c>
      <c r="E642" s="257" t="s">
        <v>1</v>
      </c>
      <c r="F642" s="258" t="s">
        <v>181</v>
      </c>
      <c r="G642" s="256"/>
      <c r="H642" s="259">
        <v>1</v>
      </c>
      <c r="I642" s="260"/>
      <c r="J642" s="256"/>
      <c r="K642" s="256"/>
      <c r="L642" s="261"/>
      <c r="M642" s="262"/>
      <c r="N642" s="263"/>
      <c r="O642" s="263"/>
      <c r="P642" s="263"/>
      <c r="Q642" s="263"/>
      <c r="R642" s="263"/>
      <c r="S642" s="263"/>
      <c r="T642" s="264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65" t="s">
        <v>178</v>
      </c>
      <c r="AU642" s="265" t="s">
        <v>86</v>
      </c>
      <c r="AV642" s="15" t="s">
        <v>174</v>
      </c>
      <c r="AW642" s="15" t="s">
        <v>32</v>
      </c>
      <c r="AX642" s="15" t="s">
        <v>84</v>
      </c>
      <c r="AY642" s="265" t="s">
        <v>167</v>
      </c>
    </row>
    <row r="643" s="2" customFormat="1" ht="24.15" customHeight="1">
      <c r="A643" s="39"/>
      <c r="B643" s="40"/>
      <c r="C643" s="216" t="s">
        <v>776</v>
      </c>
      <c r="D643" s="216" t="s">
        <v>170</v>
      </c>
      <c r="E643" s="217" t="s">
        <v>777</v>
      </c>
      <c r="F643" s="218" t="s">
        <v>778</v>
      </c>
      <c r="G643" s="219" t="s">
        <v>274</v>
      </c>
      <c r="H643" s="220">
        <v>4</v>
      </c>
      <c r="I643" s="221"/>
      <c r="J643" s="222">
        <f>ROUND(I643*H643,2)</f>
        <v>0</v>
      </c>
      <c r="K643" s="218" t="s">
        <v>184</v>
      </c>
      <c r="L643" s="45"/>
      <c r="M643" s="223" t="s">
        <v>1</v>
      </c>
      <c r="N643" s="224" t="s">
        <v>41</v>
      </c>
      <c r="O643" s="92"/>
      <c r="P643" s="225">
        <f>O643*H643</f>
        <v>0</v>
      </c>
      <c r="Q643" s="225">
        <v>0.00528</v>
      </c>
      <c r="R643" s="225">
        <f>Q643*H643</f>
        <v>0.02112</v>
      </c>
      <c r="S643" s="225">
        <v>0</v>
      </c>
      <c r="T643" s="226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27" t="s">
        <v>262</v>
      </c>
      <c r="AT643" s="227" t="s">
        <v>170</v>
      </c>
      <c r="AU643" s="227" t="s">
        <v>86</v>
      </c>
      <c r="AY643" s="18" t="s">
        <v>167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8" t="s">
        <v>84</v>
      </c>
      <c r="BK643" s="228">
        <f>ROUND(I643*H643,2)</f>
        <v>0</v>
      </c>
      <c r="BL643" s="18" t="s">
        <v>262</v>
      </c>
      <c r="BM643" s="227" t="s">
        <v>779</v>
      </c>
    </row>
    <row r="644" s="2" customFormat="1">
      <c r="A644" s="39"/>
      <c r="B644" s="40"/>
      <c r="C644" s="41"/>
      <c r="D644" s="229" t="s">
        <v>176</v>
      </c>
      <c r="E644" s="41"/>
      <c r="F644" s="230" t="s">
        <v>780</v>
      </c>
      <c r="G644" s="41"/>
      <c r="H644" s="41"/>
      <c r="I644" s="231"/>
      <c r="J644" s="41"/>
      <c r="K644" s="41"/>
      <c r="L644" s="45"/>
      <c r="M644" s="232"/>
      <c r="N644" s="233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176</v>
      </c>
      <c r="AU644" s="18" t="s">
        <v>86</v>
      </c>
    </row>
    <row r="645" s="13" customFormat="1">
      <c r="A645" s="13"/>
      <c r="B645" s="234"/>
      <c r="C645" s="235"/>
      <c r="D645" s="229" t="s">
        <v>178</v>
      </c>
      <c r="E645" s="236" t="s">
        <v>1</v>
      </c>
      <c r="F645" s="237" t="s">
        <v>781</v>
      </c>
      <c r="G645" s="235"/>
      <c r="H645" s="236" t="s">
        <v>1</v>
      </c>
      <c r="I645" s="238"/>
      <c r="J645" s="235"/>
      <c r="K645" s="235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178</v>
      </c>
      <c r="AU645" s="243" t="s">
        <v>86</v>
      </c>
      <c r="AV645" s="13" t="s">
        <v>84</v>
      </c>
      <c r="AW645" s="13" t="s">
        <v>32</v>
      </c>
      <c r="AX645" s="13" t="s">
        <v>76</v>
      </c>
      <c r="AY645" s="243" t="s">
        <v>167</v>
      </c>
    </row>
    <row r="646" s="14" customFormat="1">
      <c r="A646" s="14"/>
      <c r="B646" s="244"/>
      <c r="C646" s="245"/>
      <c r="D646" s="229" t="s">
        <v>178</v>
      </c>
      <c r="E646" s="246" t="s">
        <v>1</v>
      </c>
      <c r="F646" s="247" t="s">
        <v>782</v>
      </c>
      <c r="G646" s="245"/>
      <c r="H646" s="248">
        <v>4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178</v>
      </c>
      <c r="AU646" s="254" t="s">
        <v>86</v>
      </c>
      <c r="AV646" s="14" t="s">
        <v>86</v>
      </c>
      <c r="AW646" s="14" t="s">
        <v>32</v>
      </c>
      <c r="AX646" s="14" t="s">
        <v>76</v>
      </c>
      <c r="AY646" s="254" t="s">
        <v>167</v>
      </c>
    </row>
    <row r="647" s="15" customFormat="1">
      <c r="A647" s="15"/>
      <c r="B647" s="255"/>
      <c r="C647" s="256"/>
      <c r="D647" s="229" t="s">
        <v>178</v>
      </c>
      <c r="E647" s="257" t="s">
        <v>1</v>
      </c>
      <c r="F647" s="258" t="s">
        <v>181</v>
      </c>
      <c r="G647" s="256"/>
      <c r="H647" s="259">
        <v>4</v>
      </c>
      <c r="I647" s="260"/>
      <c r="J647" s="256"/>
      <c r="K647" s="256"/>
      <c r="L647" s="261"/>
      <c r="M647" s="262"/>
      <c r="N647" s="263"/>
      <c r="O647" s="263"/>
      <c r="P647" s="263"/>
      <c r="Q647" s="263"/>
      <c r="R647" s="263"/>
      <c r="S647" s="263"/>
      <c r="T647" s="264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65" t="s">
        <v>178</v>
      </c>
      <c r="AU647" s="265" t="s">
        <v>86</v>
      </c>
      <c r="AV647" s="15" t="s">
        <v>174</v>
      </c>
      <c r="AW647" s="15" t="s">
        <v>32</v>
      </c>
      <c r="AX647" s="15" t="s">
        <v>84</v>
      </c>
      <c r="AY647" s="265" t="s">
        <v>167</v>
      </c>
    </row>
    <row r="648" s="2" customFormat="1" ht="21.75" customHeight="1">
      <c r="A648" s="39"/>
      <c r="B648" s="40"/>
      <c r="C648" s="216" t="s">
        <v>783</v>
      </c>
      <c r="D648" s="216" t="s">
        <v>170</v>
      </c>
      <c r="E648" s="217" t="s">
        <v>784</v>
      </c>
      <c r="F648" s="218" t="s">
        <v>785</v>
      </c>
      <c r="G648" s="219" t="s">
        <v>97</v>
      </c>
      <c r="H648" s="220">
        <v>30.044</v>
      </c>
      <c r="I648" s="221"/>
      <c r="J648" s="222">
        <f>ROUND(I648*H648,2)</f>
        <v>0</v>
      </c>
      <c r="K648" s="218" t="s">
        <v>173</v>
      </c>
      <c r="L648" s="45"/>
      <c r="M648" s="223" t="s">
        <v>1</v>
      </c>
      <c r="N648" s="224" t="s">
        <v>41</v>
      </c>
      <c r="O648" s="92"/>
      <c r="P648" s="225">
        <f>O648*H648</f>
        <v>0</v>
      </c>
      <c r="Q648" s="225">
        <v>0.00091</v>
      </c>
      <c r="R648" s="225">
        <f>Q648*H648</f>
        <v>0.027340039999999999</v>
      </c>
      <c r="S648" s="225">
        <v>0</v>
      </c>
      <c r="T648" s="226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7" t="s">
        <v>262</v>
      </c>
      <c r="AT648" s="227" t="s">
        <v>170</v>
      </c>
      <c r="AU648" s="227" t="s">
        <v>86</v>
      </c>
      <c r="AY648" s="18" t="s">
        <v>167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8" t="s">
        <v>84</v>
      </c>
      <c r="BK648" s="228">
        <f>ROUND(I648*H648,2)</f>
        <v>0</v>
      </c>
      <c r="BL648" s="18" t="s">
        <v>262</v>
      </c>
      <c r="BM648" s="227" t="s">
        <v>786</v>
      </c>
    </row>
    <row r="649" s="2" customFormat="1">
      <c r="A649" s="39"/>
      <c r="B649" s="40"/>
      <c r="C649" s="41"/>
      <c r="D649" s="229" t="s">
        <v>176</v>
      </c>
      <c r="E649" s="41"/>
      <c r="F649" s="230" t="s">
        <v>787</v>
      </c>
      <c r="G649" s="41"/>
      <c r="H649" s="41"/>
      <c r="I649" s="231"/>
      <c r="J649" s="41"/>
      <c r="K649" s="41"/>
      <c r="L649" s="45"/>
      <c r="M649" s="232"/>
      <c r="N649" s="233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176</v>
      </c>
      <c r="AU649" s="18" t="s">
        <v>86</v>
      </c>
    </row>
    <row r="650" s="13" customFormat="1">
      <c r="A650" s="13"/>
      <c r="B650" s="234"/>
      <c r="C650" s="235"/>
      <c r="D650" s="229" t="s">
        <v>178</v>
      </c>
      <c r="E650" s="236" t="s">
        <v>1</v>
      </c>
      <c r="F650" s="237" t="s">
        <v>690</v>
      </c>
      <c r="G650" s="235"/>
      <c r="H650" s="236" t="s">
        <v>1</v>
      </c>
      <c r="I650" s="238"/>
      <c r="J650" s="235"/>
      <c r="K650" s="235"/>
      <c r="L650" s="239"/>
      <c r="M650" s="240"/>
      <c r="N650" s="241"/>
      <c r="O650" s="241"/>
      <c r="P650" s="241"/>
      <c r="Q650" s="241"/>
      <c r="R650" s="241"/>
      <c r="S650" s="241"/>
      <c r="T650" s="24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3" t="s">
        <v>178</v>
      </c>
      <c r="AU650" s="243" t="s">
        <v>86</v>
      </c>
      <c r="AV650" s="13" t="s">
        <v>84</v>
      </c>
      <c r="AW650" s="13" t="s">
        <v>32</v>
      </c>
      <c r="AX650" s="13" t="s">
        <v>76</v>
      </c>
      <c r="AY650" s="243" t="s">
        <v>167</v>
      </c>
    </row>
    <row r="651" s="14" customFormat="1">
      <c r="A651" s="14"/>
      <c r="B651" s="244"/>
      <c r="C651" s="245"/>
      <c r="D651" s="229" t="s">
        <v>178</v>
      </c>
      <c r="E651" s="246" t="s">
        <v>1</v>
      </c>
      <c r="F651" s="247" t="s">
        <v>691</v>
      </c>
      <c r="G651" s="245"/>
      <c r="H651" s="248">
        <v>30.044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178</v>
      </c>
      <c r="AU651" s="254" t="s">
        <v>86</v>
      </c>
      <c r="AV651" s="14" t="s">
        <v>86</v>
      </c>
      <c r="AW651" s="14" t="s">
        <v>32</v>
      </c>
      <c r="AX651" s="14" t="s">
        <v>76</v>
      </c>
      <c r="AY651" s="254" t="s">
        <v>167</v>
      </c>
    </row>
    <row r="652" s="15" customFormat="1">
      <c r="A652" s="15"/>
      <c r="B652" s="255"/>
      <c r="C652" s="256"/>
      <c r="D652" s="229" t="s">
        <v>178</v>
      </c>
      <c r="E652" s="257" t="s">
        <v>1</v>
      </c>
      <c r="F652" s="258" t="s">
        <v>181</v>
      </c>
      <c r="G652" s="256"/>
      <c r="H652" s="259">
        <v>30.044</v>
      </c>
      <c r="I652" s="260"/>
      <c r="J652" s="256"/>
      <c r="K652" s="256"/>
      <c r="L652" s="261"/>
      <c r="M652" s="262"/>
      <c r="N652" s="263"/>
      <c r="O652" s="263"/>
      <c r="P652" s="263"/>
      <c r="Q652" s="263"/>
      <c r="R652" s="263"/>
      <c r="S652" s="263"/>
      <c r="T652" s="264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5" t="s">
        <v>178</v>
      </c>
      <c r="AU652" s="265" t="s">
        <v>86</v>
      </c>
      <c r="AV652" s="15" t="s">
        <v>174</v>
      </c>
      <c r="AW652" s="15" t="s">
        <v>32</v>
      </c>
      <c r="AX652" s="15" t="s">
        <v>84</v>
      </c>
      <c r="AY652" s="265" t="s">
        <v>167</v>
      </c>
    </row>
    <row r="653" s="2" customFormat="1" ht="24.15" customHeight="1">
      <c r="A653" s="39"/>
      <c r="B653" s="40"/>
      <c r="C653" s="216" t="s">
        <v>788</v>
      </c>
      <c r="D653" s="216" t="s">
        <v>170</v>
      </c>
      <c r="E653" s="217" t="s">
        <v>789</v>
      </c>
      <c r="F653" s="218" t="s">
        <v>790</v>
      </c>
      <c r="G653" s="219" t="s">
        <v>274</v>
      </c>
      <c r="H653" s="220">
        <v>1</v>
      </c>
      <c r="I653" s="221"/>
      <c r="J653" s="222">
        <f>ROUND(I653*H653,2)</f>
        <v>0</v>
      </c>
      <c r="K653" s="218" t="s">
        <v>173</v>
      </c>
      <c r="L653" s="45"/>
      <c r="M653" s="223" t="s">
        <v>1</v>
      </c>
      <c r="N653" s="224" t="s">
        <v>41</v>
      </c>
      <c r="O653" s="92"/>
      <c r="P653" s="225">
        <f>O653*H653</f>
        <v>0</v>
      </c>
      <c r="Q653" s="225">
        <v>0.00033</v>
      </c>
      <c r="R653" s="225">
        <f>Q653*H653</f>
        <v>0.00033</v>
      </c>
      <c r="S653" s="225">
        <v>0</v>
      </c>
      <c r="T653" s="226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27" t="s">
        <v>262</v>
      </c>
      <c r="AT653" s="227" t="s">
        <v>170</v>
      </c>
      <c r="AU653" s="227" t="s">
        <v>86</v>
      </c>
      <c r="AY653" s="18" t="s">
        <v>167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8" t="s">
        <v>84</v>
      </c>
      <c r="BK653" s="228">
        <f>ROUND(I653*H653,2)</f>
        <v>0</v>
      </c>
      <c r="BL653" s="18" t="s">
        <v>262</v>
      </c>
      <c r="BM653" s="227" t="s">
        <v>791</v>
      </c>
    </row>
    <row r="654" s="13" customFormat="1">
      <c r="A654" s="13"/>
      <c r="B654" s="234"/>
      <c r="C654" s="235"/>
      <c r="D654" s="229" t="s">
        <v>178</v>
      </c>
      <c r="E654" s="236" t="s">
        <v>1</v>
      </c>
      <c r="F654" s="237" t="s">
        <v>690</v>
      </c>
      <c r="G654" s="235"/>
      <c r="H654" s="236" t="s">
        <v>1</v>
      </c>
      <c r="I654" s="238"/>
      <c r="J654" s="235"/>
      <c r="K654" s="235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178</v>
      </c>
      <c r="AU654" s="243" t="s">
        <v>86</v>
      </c>
      <c r="AV654" s="13" t="s">
        <v>84</v>
      </c>
      <c r="AW654" s="13" t="s">
        <v>32</v>
      </c>
      <c r="AX654" s="13" t="s">
        <v>76</v>
      </c>
      <c r="AY654" s="243" t="s">
        <v>167</v>
      </c>
    </row>
    <row r="655" s="14" customFormat="1">
      <c r="A655" s="14"/>
      <c r="B655" s="244"/>
      <c r="C655" s="245"/>
      <c r="D655" s="229" t="s">
        <v>178</v>
      </c>
      <c r="E655" s="246" t="s">
        <v>1</v>
      </c>
      <c r="F655" s="247" t="s">
        <v>277</v>
      </c>
      <c r="G655" s="245"/>
      <c r="H655" s="248">
        <v>1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4" t="s">
        <v>178</v>
      </c>
      <c r="AU655" s="254" t="s">
        <v>86</v>
      </c>
      <c r="AV655" s="14" t="s">
        <v>86</v>
      </c>
      <c r="AW655" s="14" t="s">
        <v>32</v>
      </c>
      <c r="AX655" s="14" t="s">
        <v>76</v>
      </c>
      <c r="AY655" s="254" t="s">
        <v>167</v>
      </c>
    </row>
    <row r="656" s="15" customFormat="1">
      <c r="A656" s="15"/>
      <c r="B656" s="255"/>
      <c r="C656" s="256"/>
      <c r="D656" s="229" t="s">
        <v>178</v>
      </c>
      <c r="E656" s="257" t="s">
        <v>1</v>
      </c>
      <c r="F656" s="258" t="s">
        <v>181</v>
      </c>
      <c r="G656" s="256"/>
      <c r="H656" s="259">
        <v>1</v>
      </c>
      <c r="I656" s="260"/>
      <c r="J656" s="256"/>
      <c r="K656" s="256"/>
      <c r="L656" s="261"/>
      <c r="M656" s="262"/>
      <c r="N656" s="263"/>
      <c r="O656" s="263"/>
      <c r="P656" s="263"/>
      <c r="Q656" s="263"/>
      <c r="R656" s="263"/>
      <c r="S656" s="263"/>
      <c r="T656" s="264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65" t="s">
        <v>178</v>
      </c>
      <c r="AU656" s="265" t="s">
        <v>86</v>
      </c>
      <c r="AV656" s="15" t="s">
        <v>174</v>
      </c>
      <c r="AW656" s="15" t="s">
        <v>32</v>
      </c>
      <c r="AX656" s="15" t="s">
        <v>84</v>
      </c>
      <c r="AY656" s="265" t="s">
        <v>167</v>
      </c>
    </row>
    <row r="657" s="2" customFormat="1" ht="24.15" customHeight="1">
      <c r="A657" s="39"/>
      <c r="B657" s="40"/>
      <c r="C657" s="216" t="s">
        <v>792</v>
      </c>
      <c r="D657" s="216" t="s">
        <v>170</v>
      </c>
      <c r="E657" s="217" t="s">
        <v>793</v>
      </c>
      <c r="F657" s="218" t="s">
        <v>794</v>
      </c>
      <c r="G657" s="219" t="s">
        <v>274</v>
      </c>
      <c r="H657" s="220">
        <v>2</v>
      </c>
      <c r="I657" s="221"/>
      <c r="J657" s="222">
        <f>ROUND(I657*H657,2)</f>
        <v>0</v>
      </c>
      <c r="K657" s="218" t="s">
        <v>173</v>
      </c>
      <c r="L657" s="45"/>
      <c r="M657" s="223" t="s">
        <v>1</v>
      </c>
      <c r="N657" s="224" t="s">
        <v>41</v>
      </c>
      <c r="O657" s="92"/>
      <c r="P657" s="225">
        <f>O657*H657</f>
        <v>0</v>
      </c>
      <c r="Q657" s="225">
        <v>0.00019000000000000001</v>
      </c>
      <c r="R657" s="225">
        <f>Q657*H657</f>
        <v>0.00038000000000000002</v>
      </c>
      <c r="S657" s="225">
        <v>0</v>
      </c>
      <c r="T657" s="226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27" t="s">
        <v>262</v>
      </c>
      <c r="AT657" s="227" t="s">
        <v>170</v>
      </c>
      <c r="AU657" s="227" t="s">
        <v>86</v>
      </c>
      <c r="AY657" s="18" t="s">
        <v>167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8" t="s">
        <v>84</v>
      </c>
      <c r="BK657" s="228">
        <f>ROUND(I657*H657,2)</f>
        <v>0</v>
      </c>
      <c r="BL657" s="18" t="s">
        <v>262</v>
      </c>
      <c r="BM657" s="227" t="s">
        <v>795</v>
      </c>
    </row>
    <row r="658" s="13" customFormat="1">
      <c r="A658" s="13"/>
      <c r="B658" s="234"/>
      <c r="C658" s="235"/>
      <c r="D658" s="229" t="s">
        <v>178</v>
      </c>
      <c r="E658" s="236" t="s">
        <v>1</v>
      </c>
      <c r="F658" s="237" t="s">
        <v>690</v>
      </c>
      <c r="G658" s="235"/>
      <c r="H658" s="236" t="s">
        <v>1</v>
      </c>
      <c r="I658" s="238"/>
      <c r="J658" s="235"/>
      <c r="K658" s="235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178</v>
      </c>
      <c r="AU658" s="243" t="s">
        <v>86</v>
      </c>
      <c r="AV658" s="13" t="s">
        <v>84</v>
      </c>
      <c r="AW658" s="13" t="s">
        <v>32</v>
      </c>
      <c r="AX658" s="13" t="s">
        <v>76</v>
      </c>
      <c r="AY658" s="243" t="s">
        <v>167</v>
      </c>
    </row>
    <row r="659" s="14" customFormat="1">
      <c r="A659" s="14"/>
      <c r="B659" s="244"/>
      <c r="C659" s="245"/>
      <c r="D659" s="229" t="s">
        <v>178</v>
      </c>
      <c r="E659" s="246" t="s">
        <v>1</v>
      </c>
      <c r="F659" s="247" t="s">
        <v>632</v>
      </c>
      <c r="G659" s="245"/>
      <c r="H659" s="248">
        <v>2</v>
      </c>
      <c r="I659" s="249"/>
      <c r="J659" s="245"/>
      <c r="K659" s="245"/>
      <c r="L659" s="250"/>
      <c r="M659" s="251"/>
      <c r="N659" s="252"/>
      <c r="O659" s="252"/>
      <c r="P659" s="252"/>
      <c r="Q659" s="252"/>
      <c r="R659" s="252"/>
      <c r="S659" s="252"/>
      <c r="T659" s="25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4" t="s">
        <v>178</v>
      </c>
      <c r="AU659" s="254" t="s">
        <v>86</v>
      </c>
      <c r="AV659" s="14" t="s">
        <v>86</v>
      </c>
      <c r="AW659" s="14" t="s">
        <v>32</v>
      </c>
      <c r="AX659" s="14" t="s">
        <v>76</v>
      </c>
      <c r="AY659" s="254" t="s">
        <v>167</v>
      </c>
    </row>
    <row r="660" s="15" customFormat="1">
      <c r="A660" s="15"/>
      <c r="B660" s="255"/>
      <c r="C660" s="256"/>
      <c r="D660" s="229" t="s">
        <v>178</v>
      </c>
      <c r="E660" s="257" t="s">
        <v>1</v>
      </c>
      <c r="F660" s="258" t="s">
        <v>181</v>
      </c>
      <c r="G660" s="256"/>
      <c r="H660" s="259">
        <v>2</v>
      </c>
      <c r="I660" s="260"/>
      <c r="J660" s="256"/>
      <c r="K660" s="256"/>
      <c r="L660" s="261"/>
      <c r="M660" s="262"/>
      <c r="N660" s="263"/>
      <c r="O660" s="263"/>
      <c r="P660" s="263"/>
      <c r="Q660" s="263"/>
      <c r="R660" s="263"/>
      <c r="S660" s="263"/>
      <c r="T660" s="264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65" t="s">
        <v>178</v>
      </c>
      <c r="AU660" s="265" t="s">
        <v>86</v>
      </c>
      <c r="AV660" s="15" t="s">
        <v>174</v>
      </c>
      <c r="AW660" s="15" t="s">
        <v>32</v>
      </c>
      <c r="AX660" s="15" t="s">
        <v>84</v>
      </c>
      <c r="AY660" s="265" t="s">
        <v>167</v>
      </c>
    </row>
    <row r="661" s="2" customFormat="1" ht="24.15" customHeight="1">
      <c r="A661" s="39"/>
      <c r="B661" s="40"/>
      <c r="C661" s="216" t="s">
        <v>796</v>
      </c>
      <c r="D661" s="216" t="s">
        <v>170</v>
      </c>
      <c r="E661" s="217" t="s">
        <v>797</v>
      </c>
      <c r="F661" s="218" t="s">
        <v>798</v>
      </c>
      <c r="G661" s="219" t="s">
        <v>97</v>
      </c>
      <c r="H661" s="220">
        <v>2</v>
      </c>
      <c r="I661" s="221"/>
      <c r="J661" s="222">
        <f>ROUND(I661*H661,2)</f>
        <v>0</v>
      </c>
      <c r="K661" s="218" t="s">
        <v>173</v>
      </c>
      <c r="L661" s="45"/>
      <c r="M661" s="223" t="s">
        <v>1</v>
      </c>
      <c r="N661" s="224" t="s">
        <v>41</v>
      </c>
      <c r="O661" s="92"/>
      <c r="P661" s="225">
        <f>O661*H661</f>
        <v>0</v>
      </c>
      <c r="Q661" s="225">
        <v>0.00115</v>
      </c>
      <c r="R661" s="225">
        <f>Q661*H661</f>
        <v>0.0023</v>
      </c>
      <c r="S661" s="225">
        <v>0</v>
      </c>
      <c r="T661" s="226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27" t="s">
        <v>262</v>
      </c>
      <c r="AT661" s="227" t="s">
        <v>170</v>
      </c>
      <c r="AU661" s="227" t="s">
        <v>86</v>
      </c>
      <c r="AY661" s="18" t="s">
        <v>167</v>
      </c>
      <c r="BE661" s="228">
        <f>IF(N661="základní",J661,0)</f>
        <v>0</v>
      </c>
      <c r="BF661" s="228">
        <f>IF(N661="snížená",J661,0)</f>
        <v>0</v>
      </c>
      <c r="BG661" s="228">
        <f>IF(N661="zákl. přenesená",J661,0)</f>
        <v>0</v>
      </c>
      <c r="BH661" s="228">
        <f>IF(N661="sníž. přenesená",J661,0)</f>
        <v>0</v>
      </c>
      <c r="BI661" s="228">
        <f>IF(N661="nulová",J661,0)</f>
        <v>0</v>
      </c>
      <c r="BJ661" s="18" t="s">
        <v>84</v>
      </c>
      <c r="BK661" s="228">
        <f>ROUND(I661*H661,2)</f>
        <v>0</v>
      </c>
      <c r="BL661" s="18" t="s">
        <v>262</v>
      </c>
      <c r="BM661" s="227" t="s">
        <v>799</v>
      </c>
    </row>
    <row r="662" s="14" customFormat="1">
      <c r="A662" s="14"/>
      <c r="B662" s="244"/>
      <c r="C662" s="245"/>
      <c r="D662" s="229" t="s">
        <v>178</v>
      </c>
      <c r="E662" s="246" t="s">
        <v>1</v>
      </c>
      <c r="F662" s="247" t="s">
        <v>632</v>
      </c>
      <c r="G662" s="245"/>
      <c r="H662" s="248">
        <v>2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178</v>
      </c>
      <c r="AU662" s="254" t="s">
        <v>86</v>
      </c>
      <c r="AV662" s="14" t="s">
        <v>86</v>
      </c>
      <c r="AW662" s="14" t="s">
        <v>32</v>
      </c>
      <c r="AX662" s="14" t="s">
        <v>76</v>
      </c>
      <c r="AY662" s="254" t="s">
        <v>167</v>
      </c>
    </row>
    <row r="663" s="15" customFormat="1">
      <c r="A663" s="15"/>
      <c r="B663" s="255"/>
      <c r="C663" s="256"/>
      <c r="D663" s="229" t="s">
        <v>178</v>
      </c>
      <c r="E663" s="257" t="s">
        <v>1</v>
      </c>
      <c r="F663" s="258" t="s">
        <v>181</v>
      </c>
      <c r="G663" s="256"/>
      <c r="H663" s="259">
        <v>2</v>
      </c>
      <c r="I663" s="260"/>
      <c r="J663" s="256"/>
      <c r="K663" s="256"/>
      <c r="L663" s="261"/>
      <c r="M663" s="262"/>
      <c r="N663" s="263"/>
      <c r="O663" s="263"/>
      <c r="P663" s="263"/>
      <c r="Q663" s="263"/>
      <c r="R663" s="263"/>
      <c r="S663" s="263"/>
      <c r="T663" s="264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65" t="s">
        <v>178</v>
      </c>
      <c r="AU663" s="265" t="s">
        <v>86</v>
      </c>
      <c r="AV663" s="15" t="s">
        <v>174</v>
      </c>
      <c r="AW663" s="15" t="s">
        <v>32</v>
      </c>
      <c r="AX663" s="15" t="s">
        <v>84</v>
      </c>
      <c r="AY663" s="265" t="s">
        <v>167</v>
      </c>
    </row>
    <row r="664" s="2" customFormat="1" ht="24.15" customHeight="1">
      <c r="A664" s="39"/>
      <c r="B664" s="40"/>
      <c r="C664" s="216" t="s">
        <v>800</v>
      </c>
      <c r="D664" s="216" t="s">
        <v>170</v>
      </c>
      <c r="E664" s="217" t="s">
        <v>801</v>
      </c>
      <c r="F664" s="218" t="s">
        <v>802</v>
      </c>
      <c r="G664" s="219" t="s">
        <v>268</v>
      </c>
      <c r="H664" s="266"/>
      <c r="I664" s="221"/>
      <c r="J664" s="222">
        <f>ROUND(I664*H664,2)</f>
        <v>0</v>
      </c>
      <c r="K664" s="218" t="s">
        <v>173</v>
      </c>
      <c r="L664" s="45"/>
      <c r="M664" s="223" t="s">
        <v>1</v>
      </c>
      <c r="N664" s="224" t="s">
        <v>41</v>
      </c>
      <c r="O664" s="92"/>
      <c r="P664" s="225">
        <f>O664*H664</f>
        <v>0</v>
      </c>
      <c r="Q664" s="225">
        <v>0</v>
      </c>
      <c r="R664" s="225">
        <f>Q664*H664</f>
        <v>0</v>
      </c>
      <c r="S664" s="225">
        <v>0</v>
      </c>
      <c r="T664" s="226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27" t="s">
        <v>262</v>
      </c>
      <c r="AT664" s="227" t="s">
        <v>170</v>
      </c>
      <c r="AU664" s="227" t="s">
        <v>86</v>
      </c>
      <c r="AY664" s="18" t="s">
        <v>167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18" t="s">
        <v>84</v>
      </c>
      <c r="BK664" s="228">
        <f>ROUND(I664*H664,2)</f>
        <v>0</v>
      </c>
      <c r="BL664" s="18" t="s">
        <v>262</v>
      </c>
      <c r="BM664" s="227" t="s">
        <v>803</v>
      </c>
    </row>
    <row r="665" s="12" customFormat="1" ht="22.8" customHeight="1">
      <c r="A665" s="12"/>
      <c r="B665" s="200"/>
      <c r="C665" s="201"/>
      <c r="D665" s="202" t="s">
        <v>75</v>
      </c>
      <c r="E665" s="214" t="s">
        <v>804</v>
      </c>
      <c r="F665" s="214" t="s">
        <v>805</v>
      </c>
      <c r="G665" s="201"/>
      <c r="H665" s="201"/>
      <c r="I665" s="204"/>
      <c r="J665" s="215">
        <f>BK665</f>
        <v>0</v>
      </c>
      <c r="K665" s="201"/>
      <c r="L665" s="206"/>
      <c r="M665" s="207"/>
      <c r="N665" s="208"/>
      <c r="O665" s="208"/>
      <c r="P665" s="209">
        <f>SUM(P666:P734)</f>
        <v>0</v>
      </c>
      <c r="Q665" s="208"/>
      <c r="R665" s="209">
        <f>SUM(R666:R734)</f>
        <v>0.23153665000000001</v>
      </c>
      <c r="S665" s="208"/>
      <c r="T665" s="210">
        <f>SUM(T666:T734)</f>
        <v>4.1648758400000006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11" t="s">
        <v>86</v>
      </c>
      <c r="AT665" s="212" t="s">
        <v>75</v>
      </c>
      <c r="AU665" s="212" t="s">
        <v>84</v>
      </c>
      <c r="AY665" s="211" t="s">
        <v>167</v>
      </c>
      <c r="BK665" s="213">
        <f>SUM(BK666:BK734)</f>
        <v>0</v>
      </c>
    </row>
    <row r="666" s="2" customFormat="1" ht="16.5" customHeight="1">
      <c r="A666" s="39"/>
      <c r="B666" s="40"/>
      <c r="C666" s="216" t="s">
        <v>806</v>
      </c>
      <c r="D666" s="216" t="s">
        <v>170</v>
      </c>
      <c r="E666" s="217" t="s">
        <v>807</v>
      </c>
      <c r="F666" s="218" t="s">
        <v>808</v>
      </c>
      <c r="G666" s="219" t="s">
        <v>97</v>
      </c>
      <c r="H666" s="220">
        <v>27.919</v>
      </c>
      <c r="I666" s="221"/>
      <c r="J666" s="222">
        <f>ROUND(I666*H666,2)</f>
        <v>0</v>
      </c>
      <c r="K666" s="218" t="s">
        <v>173</v>
      </c>
      <c r="L666" s="45"/>
      <c r="M666" s="223" t="s">
        <v>1</v>
      </c>
      <c r="N666" s="224" t="s">
        <v>41</v>
      </c>
      <c r="O666" s="92"/>
      <c r="P666" s="225">
        <f>O666*H666</f>
        <v>0</v>
      </c>
      <c r="Q666" s="225">
        <v>1.0000000000000001E-05</v>
      </c>
      <c r="R666" s="225">
        <f>Q666*H666</f>
        <v>0.00027919000000000002</v>
      </c>
      <c r="S666" s="225">
        <v>0</v>
      </c>
      <c r="T666" s="226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7" t="s">
        <v>262</v>
      </c>
      <c r="AT666" s="227" t="s">
        <v>170</v>
      </c>
      <c r="AU666" s="227" t="s">
        <v>86</v>
      </c>
      <c r="AY666" s="18" t="s">
        <v>167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8" t="s">
        <v>84</v>
      </c>
      <c r="BK666" s="228">
        <f>ROUND(I666*H666,2)</f>
        <v>0</v>
      </c>
      <c r="BL666" s="18" t="s">
        <v>262</v>
      </c>
      <c r="BM666" s="227" t="s">
        <v>809</v>
      </c>
    </row>
    <row r="667" s="13" customFormat="1">
      <c r="A667" s="13"/>
      <c r="B667" s="234"/>
      <c r="C667" s="235"/>
      <c r="D667" s="229" t="s">
        <v>178</v>
      </c>
      <c r="E667" s="236" t="s">
        <v>1</v>
      </c>
      <c r="F667" s="237" t="s">
        <v>690</v>
      </c>
      <c r="G667" s="235"/>
      <c r="H667" s="236" t="s">
        <v>1</v>
      </c>
      <c r="I667" s="238"/>
      <c r="J667" s="235"/>
      <c r="K667" s="235"/>
      <c r="L667" s="239"/>
      <c r="M667" s="240"/>
      <c r="N667" s="241"/>
      <c r="O667" s="241"/>
      <c r="P667" s="241"/>
      <c r="Q667" s="241"/>
      <c r="R667" s="241"/>
      <c r="S667" s="241"/>
      <c r="T667" s="24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3" t="s">
        <v>178</v>
      </c>
      <c r="AU667" s="243" t="s">
        <v>86</v>
      </c>
      <c r="AV667" s="13" t="s">
        <v>84</v>
      </c>
      <c r="AW667" s="13" t="s">
        <v>32</v>
      </c>
      <c r="AX667" s="13" t="s">
        <v>76</v>
      </c>
      <c r="AY667" s="243" t="s">
        <v>167</v>
      </c>
    </row>
    <row r="668" s="14" customFormat="1">
      <c r="A668" s="14"/>
      <c r="B668" s="244"/>
      <c r="C668" s="245"/>
      <c r="D668" s="229" t="s">
        <v>178</v>
      </c>
      <c r="E668" s="246" t="s">
        <v>1</v>
      </c>
      <c r="F668" s="247" t="s">
        <v>810</v>
      </c>
      <c r="G668" s="245"/>
      <c r="H668" s="248">
        <v>27.919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178</v>
      </c>
      <c r="AU668" s="254" t="s">
        <v>86</v>
      </c>
      <c r="AV668" s="14" t="s">
        <v>86</v>
      </c>
      <c r="AW668" s="14" t="s">
        <v>32</v>
      </c>
      <c r="AX668" s="14" t="s">
        <v>76</v>
      </c>
      <c r="AY668" s="254" t="s">
        <v>167</v>
      </c>
    </row>
    <row r="669" s="15" customFormat="1">
      <c r="A669" s="15"/>
      <c r="B669" s="255"/>
      <c r="C669" s="256"/>
      <c r="D669" s="229" t="s">
        <v>178</v>
      </c>
      <c r="E669" s="257" t="s">
        <v>1</v>
      </c>
      <c r="F669" s="258" t="s">
        <v>181</v>
      </c>
      <c r="G669" s="256"/>
      <c r="H669" s="259">
        <v>27.919</v>
      </c>
      <c r="I669" s="260"/>
      <c r="J669" s="256"/>
      <c r="K669" s="256"/>
      <c r="L669" s="261"/>
      <c r="M669" s="262"/>
      <c r="N669" s="263"/>
      <c r="O669" s="263"/>
      <c r="P669" s="263"/>
      <c r="Q669" s="263"/>
      <c r="R669" s="263"/>
      <c r="S669" s="263"/>
      <c r="T669" s="264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65" t="s">
        <v>178</v>
      </c>
      <c r="AU669" s="265" t="s">
        <v>86</v>
      </c>
      <c r="AV669" s="15" t="s">
        <v>174</v>
      </c>
      <c r="AW669" s="15" t="s">
        <v>32</v>
      </c>
      <c r="AX669" s="15" t="s">
        <v>84</v>
      </c>
      <c r="AY669" s="265" t="s">
        <v>167</v>
      </c>
    </row>
    <row r="670" s="2" customFormat="1" ht="16.5" customHeight="1">
      <c r="A670" s="39"/>
      <c r="B670" s="40"/>
      <c r="C670" s="267" t="s">
        <v>811</v>
      </c>
      <c r="D670" s="267" t="s">
        <v>290</v>
      </c>
      <c r="E670" s="268" t="s">
        <v>812</v>
      </c>
      <c r="F670" s="269" t="s">
        <v>813</v>
      </c>
      <c r="G670" s="270" t="s">
        <v>97</v>
      </c>
      <c r="H670" s="271">
        <v>27.919</v>
      </c>
      <c r="I670" s="272"/>
      <c r="J670" s="273">
        <f>ROUND(I670*H670,2)</f>
        <v>0</v>
      </c>
      <c r="K670" s="269" t="s">
        <v>173</v>
      </c>
      <c r="L670" s="274"/>
      <c r="M670" s="275" t="s">
        <v>1</v>
      </c>
      <c r="N670" s="276" t="s">
        <v>41</v>
      </c>
      <c r="O670" s="92"/>
      <c r="P670" s="225">
        <f>O670*H670</f>
        <v>0</v>
      </c>
      <c r="Q670" s="225">
        <v>0.00010000000000000001</v>
      </c>
      <c r="R670" s="225">
        <f>Q670*H670</f>
        <v>0.0027919000000000004</v>
      </c>
      <c r="S670" s="225">
        <v>0</v>
      </c>
      <c r="T670" s="226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7" t="s">
        <v>293</v>
      </c>
      <c r="AT670" s="227" t="s">
        <v>290</v>
      </c>
      <c r="AU670" s="227" t="s">
        <v>86</v>
      </c>
      <c r="AY670" s="18" t="s">
        <v>167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8" t="s">
        <v>84</v>
      </c>
      <c r="BK670" s="228">
        <f>ROUND(I670*H670,2)</f>
        <v>0</v>
      </c>
      <c r="BL670" s="18" t="s">
        <v>262</v>
      </c>
      <c r="BM670" s="227" t="s">
        <v>814</v>
      </c>
    </row>
    <row r="671" s="2" customFormat="1">
      <c r="A671" s="39"/>
      <c r="B671" s="40"/>
      <c r="C671" s="41"/>
      <c r="D671" s="229" t="s">
        <v>176</v>
      </c>
      <c r="E671" s="41"/>
      <c r="F671" s="230" t="s">
        <v>815</v>
      </c>
      <c r="G671" s="41"/>
      <c r="H671" s="41"/>
      <c r="I671" s="231"/>
      <c r="J671" s="41"/>
      <c r="K671" s="41"/>
      <c r="L671" s="45"/>
      <c r="M671" s="232"/>
      <c r="N671" s="233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176</v>
      </c>
      <c r="AU671" s="18" t="s">
        <v>86</v>
      </c>
    </row>
    <row r="672" s="2" customFormat="1" ht="24.15" customHeight="1">
      <c r="A672" s="39"/>
      <c r="B672" s="40"/>
      <c r="C672" s="216" t="s">
        <v>816</v>
      </c>
      <c r="D672" s="216" t="s">
        <v>170</v>
      </c>
      <c r="E672" s="217" t="s">
        <v>817</v>
      </c>
      <c r="F672" s="218" t="s">
        <v>818</v>
      </c>
      <c r="G672" s="219" t="s">
        <v>89</v>
      </c>
      <c r="H672" s="220">
        <v>221.61600000000001</v>
      </c>
      <c r="I672" s="221"/>
      <c r="J672" s="222">
        <f>ROUND(I672*H672,2)</f>
        <v>0</v>
      </c>
      <c r="K672" s="218" t="s">
        <v>173</v>
      </c>
      <c r="L672" s="45"/>
      <c r="M672" s="223" t="s">
        <v>1</v>
      </c>
      <c r="N672" s="224" t="s">
        <v>41</v>
      </c>
      <c r="O672" s="92"/>
      <c r="P672" s="225">
        <f>O672*H672</f>
        <v>0</v>
      </c>
      <c r="Q672" s="225">
        <v>0</v>
      </c>
      <c r="R672" s="225">
        <f>Q672*H672</f>
        <v>0</v>
      </c>
      <c r="S672" s="225">
        <v>0.017780000000000001</v>
      </c>
      <c r="T672" s="226">
        <f>S672*H672</f>
        <v>3.9403324800000004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7" t="s">
        <v>262</v>
      </c>
      <c r="AT672" s="227" t="s">
        <v>170</v>
      </c>
      <c r="AU672" s="227" t="s">
        <v>86</v>
      </c>
      <c r="AY672" s="18" t="s">
        <v>167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8" t="s">
        <v>84</v>
      </c>
      <c r="BK672" s="228">
        <f>ROUND(I672*H672,2)</f>
        <v>0</v>
      </c>
      <c r="BL672" s="18" t="s">
        <v>262</v>
      </c>
      <c r="BM672" s="227" t="s">
        <v>819</v>
      </c>
    </row>
    <row r="673" s="2" customFormat="1">
      <c r="A673" s="39"/>
      <c r="B673" s="40"/>
      <c r="C673" s="41"/>
      <c r="D673" s="229" t="s">
        <v>176</v>
      </c>
      <c r="E673" s="41"/>
      <c r="F673" s="230" t="s">
        <v>820</v>
      </c>
      <c r="G673" s="41"/>
      <c r="H673" s="41"/>
      <c r="I673" s="231"/>
      <c r="J673" s="41"/>
      <c r="K673" s="41"/>
      <c r="L673" s="45"/>
      <c r="M673" s="232"/>
      <c r="N673" s="233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176</v>
      </c>
      <c r="AU673" s="18" t="s">
        <v>86</v>
      </c>
    </row>
    <row r="674" s="13" customFormat="1">
      <c r="A674" s="13"/>
      <c r="B674" s="234"/>
      <c r="C674" s="235"/>
      <c r="D674" s="229" t="s">
        <v>178</v>
      </c>
      <c r="E674" s="236" t="s">
        <v>1</v>
      </c>
      <c r="F674" s="237" t="s">
        <v>493</v>
      </c>
      <c r="G674" s="235"/>
      <c r="H674" s="236" t="s">
        <v>1</v>
      </c>
      <c r="I674" s="238"/>
      <c r="J674" s="235"/>
      <c r="K674" s="235"/>
      <c r="L674" s="239"/>
      <c r="M674" s="240"/>
      <c r="N674" s="241"/>
      <c r="O674" s="241"/>
      <c r="P674" s="241"/>
      <c r="Q674" s="241"/>
      <c r="R674" s="241"/>
      <c r="S674" s="241"/>
      <c r="T674" s="24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3" t="s">
        <v>178</v>
      </c>
      <c r="AU674" s="243" t="s">
        <v>86</v>
      </c>
      <c r="AV674" s="13" t="s">
        <v>84</v>
      </c>
      <c r="AW674" s="13" t="s">
        <v>32</v>
      </c>
      <c r="AX674" s="13" t="s">
        <v>76</v>
      </c>
      <c r="AY674" s="243" t="s">
        <v>167</v>
      </c>
    </row>
    <row r="675" s="14" customFormat="1">
      <c r="A675" s="14"/>
      <c r="B675" s="244"/>
      <c r="C675" s="245"/>
      <c r="D675" s="229" t="s">
        <v>178</v>
      </c>
      <c r="E675" s="246" t="s">
        <v>1</v>
      </c>
      <c r="F675" s="247" t="s">
        <v>821</v>
      </c>
      <c r="G675" s="245"/>
      <c r="H675" s="248">
        <v>111.57299999999999</v>
      </c>
      <c r="I675" s="249"/>
      <c r="J675" s="245"/>
      <c r="K675" s="245"/>
      <c r="L675" s="250"/>
      <c r="M675" s="251"/>
      <c r="N675" s="252"/>
      <c r="O675" s="252"/>
      <c r="P675" s="252"/>
      <c r="Q675" s="252"/>
      <c r="R675" s="252"/>
      <c r="S675" s="252"/>
      <c r="T675" s="253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4" t="s">
        <v>178</v>
      </c>
      <c r="AU675" s="254" t="s">
        <v>86</v>
      </c>
      <c r="AV675" s="14" t="s">
        <v>86</v>
      </c>
      <c r="AW675" s="14" t="s">
        <v>32</v>
      </c>
      <c r="AX675" s="14" t="s">
        <v>76</v>
      </c>
      <c r="AY675" s="254" t="s">
        <v>167</v>
      </c>
    </row>
    <row r="676" s="14" customFormat="1">
      <c r="A676" s="14"/>
      <c r="B676" s="244"/>
      <c r="C676" s="245"/>
      <c r="D676" s="229" t="s">
        <v>178</v>
      </c>
      <c r="E676" s="246" t="s">
        <v>1</v>
      </c>
      <c r="F676" s="247" t="s">
        <v>822</v>
      </c>
      <c r="G676" s="245"/>
      <c r="H676" s="248">
        <v>-2.7719999999999998</v>
      </c>
      <c r="I676" s="249"/>
      <c r="J676" s="245"/>
      <c r="K676" s="245"/>
      <c r="L676" s="250"/>
      <c r="M676" s="251"/>
      <c r="N676" s="252"/>
      <c r="O676" s="252"/>
      <c r="P676" s="252"/>
      <c r="Q676" s="252"/>
      <c r="R676" s="252"/>
      <c r="S676" s="252"/>
      <c r="T676" s="253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4" t="s">
        <v>178</v>
      </c>
      <c r="AU676" s="254" t="s">
        <v>86</v>
      </c>
      <c r="AV676" s="14" t="s">
        <v>86</v>
      </c>
      <c r="AW676" s="14" t="s">
        <v>32</v>
      </c>
      <c r="AX676" s="14" t="s">
        <v>76</v>
      </c>
      <c r="AY676" s="254" t="s">
        <v>167</v>
      </c>
    </row>
    <row r="677" s="16" customFormat="1">
      <c r="A677" s="16"/>
      <c r="B677" s="277"/>
      <c r="C677" s="278"/>
      <c r="D677" s="229" t="s">
        <v>178</v>
      </c>
      <c r="E677" s="279" t="s">
        <v>1</v>
      </c>
      <c r="F677" s="280" t="s">
        <v>416</v>
      </c>
      <c r="G677" s="278"/>
      <c r="H677" s="281">
        <v>108.801</v>
      </c>
      <c r="I677" s="282"/>
      <c r="J677" s="278"/>
      <c r="K677" s="278"/>
      <c r="L677" s="283"/>
      <c r="M677" s="284"/>
      <c r="N677" s="285"/>
      <c r="O677" s="285"/>
      <c r="P677" s="285"/>
      <c r="Q677" s="285"/>
      <c r="R677" s="285"/>
      <c r="S677" s="285"/>
      <c r="T677" s="286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T677" s="287" t="s">
        <v>178</v>
      </c>
      <c r="AU677" s="287" t="s">
        <v>86</v>
      </c>
      <c r="AV677" s="16" t="s">
        <v>189</v>
      </c>
      <c r="AW677" s="16" t="s">
        <v>32</v>
      </c>
      <c r="AX677" s="16" t="s">
        <v>76</v>
      </c>
      <c r="AY677" s="287" t="s">
        <v>167</v>
      </c>
    </row>
    <row r="678" s="14" customFormat="1">
      <c r="A678" s="14"/>
      <c r="B678" s="244"/>
      <c r="C678" s="245"/>
      <c r="D678" s="229" t="s">
        <v>178</v>
      </c>
      <c r="E678" s="246" t="s">
        <v>1</v>
      </c>
      <c r="F678" s="247" t="s">
        <v>823</v>
      </c>
      <c r="G678" s="245"/>
      <c r="H678" s="248">
        <v>111.304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178</v>
      </c>
      <c r="AU678" s="254" t="s">
        <v>86</v>
      </c>
      <c r="AV678" s="14" t="s">
        <v>86</v>
      </c>
      <c r="AW678" s="14" t="s">
        <v>32</v>
      </c>
      <c r="AX678" s="14" t="s">
        <v>76</v>
      </c>
      <c r="AY678" s="254" t="s">
        <v>167</v>
      </c>
    </row>
    <row r="679" s="14" customFormat="1">
      <c r="A679" s="14"/>
      <c r="B679" s="244"/>
      <c r="C679" s="245"/>
      <c r="D679" s="229" t="s">
        <v>178</v>
      </c>
      <c r="E679" s="246" t="s">
        <v>1</v>
      </c>
      <c r="F679" s="247" t="s">
        <v>824</v>
      </c>
      <c r="G679" s="245"/>
      <c r="H679" s="248">
        <v>-25.300000000000001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178</v>
      </c>
      <c r="AU679" s="254" t="s">
        <v>86</v>
      </c>
      <c r="AV679" s="14" t="s">
        <v>86</v>
      </c>
      <c r="AW679" s="14" t="s">
        <v>32</v>
      </c>
      <c r="AX679" s="14" t="s">
        <v>76</v>
      </c>
      <c r="AY679" s="254" t="s">
        <v>167</v>
      </c>
    </row>
    <row r="680" s="14" customFormat="1">
      <c r="A680" s="14"/>
      <c r="B680" s="244"/>
      <c r="C680" s="245"/>
      <c r="D680" s="229" t="s">
        <v>178</v>
      </c>
      <c r="E680" s="246" t="s">
        <v>1</v>
      </c>
      <c r="F680" s="247" t="s">
        <v>825</v>
      </c>
      <c r="G680" s="245"/>
      <c r="H680" s="248">
        <v>-8.1150000000000002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178</v>
      </c>
      <c r="AU680" s="254" t="s">
        <v>86</v>
      </c>
      <c r="AV680" s="14" t="s">
        <v>86</v>
      </c>
      <c r="AW680" s="14" t="s">
        <v>32</v>
      </c>
      <c r="AX680" s="14" t="s">
        <v>76</v>
      </c>
      <c r="AY680" s="254" t="s">
        <v>167</v>
      </c>
    </row>
    <row r="681" s="14" customFormat="1">
      <c r="A681" s="14"/>
      <c r="B681" s="244"/>
      <c r="C681" s="245"/>
      <c r="D681" s="229" t="s">
        <v>178</v>
      </c>
      <c r="E681" s="246" t="s">
        <v>1</v>
      </c>
      <c r="F681" s="247" t="s">
        <v>822</v>
      </c>
      <c r="G681" s="245"/>
      <c r="H681" s="248">
        <v>-2.7719999999999998</v>
      </c>
      <c r="I681" s="249"/>
      <c r="J681" s="245"/>
      <c r="K681" s="245"/>
      <c r="L681" s="250"/>
      <c r="M681" s="251"/>
      <c r="N681" s="252"/>
      <c r="O681" s="252"/>
      <c r="P681" s="252"/>
      <c r="Q681" s="252"/>
      <c r="R681" s="252"/>
      <c r="S681" s="252"/>
      <c r="T681" s="25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4" t="s">
        <v>178</v>
      </c>
      <c r="AU681" s="254" t="s">
        <v>86</v>
      </c>
      <c r="AV681" s="14" t="s">
        <v>86</v>
      </c>
      <c r="AW681" s="14" t="s">
        <v>32</v>
      </c>
      <c r="AX681" s="14" t="s">
        <v>76</v>
      </c>
      <c r="AY681" s="254" t="s">
        <v>167</v>
      </c>
    </row>
    <row r="682" s="16" customFormat="1">
      <c r="A682" s="16"/>
      <c r="B682" s="277"/>
      <c r="C682" s="278"/>
      <c r="D682" s="229" t="s">
        <v>178</v>
      </c>
      <c r="E682" s="279" t="s">
        <v>1</v>
      </c>
      <c r="F682" s="280" t="s">
        <v>416</v>
      </c>
      <c r="G682" s="278"/>
      <c r="H682" s="281">
        <v>75.117000000000004</v>
      </c>
      <c r="I682" s="282"/>
      <c r="J682" s="278"/>
      <c r="K682" s="278"/>
      <c r="L682" s="283"/>
      <c r="M682" s="284"/>
      <c r="N682" s="285"/>
      <c r="O682" s="285"/>
      <c r="P682" s="285"/>
      <c r="Q682" s="285"/>
      <c r="R682" s="285"/>
      <c r="S682" s="285"/>
      <c r="T682" s="286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287" t="s">
        <v>178</v>
      </c>
      <c r="AU682" s="287" t="s">
        <v>86</v>
      </c>
      <c r="AV682" s="16" t="s">
        <v>189</v>
      </c>
      <c r="AW682" s="16" t="s">
        <v>32</v>
      </c>
      <c r="AX682" s="16" t="s">
        <v>76</v>
      </c>
      <c r="AY682" s="287" t="s">
        <v>167</v>
      </c>
    </row>
    <row r="683" s="13" customFormat="1">
      <c r="A683" s="13"/>
      <c r="B683" s="234"/>
      <c r="C683" s="235"/>
      <c r="D683" s="229" t="s">
        <v>178</v>
      </c>
      <c r="E683" s="236" t="s">
        <v>1</v>
      </c>
      <c r="F683" s="237" t="s">
        <v>497</v>
      </c>
      <c r="G683" s="235"/>
      <c r="H683" s="236" t="s">
        <v>1</v>
      </c>
      <c r="I683" s="238"/>
      <c r="J683" s="235"/>
      <c r="K683" s="235"/>
      <c r="L683" s="239"/>
      <c r="M683" s="240"/>
      <c r="N683" s="241"/>
      <c r="O683" s="241"/>
      <c r="P683" s="241"/>
      <c r="Q683" s="241"/>
      <c r="R683" s="241"/>
      <c r="S683" s="241"/>
      <c r="T683" s="24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3" t="s">
        <v>178</v>
      </c>
      <c r="AU683" s="243" t="s">
        <v>86</v>
      </c>
      <c r="AV683" s="13" t="s">
        <v>84</v>
      </c>
      <c r="AW683" s="13" t="s">
        <v>32</v>
      </c>
      <c r="AX683" s="13" t="s">
        <v>76</v>
      </c>
      <c r="AY683" s="243" t="s">
        <v>167</v>
      </c>
    </row>
    <row r="684" s="14" customFormat="1">
      <c r="A684" s="14"/>
      <c r="B684" s="244"/>
      <c r="C684" s="245"/>
      <c r="D684" s="229" t="s">
        <v>178</v>
      </c>
      <c r="E684" s="246" t="s">
        <v>1</v>
      </c>
      <c r="F684" s="247" t="s">
        <v>826</v>
      </c>
      <c r="G684" s="245"/>
      <c r="H684" s="248">
        <v>37.698</v>
      </c>
      <c r="I684" s="249"/>
      <c r="J684" s="245"/>
      <c r="K684" s="245"/>
      <c r="L684" s="250"/>
      <c r="M684" s="251"/>
      <c r="N684" s="252"/>
      <c r="O684" s="252"/>
      <c r="P684" s="252"/>
      <c r="Q684" s="252"/>
      <c r="R684" s="252"/>
      <c r="S684" s="252"/>
      <c r="T684" s="25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4" t="s">
        <v>178</v>
      </c>
      <c r="AU684" s="254" t="s">
        <v>86</v>
      </c>
      <c r="AV684" s="14" t="s">
        <v>86</v>
      </c>
      <c r="AW684" s="14" t="s">
        <v>32</v>
      </c>
      <c r="AX684" s="14" t="s">
        <v>76</v>
      </c>
      <c r="AY684" s="254" t="s">
        <v>167</v>
      </c>
    </row>
    <row r="685" s="16" customFormat="1">
      <c r="A685" s="16"/>
      <c r="B685" s="277"/>
      <c r="C685" s="278"/>
      <c r="D685" s="229" t="s">
        <v>178</v>
      </c>
      <c r="E685" s="279" t="s">
        <v>1</v>
      </c>
      <c r="F685" s="280" t="s">
        <v>416</v>
      </c>
      <c r="G685" s="278"/>
      <c r="H685" s="281">
        <v>37.698</v>
      </c>
      <c r="I685" s="282"/>
      <c r="J685" s="278"/>
      <c r="K685" s="278"/>
      <c r="L685" s="283"/>
      <c r="M685" s="284"/>
      <c r="N685" s="285"/>
      <c r="O685" s="285"/>
      <c r="P685" s="285"/>
      <c r="Q685" s="285"/>
      <c r="R685" s="285"/>
      <c r="S685" s="285"/>
      <c r="T685" s="286"/>
      <c r="U685" s="16"/>
      <c r="V685" s="16"/>
      <c r="W685" s="16"/>
      <c r="X685" s="16"/>
      <c r="Y685" s="16"/>
      <c r="Z685" s="16"/>
      <c r="AA685" s="16"/>
      <c r="AB685" s="16"/>
      <c r="AC685" s="16"/>
      <c r="AD685" s="16"/>
      <c r="AE685" s="16"/>
      <c r="AT685" s="287" t="s">
        <v>178</v>
      </c>
      <c r="AU685" s="287" t="s">
        <v>86</v>
      </c>
      <c r="AV685" s="16" t="s">
        <v>189</v>
      </c>
      <c r="AW685" s="16" t="s">
        <v>32</v>
      </c>
      <c r="AX685" s="16" t="s">
        <v>76</v>
      </c>
      <c r="AY685" s="287" t="s">
        <v>167</v>
      </c>
    </row>
    <row r="686" s="15" customFormat="1">
      <c r="A686" s="15"/>
      <c r="B686" s="255"/>
      <c r="C686" s="256"/>
      <c r="D686" s="229" t="s">
        <v>178</v>
      </c>
      <c r="E686" s="257" t="s">
        <v>99</v>
      </c>
      <c r="F686" s="258" t="s">
        <v>181</v>
      </c>
      <c r="G686" s="256"/>
      <c r="H686" s="259">
        <v>221.61600000000001</v>
      </c>
      <c r="I686" s="260"/>
      <c r="J686" s="256"/>
      <c r="K686" s="256"/>
      <c r="L686" s="261"/>
      <c r="M686" s="262"/>
      <c r="N686" s="263"/>
      <c r="O686" s="263"/>
      <c r="P686" s="263"/>
      <c r="Q686" s="263"/>
      <c r="R686" s="263"/>
      <c r="S686" s="263"/>
      <c r="T686" s="264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5" t="s">
        <v>178</v>
      </c>
      <c r="AU686" s="265" t="s">
        <v>86</v>
      </c>
      <c r="AV686" s="15" t="s">
        <v>174</v>
      </c>
      <c r="AW686" s="15" t="s">
        <v>32</v>
      </c>
      <c r="AX686" s="15" t="s">
        <v>84</v>
      </c>
      <c r="AY686" s="265" t="s">
        <v>167</v>
      </c>
    </row>
    <row r="687" s="2" customFormat="1" ht="37.8" customHeight="1">
      <c r="A687" s="39"/>
      <c r="B687" s="40"/>
      <c r="C687" s="216" t="s">
        <v>827</v>
      </c>
      <c r="D687" s="216" t="s">
        <v>170</v>
      </c>
      <c r="E687" s="217" t="s">
        <v>828</v>
      </c>
      <c r="F687" s="218" t="s">
        <v>829</v>
      </c>
      <c r="G687" s="219" t="s">
        <v>97</v>
      </c>
      <c r="H687" s="220">
        <v>31.782</v>
      </c>
      <c r="I687" s="221"/>
      <c r="J687" s="222">
        <f>ROUND(I687*H687,2)</f>
        <v>0</v>
      </c>
      <c r="K687" s="218" t="s">
        <v>173</v>
      </c>
      <c r="L687" s="45"/>
      <c r="M687" s="223" t="s">
        <v>1</v>
      </c>
      <c r="N687" s="224" t="s">
        <v>41</v>
      </c>
      <c r="O687" s="92"/>
      <c r="P687" s="225">
        <f>O687*H687</f>
        <v>0</v>
      </c>
      <c r="Q687" s="225">
        <v>0</v>
      </c>
      <c r="R687" s="225">
        <f>Q687*H687</f>
        <v>0</v>
      </c>
      <c r="S687" s="225">
        <v>0.0046299999999999996</v>
      </c>
      <c r="T687" s="226">
        <f>S687*H687</f>
        <v>0.14715065999999999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27" t="s">
        <v>262</v>
      </c>
      <c r="AT687" s="227" t="s">
        <v>170</v>
      </c>
      <c r="AU687" s="227" t="s">
        <v>86</v>
      </c>
      <c r="AY687" s="18" t="s">
        <v>167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8" t="s">
        <v>84</v>
      </c>
      <c r="BK687" s="228">
        <f>ROUND(I687*H687,2)</f>
        <v>0</v>
      </c>
      <c r="BL687" s="18" t="s">
        <v>262</v>
      </c>
      <c r="BM687" s="227" t="s">
        <v>830</v>
      </c>
    </row>
    <row r="688" s="13" customFormat="1">
      <c r="A688" s="13"/>
      <c r="B688" s="234"/>
      <c r="C688" s="235"/>
      <c r="D688" s="229" t="s">
        <v>178</v>
      </c>
      <c r="E688" s="236" t="s">
        <v>1</v>
      </c>
      <c r="F688" s="237" t="s">
        <v>831</v>
      </c>
      <c r="G688" s="235"/>
      <c r="H688" s="236" t="s">
        <v>1</v>
      </c>
      <c r="I688" s="238"/>
      <c r="J688" s="235"/>
      <c r="K688" s="235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178</v>
      </c>
      <c r="AU688" s="243" t="s">
        <v>86</v>
      </c>
      <c r="AV688" s="13" t="s">
        <v>84</v>
      </c>
      <c r="AW688" s="13" t="s">
        <v>32</v>
      </c>
      <c r="AX688" s="13" t="s">
        <v>76</v>
      </c>
      <c r="AY688" s="243" t="s">
        <v>167</v>
      </c>
    </row>
    <row r="689" s="14" customFormat="1">
      <c r="A689" s="14"/>
      <c r="B689" s="244"/>
      <c r="C689" s="245"/>
      <c r="D689" s="229" t="s">
        <v>178</v>
      </c>
      <c r="E689" s="246" t="s">
        <v>1</v>
      </c>
      <c r="F689" s="247" t="s">
        <v>729</v>
      </c>
      <c r="G689" s="245"/>
      <c r="H689" s="248">
        <v>19.149999999999999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4" t="s">
        <v>178</v>
      </c>
      <c r="AU689" s="254" t="s">
        <v>86</v>
      </c>
      <c r="AV689" s="14" t="s">
        <v>86</v>
      </c>
      <c r="AW689" s="14" t="s">
        <v>32</v>
      </c>
      <c r="AX689" s="14" t="s">
        <v>76</v>
      </c>
      <c r="AY689" s="254" t="s">
        <v>167</v>
      </c>
    </row>
    <row r="690" s="14" customFormat="1">
      <c r="A690" s="14"/>
      <c r="B690" s="244"/>
      <c r="C690" s="245"/>
      <c r="D690" s="229" t="s">
        <v>178</v>
      </c>
      <c r="E690" s="246" t="s">
        <v>1</v>
      </c>
      <c r="F690" s="247" t="s">
        <v>730</v>
      </c>
      <c r="G690" s="245"/>
      <c r="H690" s="248">
        <v>12.632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178</v>
      </c>
      <c r="AU690" s="254" t="s">
        <v>86</v>
      </c>
      <c r="AV690" s="14" t="s">
        <v>86</v>
      </c>
      <c r="AW690" s="14" t="s">
        <v>32</v>
      </c>
      <c r="AX690" s="14" t="s">
        <v>76</v>
      </c>
      <c r="AY690" s="254" t="s">
        <v>167</v>
      </c>
    </row>
    <row r="691" s="15" customFormat="1">
      <c r="A691" s="15"/>
      <c r="B691" s="255"/>
      <c r="C691" s="256"/>
      <c r="D691" s="229" t="s">
        <v>178</v>
      </c>
      <c r="E691" s="257" t="s">
        <v>1</v>
      </c>
      <c r="F691" s="258" t="s">
        <v>181</v>
      </c>
      <c r="G691" s="256"/>
      <c r="H691" s="259">
        <v>31.782</v>
      </c>
      <c r="I691" s="260"/>
      <c r="J691" s="256"/>
      <c r="K691" s="256"/>
      <c r="L691" s="261"/>
      <c r="M691" s="262"/>
      <c r="N691" s="263"/>
      <c r="O691" s="263"/>
      <c r="P691" s="263"/>
      <c r="Q691" s="263"/>
      <c r="R691" s="263"/>
      <c r="S691" s="263"/>
      <c r="T691" s="264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5" t="s">
        <v>178</v>
      </c>
      <c r="AU691" s="265" t="s">
        <v>86</v>
      </c>
      <c r="AV691" s="15" t="s">
        <v>174</v>
      </c>
      <c r="AW691" s="15" t="s">
        <v>32</v>
      </c>
      <c r="AX691" s="15" t="s">
        <v>84</v>
      </c>
      <c r="AY691" s="265" t="s">
        <v>167</v>
      </c>
    </row>
    <row r="692" s="2" customFormat="1" ht="21.75" customHeight="1">
      <c r="A692" s="39"/>
      <c r="B692" s="40"/>
      <c r="C692" s="216" t="s">
        <v>832</v>
      </c>
      <c r="D692" s="216" t="s">
        <v>170</v>
      </c>
      <c r="E692" s="217" t="s">
        <v>833</v>
      </c>
      <c r="F692" s="218" t="s">
        <v>834</v>
      </c>
      <c r="G692" s="219" t="s">
        <v>89</v>
      </c>
      <c r="H692" s="220">
        <v>29.094999999999999</v>
      </c>
      <c r="I692" s="221"/>
      <c r="J692" s="222">
        <f>ROUND(I692*H692,2)</f>
        <v>0</v>
      </c>
      <c r="K692" s="218" t="s">
        <v>173</v>
      </c>
      <c r="L692" s="45"/>
      <c r="M692" s="223" t="s">
        <v>1</v>
      </c>
      <c r="N692" s="224" t="s">
        <v>41</v>
      </c>
      <c r="O692" s="92"/>
      <c r="P692" s="225">
        <f>O692*H692</f>
        <v>0</v>
      </c>
      <c r="Q692" s="225">
        <v>0</v>
      </c>
      <c r="R692" s="225">
        <f>Q692*H692</f>
        <v>0</v>
      </c>
      <c r="S692" s="225">
        <v>0.00266</v>
      </c>
      <c r="T692" s="226">
        <f>S692*H692</f>
        <v>0.077392699999999995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27" t="s">
        <v>262</v>
      </c>
      <c r="AT692" s="227" t="s">
        <v>170</v>
      </c>
      <c r="AU692" s="227" t="s">
        <v>86</v>
      </c>
      <c r="AY692" s="18" t="s">
        <v>167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8" t="s">
        <v>84</v>
      </c>
      <c r="BK692" s="228">
        <f>ROUND(I692*H692,2)</f>
        <v>0</v>
      </c>
      <c r="BL692" s="18" t="s">
        <v>262</v>
      </c>
      <c r="BM692" s="227" t="s">
        <v>835</v>
      </c>
    </row>
    <row r="693" s="2" customFormat="1">
      <c r="A693" s="39"/>
      <c r="B693" s="40"/>
      <c r="C693" s="41"/>
      <c r="D693" s="229" t="s">
        <v>176</v>
      </c>
      <c r="E693" s="41"/>
      <c r="F693" s="230" t="s">
        <v>836</v>
      </c>
      <c r="G693" s="41"/>
      <c r="H693" s="41"/>
      <c r="I693" s="231"/>
      <c r="J693" s="41"/>
      <c r="K693" s="41"/>
      <c r="L693" s="45"/>
      <c r="M693" s="232"/>
      <c r="N693" s="233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176</v>
      </c>
      <c r="AU693" s="18" t="s">
        <v>86</v>
      </c>
    </row>
    <row r="694" s="13" customFormat="1">
      <c r="A694" s="13"/>
      <c r="B694" s="234"/>
      <c r="C694" s="235"/>
      <c r="D694" s="229" t="s">
        <v>178</v>
      </c>
      <c r="E694" s="236" t="s">
        <v>1</v>
      </c>
      <c r="F694" s="237" t="s">
        <v>837</v>
      </c>
      <c r="G694" s="235"/>
      <c r="H694" s="236" t="s">
        <v>1</v>
      </c>
      <c r="I694" s="238"/>
      <c r="J694" s="235"/>
      <c r="K694" s="235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178</v>
      </c>
      <c r="AU694" s="243" t="s">
        <v>86</v>
      </c>
      <c r="AV694" s="13" t="s">
        <v>84</v>
      </c>
      <c r="AW694" s="13" t="s">
        <v>32</v>
      </c>
      <c r="AX694" s="13" t="s">
        <v>76</v>
      </c>
      <c r="AY694" s="243" t="s">
        <v>167</v>
      </c>
    </row>
    <row r="695" s="14" customFormat="1">
      <c r="A695" s="14"/>
      <c r="B695" s="244"/>
      <c r="C695" s="245"/>
      <c r="D695" s="229" t="s">
        <v>178</v>
      </c>
      <c r="E695" s="246" t="s">
        <v>1</v>
      </c>
      <c r="F695" s="247" t="s">
        <v>838</v>
      </c>
      <c r="G695" s="245"/>
      <c r="H695" s="248">
        <v>25.300000000000001</v>
      </c>
      <c r="I695" s="249"/>
      <c r="J695" s="245"/>
      <c r="K695" s="245"/>
      <c r="L695" s="250"/>
      <c r="M695" s="251"/>
      <c r="N695" s="252"/>
      <c r="O695" s="252"/>
      <c r="P695" s="252"/>
      <c r="Q695" s="252"/>
      <c r="R695" s="252"/>
      <c r="S695" s="252"/>
      <c r="T695" s="253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178</v>
      </c>
      <c r="AU695" s="254" t="s">
        <v>86</v>
      </c>
      <c r="AV695" s="14" t="s">
        <v>86</v>
      </c>
      <c r="AW695" s="14" t="s">
        <v>32</v>
      </c>
      <c r="AX695" s="14" t="s">
        <v>76</v>
      </c>
      <c r="AY695" s="254" t="s">
        <v>167</v>
      </c>
    </row>
    <row r="696" s="15" customFormat="1">
      <c r="A696" s="15"/>
      <c r="B696" s="255"/>
      <c r="C696" s="256"/>
      <c r="D696" s="229" t="s">
        <v>178</v>
      </c>
      <c r="E696" s="257" t="s">
        <v>1</v>
      </c>
      <c r="F696" s="258" t="s">
        <v>181</v>
      </c>
      <c r="G696" s="256"/>
      <c r="H696" s="259">
        <v>25.300000000000001</v>
      </c>
      <c r="I696" s="260"/>
      <c r="J696" s="256"/>
      <c r="K696" s="256"/>
      <c r="L696" s="261"/>
      <c r="M696" s="262"/>
      <c r="N696" s="263"/>
      <c r="O696" s="263"/>
      <c r="P696" s="263"/>
      <c r="Q696" s="263"/>
      <c r="R696" s="263"/>
      <c r="S696" s="263"/>
      <c r="T696" s="264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65" t="s">
        <v>178</v>
      </c>
      <c r="AU696" s="265" t="s">
        <v>86</v>
      </c>
      <c r="AV696" s="15" t="s">
        <v>174</v>
      </c>
      <c r="AW696" s="15" t="s">
        <v>32</v>
      </c>
      <c r="AX696" s="15" t="s">
        <v>84</v>
      </c>
      <c r="AY696" s="265" t="s">
        <v>167</v>
      </c>
    </row>
    <row r="697" s="14" customFormat="1">
      <c r="A697" s="14"/>
      <c r="B697" s="244"/>
      <c r="C697" s="245"/>
      <c r="D697" s="229" t="s">
        <v>178</v>
      </c>
      <c r="E697" s="245"/>
      <c r="F697" s="247" t="s">
        <v>839</v>
      </c>
      <c r="G697" s="245"/>
      <c r="H697" s="248">
        <v>29.094999999999999</v>
      </c>
      <c r="I697" s="249"/>
      <c r="J697" s="245"/>
      <c r="K697" s="245"/>
      <c r="L697" s="250"/>
      <c r="M697" s="251"/>
      <c r="N697" s="252"/>
      <c r="O697" s="252"/>
      <c r="P697" s="252"/>
      <c r="Q697" s="252"/>
      <c r="R697" s="252"/>
      <c r="S697" s="252"/>
      <c r="T697" s="25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4" t="s">
        <v>178</v>
      </c>
      <c r="AU697" s="254" t="s">
        <v>86</v>
      </c>
      <c r="AV697" s="14" t="s">
        <v>86</v>
      </c>
      <c r="AW697" s="14" t="s">
        <v>4</v>
      </c>
      <c r="AX697" s="14" t="s">
        <v>84</v>
      </c>
      <c r="AY697" s="254" t="s">
        <v>167</v>
      </c>
    </row>
    <row r="698" s="2" customFormat="1" ht="24.15" customHeight="1">
      <c r="A698" s="39"/>
      <c r="B698" s="40"/>
      <c r="C698" s="216" t="s">
        <v>840</v>
      </c>
      <c r="D698" s="216" t="s">
        <v>170</v>
      </c>
      <c r="E698" s="217" t="s">
        <v>841</v>
      </c>
      <c r="F698" s="218" t="s">
        <v>842</v>
      </c>
      <c r="G698" s="219" t="s">
        <v>89</v>
      </c>
      <c r="H698" s="220">
        <v>29.094999999999999</v>
      </c>
      <c r="I698" s="221"/>
      <c r="J698" s="222">
        <f>ROUND(I698*H698,2)</f>
        <v>0</v>
      </c>
      <c r="K698" s="218" t="s">
        <v>173</v>
      </c>
      <c r="L698" s="45"/>
      <c r="M698" s="223" t="s">
        <v>1</v>
      </c>
      <c r="N698" s="224" t="s">
        <v>41</v>
      </c>
      <c r="O698" s="92"/>
      <c r="P698" s="225">
        <f>O698*H698</f>
        <v>0</v>
      </c>
      <c r="Q698" s="225">
        <v>0.00413</v>
      </c>
      <c r="R698" s="225">
        <f>Q698*H698</f>
        <v>0.12016235</v>
      </c>
      <c r="S698" s="225">
        <v>0</v>
      </c>
      <c r="T698" s="226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7" t="s">
        <v>262</v>
      </c>
      <c r="AT698" s="227" t="s">
        <v>170</v>
      </c>
      <c r="AU698" s="227" t="s">
        <v>86</v>
      </c>
      <c r="AY698" s="18" t="s">
        <v>167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18" t="s">
        <v>84</v>
      </c>
      <c r="BK698" s="228">
        <f>ROUND(I698*H698,2)</f>
        <v>0</v>
      </c>
      <c r="BL698" s="18" t="s">
        <v>262</v>
      </c>
      <c r="BM698" s="227" t="s">
        <v>843</v>
      </c>
    </row>
    <row r="699" s="2" customFormat="1">
      <c r="A699" s="39"/>
      <c r="B699" s="40"/>
      <c r="C699" s="41"/>
      <c r="D699" s="229" t="s">
        <v>176</v>
      </c>
      <c r="E699" s="41"/>
      <c r="F699" s="230" t="s">
        <v>844</v>
      </c>
      <c r="G699" s="41"/>
      <c r="H699" s="41"/>
      <c r="I699" s="231"/>
      <c r="J699" s="41"/>
      <c r="K699" s="41"/>
      <c r="L699" s="45"/>
      <c r="M699" s="232"/>
      <c r="N699" s="233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176</v>
      </c>
      <c r="AU699" s="18" t="s">
        <v>86</v>
      </c>
    </row>
    <row r="700" s="13" customFormat="1">
      <c r="A700" s="13"/>
      <c r="B700" s="234"/>
      <c r="C700" s="235"/>
      <c r="D700" s="229" t="s">
        <v>178</v>
      </c>
      <c r="E700" s="236" t="s">
        <v>1</v>
      </c>
      <c r="F700" s="237" t="s">
        <v>837</v>
      </c>
      <c r="G700" s="235"/>
      <c r="H700" s="236" t="s">
        <v>1</v>
      </c>
      <c r="I700" s="238"/>
      <c r="J700" s="235"/>
      <c r="K700" s="235"/>
      <c r="L700" s="239"/>
      <c r="M700" s="240"/>
      <c r="N700" s="241"/>
      <c r="O700" s="241"/>
      <c r="P700" s="241"/>
      <c r="Q700" s="241"/>
      <c r="R700" s="241"/>
      <c r="S700" s="241"/>
      <c r="T700" s="24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3" t="s">
        <v>178</v>
      </c>
      <c r="AU700" s="243" t="s">
        <v>86</v>
      </c>
      <c r="AV700" s="13" t="s">
        <v>84</v>
      </c>
      <c r="AW700" s="13" t="s">
        <v>32</v>
      </c>
      <c r="AX700" s="13" t="s">
        <v>76</v>
      </c>
      <c r="AY700" s="243" t="s">
        <v>167</v>
      </c>
    </row>
    <row r="701" s="14" customFormat="1">
      <c r="A701" s="14"/>
      <c r="B701" s="244"/>
      <c r="C701" s="245"/>
      <c r="D701" s="229" t="s">
        <v>178</v>
      </c>
      <c r="E701" s="246" t="s">
        <v>1</v>
      </c>
      <c r="F701" s="247" t="s">
        <v>838</v>
      </c>
      <c r="G701" s="245"/>
      <c r="H701" s="248">
        <v>25.300000000000001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4" t="s">
        <v>178</v>
      </c>
      <c r="AU701" s="254" t="s">
        <v>86</v>
      </c>
      <c r="AV701" s="14" t="s">
        <v>86</v>
      </c>
      <c r="AW701" s="14" t="s">
        <v>32</v>
      </c>
      <c r="AX701" s="14" t="s">
        <v>76</v>
      </c>
      <c r="AY701" s="254" t="s">
        <v>167</v>
      </c>
    </row>
    <row r="702" s="15" customFormat="1">
      <c r="A702" s="15"/>
      <c r="B702" s="255"/>
      <c r="C702" s="256"/>
      <c r="D702" s="229" t="s">
        <v>178</v>
      </c>
      <c r="E702" s="257" t="s">
        <v>1</v>
      </c>
      <c r="F702" s="258" t="s">
        <v>181</v>
      </c>
      <c r="G702" s="256"/>
      <c r="H702" s="259">
        <v>25.300000000000001</v>
      </c>
      <c r="I702" s="260"/>
      <c r="J702" s="256"/>
      <c r="K702" s="256"/>
      <c r="L702" s="261"/>
      <c r="M702" s="262"/>
      <c r="N702" s="263"/>
      <c r="O702" s="263"/>
      <c r="P702" s="263"/>
      <c r="Q702" s="263"/>
      <c r="R702" s="263"/>
      <c r="S702" s="263"/>
      <c r="T702" s="264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65" t="s">
        <v>178</v>
      </c>
      <c r="AU702" s="265" t="s">
        <v>86</v>
      </c>
      <c r="AV702" s="15" t="s">
        <v>174</v>
      </c>
      <c r="AW702" s="15" t="s">
        <v>32</v>
      </c>
      <c r="AX702" s="15" t="s">
        <v>84</v>
      </c>
      <c r="AY702" s="265" t="s">
        <v>167</v>
      </c>
    </row>
    <row r="703" s="14" customFormat="1">
      <c r="A703" s="14"/>
      <c r="B703" s="244"/>
      <c r="C703" s="245"/>
      <c r="D703" s="229" t="s">
        <v>178</v>
      </c>
      <c r="E703" s="245"/>
      <c r="F703" s="247" t="s">
        <v>839</v>
      </c>
      <c r="G703" s="245"/>
      <c r="H703" s="248">
        <v>29.094999999999999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178</v>
      </c>
      <c r="AU703" s="254" t="s">
        <v>86</v>
      </c>
      <c r="AV703" s="14" t="s">
        <v>86</v>
      </c>
      <c r="AW703" s="14" t="s">
        <v>4</v>
      </c>
      <c r="AX703" s="14" t="s">
        <v>84</v>
      </c>
      <c r="AY703" s="254" t="s">
        <v>167</v>
      </c>
    </row>
    <row r="704" s="2" customFormat="1" ht="37.8" customHeight="1">
      <c r="A704" s="39"/>
      <c r="B704" s="40"/>
      <c r="C704" s="216" t="s">
        <v>845</v>
      </c>
      <c r="D704" s="216" t="s">
        <v>170</v>
      </c>
      <c r="E704" s="217" t="s">
        <v>846</v>
      </c>
      <c r="F704" s="218" t="s">
        <v>847</v>
      </c>
      <c r="G704" s="219" t="s">
        <v>89</v>
      </c>
      <c r="H704" s="220">
        <v>7.6920000000000002</v>
      </c>
      <c r="I704" s="221"/>
      <c r="J704" s="222">
        <f>ROUND(I704*H704,2)</f>
        <v>0</v>
      </c>
      <c r="K704" s="218" t="s">
        <v>173</v>
      </c>
      <c r="L704" s="45"/>
      <c r="M704" s="223" t="s">
        <v>1</v>
      </c>
      <c r="N704" s="224" t="s">
        <v>41</v>
      </c>
      <c r="O704" s="92"/>
      <c r="P704" s="225">
        <f>O704*H704</f>
        <v>0</v>
      </c>
      <c r="Q704" s="225">
        <v>1.0000000000000001E-05</v>
      </c>
      <c r="R704" s="225">
        <f>Q704*H704</f>
        <v>7.6920000000000002E-05</v>
      </c>
      <c r="S704" s="225">
        <v>0</v>
      </c>
      <c r="T704" s="226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27" t="s">
        <v>262</v>
      </c>
      <c r="AT704" s="227" t="s">
        <v>170</v>
      </c>
      <c r="AU704" s="227" t="s">
        <v>86</v>
      </c>
      <c r="AY704" s="18" t="s">
        <v>167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8" t="s">
        <v>84</v>
      </c>
      <c r="BK704" s="228">
        <f>ROUND(I704*H704,2)</f>
        <v>0</v>
      </c>
      <c r="BL704" s="18" t="s">
        <v>262</v>
      </c>
      <c r="BM704" s="227" t="s">
        <v>848</v>
      </c>
    </row>
    <row r="705" s="13" customFormat="1">
      <c r="A705" s="13"/>
      <c r="B705" s="234"/>
      <c r="C705" s="235"/>
      <c r="D705" s="229" t="s">
        <v>178</v>
      </c>
      <c r="E705" s="236" t="s">
        <v>1</v>
      </c>
      <c r="F705" s="237" t="s">
        <v>276</v>
      </c>
      <c r="G705" s="235"/>
      <c r="H705" s="236" t="s">
        <v>1</v>
      </c>
      <c r="I705" s="238"/>
      <c r="J705" s="235"/>
      <c r="K705" s="235"/>
      <c r="L705" s="239"/>
      <c r="M705" s="240"/>
      <c r="N705" s="241"/>
      <c r="O705" s="241"/>
      <c r="P705" s="241"/>
      <c r="Q705" s="241"/>
      <c r="R705" s="241"/>
      <c r="S705" s="241"/>
      <c r="T705" s="24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3" t="s">
        <v>178</v>
      </c>
      <c r="AU705" s="243" t="s">
        <v>86</v>
      </c>
      <c r="AV705" s="13" t="s">
        <v>84</v>
      </c>
      <c r="AW705" s="13" t="s">
        <v>32</v>
      </c>
      <c r="AX705" s="13" t="s">
        <v>76</v>
      </c>
      <c r="AY705" s="243" t="s">
        <v>167</v>
      </c>
    </row>
    <row r="706" s="14" customFormat="1">
      <c r="A706" s="14"/>
      <c r="B706" s="244"/>
      <c r="C706" s="245"/>
      <c r="D706" s="229" t="s">
        <v>178</v>
      </c>
      <c r="E706" s="246" t="s">
        <v>1</v>
      </c>
      <c r="F706" s="247" t="s">
        <v>102</v>
      </c>
      <c r="G706" s="245"/>
      <c r="H706" s="248">
        <v>7.6920000000000002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4" t="s">
        <v>178</v>
      </c>
      <c r="AU706" s="254" t="s">
        <v>86</v>
      </c>
      <c r="AV706" s="14" t="s">
        <v>86</v>
      </c>
      <c r="AW706" s="14" t="s">
        <v>32</v>
      </c>
      <c r="AX706" s="14" t="s">
        <v>76</v>
      </c>
      <c r="AY706" s="254" t="s">
        <v>167</v>
      </c>
    </row>
    <row r="707" s="15" customFormat="1">
      <c r="A707" s="15"/>
      <c r="B707" s="255"/>
      <c r="C707" s="256"/>
      <c r="D707" s="229" t="s">
        <v>178</v>
      </c>
      <c r="E707" s="257" t="s">
        <v>1</v>
      </c>
      <c r="F707" s="258" t="s">
        <v>181</v>
      </c>
      <c r="G707" s="256"/>
      <c r="H707" s="259">
        <v>7.6920000000000002</v>
      </c>
      <c r="I707" s="260"/>
      <c r="J707" s="256"/>
      <c r="K707" s="256"/>
      <c r="L707" s="261"/>
      <c r="M707" s="262"/>
      <c r="N707" s="263"/>
      <c r="O707" s="263"/>
      <c r="P707" s="263"/>
      <c r="Q707" s="263"/>
      <c r="R707" s="263"/>
      <c r="S707" s="263"/>
      <c r="T707" s="264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65" t="s">
        <v>178</v>
      </c>
      <c r="AU707" s="265" t="s">
        <v>86</v>
      </c>
      <c r="AV707" s="15" t="s">
        <v>174</v>
      </c>
      <c r="AW707" s="15" t="s">
        <v>32</v>
      </c>
      <c r="AX707" s="15" t="s">
        <v>84</v>
      </c>
      <c r="AY707" s="265" t="s">
        <v>167</v>
      </c>
    </row>
    <row r="708" s="2" customFormat="1" ht="33" customHeight="1">
      <c r="A708" s="39"/>
      <c r="B708" s="40"/>
      <c r="C708" s="216" t="s">
        <v>849</v>
      </c>
      <c r="D708" s="216" t="s">
        <v>170</v>
      </c>
      <c r="E708" s="217" t="s">
        <v>850</v>
      </c>
      <c r="F708" s="218" t="s">
        <v>851</v>
      </c>
      <c r="G708" s="219" t="s">
        <v>89</v>
      </c>
      <c r="H708" s="220">
        <v>229.731</v>
      </c>
      <c r="I708" s="221"/>
      <c r="J708" s="222">
        <f>ROUND(I708*H708,2)</f>
        <v>0</v>
      </c>
      <c r="K708" s="218" t="s">
        <v>173</v>
      </c>
      <c r="L708" s="45"/>
      <c r="M708" s="223" t="s">
        <v>1</v>
      </c>
      <c r="N708" s="224" t="s">
        <v>41</v>
      </c>
      <c r="O708" s="92"/>
      <c r="P708" s="225">
        <f>O708*H708</f>
        <v>0</v>
      </c>
      <c r="Q708" s="225">
        <v>0</v>
      </c>
      <c r="R708" s="225">
        <f>Q708*H708</f>
        <v>0</v>
      </c>
      <c r="S708" s="225">
        <v>0</v>
      </c>
      <c r="T708" s="226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27" t="s">
        <v>262</v>
      </c>
      <c r="AT708" s="227" t="s">
        <v>170</v>
      </c>
      <c r="AU708" s="227" t="s">
        <v>86</v>
      </c>
      <c r="AY708" s="18" t="s">
        <v>167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8" t="s">
        <v>84</v>
      </c>
      <c r="BK708" s="228">
        <f>ROUND(I708*H708,2)</f>
        <v>0</v>
      </c>
      <c r="BL708" s="18" t="s">
        <v>262</v>
      </c>
      <c r="BM708" s="227" t="s">
        <v>852</v>
      </c>
    </row>
    <row r="709" s="13" customFormat="1">
      <c r="A709" s="13"/>
      <c r="B709" s="234"/>
      <c r="C709" s="235"/>
      <c r="D709" s="229" t="s">
        <v>178</v>
      </c>
      <c r="E709" s="236" t="s">
        <v>1</v>
      </c>
      <c r="F709" s="237" t="s">
        <v>501</v>
      </c>
      <c r="G709" s="235"/>
      <c r="H709" s="236" t="s">
        <v>1</v>
      </c>
      <c r="I709" s="238"/>
      <c r="J709" s="235"/>
      <c r="K709" s="235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178</v>
      </c>
      <c r="AU709" s="243" t="s">
        <v>86</v>
      </c>
      <c r="AV709" s="13" t="s">
        <v>84</v>
      </c>
      <c r="AW709" s="13" t="s">
        <v>32</v>
      </c>
      <c r="AX709" s="13" t="s">
        <v>76</v>
      </c>
      <c r="AY709" s="243" t="s">
        <v>167</v>
      </c>
    </row>
    <row r="710" s="14" customFormat="1">
      <c r="A710" s="14"/>
      <c r="B710" s="244"/>
      <c r="C710" s="245"/>
      <c r="D710" s="229" t="s">
        <v>178</v>
      </c>
      <c r="E710" s="246" t="s">
        <v>1</v>
      </c>
      <c r="F710" s="247" t="s">
        <v>853</v>
      </c>
      <c r="G710" s="245"/>
      <c r="H710" s="248">
        <v>237.423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4" t="s">
        <v>178</v>
      </c>
      <c r="AU710" s="254" t="s">
        <v>86</v>
      </c>
      <c r="AV710" s="14" t="s">
        <v>86</v>
      </c>
      <c r="AW710" s="14" t="s">
        <v>32</v>
      </c>
      <c r="AX710" s="14" t="s">
        <v>76</v>
      </c>
      <c r="AY710" s="254" t="s">
        <v>167</v>
      </c>
    </row>
    <row r="711" s="14" customFormat="1">
      <c r="A711" s="14"/>
      <c r="B711" s="244"/>
      <c r="C711" s="245"/>
      <c r="D711" s="229" t="s">
        <v>178</v>
      </c>
      <c r="E711" s="246" t="s">
        <v>1</v>
      </c>
      <c r="F711" s="247" t="s">
        <v>854</v>
      </c>
      <c r="G711" s="245"/>
      <c r="H711" s="248">
        <v>-7.6920000000000002</v>
      </c>
      <c r="I711" s="249"/>
      <c r="J711" s="245"/>
      <c r="K711" s="245"/>
      <c r="L711" s="250"/>
      <c r="M711" s="251"/>
      <c r="N711" s="252"/>
      <c r="O711" s="252"/>
      <c r="P711" s="252"/>
      <c r="Q711" s="252"/>
      <c r="R711" s="252"/>
      <c r="S711" s="252"/>
      <c r="T711" s="253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4" t="s">
        <v>178</v>
      </c>
      <c r="AU711" s="254" t="s">
        <v>86</v>
      </c>
      <c r="AV711" s="14" t="s">
        <v>86</v>
      </c>
      <c r="AW711" s="14" t="s">
        <v>32</v>
      </c>
      <c r="AX711" s="14" t="s">
        <v>76</v>
      </c>
      <c r="AY711" s="254" t="s">
        <v>167</v>
      </c>
    </row>
    <row r="712" s="15" customFormat="1">
      <c r="A712" s="15"/>
      <c r="B712" s="255"/>
      <c r="C712" s="256"/>
      <c r="D712" s="229" t="s">
        <v>178</v>
      </c>
      <c r="E712" s="257" t="s">
        <v>1</v>
      </c>
      <c r="F712" s="258" t="s">
        <v>181</v>
      </c>
      <c r="G712" s="256"/>
      <c r="H712" s="259">
        <v>229.731</v>
      </c>
      <c r="I712" s="260"/>
      <c r="J712" s="256"/>
      <c r="K712" s="256"/>
      <c r="L712" s="261"/>
      <c r="M712" s="262"/>
      <c r="N712" s="263"/>
      <c r="O712" s="263"/>
      <c r="P712" s="263"/>
      <c r="Q712" s="263"/>
      <c r="R712" s="263"/>
      <c r="S712" s="263"/>
      <c r="T712" s="264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5" t="s">
        <v>178</v>
      </c>
      <c r="AU712" s="265" t="s">
        <v>86</v>
      </c>
      <c r="AV712" s="15" t="s">
        <v>174</v>
      </c>
      <c r="AW712" s="15" t="s">
        <v>32</v>
      </c>
      <c r="AX712" s="15" t="s">
        <v>84</v>
      </c>
      <c r="AY712" s="265" t="s">
        <v>167</v>
      </c>
    </row>
    <row r="713" s="2" customFormat="1" ht="37.8" customHeight="1">
      <c r="A713" s="39"/>
      <c r="B713" s="40"/>
      <c r="C713" s="267" t="s">
        <v>855</v>
      </c>
      <c r="D713" s="267" t="s">
        <v>290</v>
      </c>
      <c r="E713" s="268" t="s">
        <v>856</v>
      </c>
      <c r="F713" s="269" t="s">
        <v>857</v>
      </c>
      <c r="G713" s="270" t="s">
        <v>89</v>
      </c>
      <c r="H713" s="271">
        <v>273.036</v>
      </c>
      <c r="I713" s="272"/>
      <c r="J713" s="273">
        <f>ROUND(I713*H713,2)</f>
        <v>0</v>
      </c>
      <c r="K713" s="269" t="s">
        <v>173</v>
      </c>
      <c r="L713" s="274"/>
      <c r="M713" s="275" t="s">
        <v>1</v>
      </c>
      <c r="N713" s="276" t="s">
        <v>41</v>
      </c>
      <c r="O713" s="92"/>
      <c r="P713" s="225">
        <f>O713*H713</f>
        <v>0</v>
      </c>
      <c r="Q713" s="225">
        <v>0.00025000000000000001</v>
      </c>
      <c r="R713" s="225">
        <f>Q713*H713</f>
        <v>0.068259</v>
      </c>
      <c r="S713" s="225">
        <v>0</v>
      </c>
      <c r="T713" s="226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27" t="s">
        <v>293</v>
      </c>
      <c r="AT713" s="227" t="s">
        <v>290</v>
      </c>
      <c r="AU713" s="227" t="s">
        <v>86</v>
      </c>
      <c r="AY713" s="18" t="s">
        <v>167</v>
      </c>
      <c r="BE713" s="228">
        <f>IF(N713="základní",J713,0)</f>
        <v>0</v>
      </c>
      <c r="BF713" s="228">
        <f>IF(N713="snížená",J713,0)</f>
        <v>0</v>
      </c>
      <c r="BG713" s="228">
        <f>IF(N713="zákl. přenesená",J713,0)</f>
        <v>0</v>
      </c>
      <c r="BH713" s="228">
        <f>IF(N713="sníž. přenesená",J713,0)</f>
        <v>0</v>
      </c>
      <c r="BI713" s="228">
        <f>IF(N713="nulová",J713,0)</f>
        <v>0</v>
      </c>
      <c r="BJ713" s="18" t="s">
        <v>84</v>
      </c>
      <c r="BK713" s="228">
        <f>ROUND(I713*H713,2)</f>
        <v>0</v>
      </c>
      <c r="BL713" s="18" t="s">
        <v>262</v>
      </c>
      <c r="BM713" s="227" t="s">
        <v>858</v>
      </c>
    </row>
    <row r="714" s="2" customFormat="1">
      <c r="A714" s="39"/>
      <c r="B714" s="40"/>
      <c r="C714" s="41"/>
      <c r="D714" s="229" t="s">
        <v>176</v>
      </c>
      <c r="E714" s="41"/>
      <c r="F714" s="230" t="s">
        <v>859</v>
      </c>
      <c r="G714" s="41"/>
      <c r="H714" s="41"/>
      <c r="I714" s="231"/>
      <c r="J714" s="41"/>
      <c r="K714" s="41"/>
      <c r="L714" s="45"/>
      <c r="M714" s="232"/>
      <c r="N714" s="233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176</v>
      </c>
      <c r="AU714" s="18" t="s">
        <v>86</v>
      </c>
    </row>
    <row r="715" s="13" customFormat="1">
      <c r="A715" s="13"/>
      <c r="B715" s="234"/>
      <c r="C715" s="235"/>
      <c r="D715" s="229" t="s">
        <v>178</v>
      </c>
      <c r="E715" s="236" t="s">
        <v>1</v>
      </c>
      <c r="F715" s="237" t="s">
        <v>501</v>
      </c>
      <c r="G715" s="235"/>
      <c r="H715" s="236" t="s">
        <v>1</v>
      </c>
      <c r="I715" s="238"/>
      <c r="J715" s="235"/>
      <c r="K715" s="235"/>
      <c r="L715" s="239"/>
      <c r="M715" s="240"/>
      <c r="N715" s="241"/>
      <c r="O715" s="241"/>
      <c r="P715" s="241"/>
      <c r="Q715" s="241"/>
      <c r="R715" s="241"/>
      <c r="S715" s="241"/>
      <c r="T715" s="24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3" t="s">
        <v>178</v>
      </c>
      <c r="AU715" s="243" t="s">
        <v>86</v>
      </c>
      <c r="AV715" s="13" t="s">
        <v>84</v>
      </c>
      <c r="AW715" s="13" t="s">
        <v>32</v>
      </c>
      <c r="AX715" s="13" t="s">
        <v>76</v>
      </c>
      <c r="AY715" s="243" t="s">
        <v>167</v>
      </c>
    </row>
    <row r="716" s="14" customFormat="1">
      <c r="A716" s="14"/>
      <c r="B716" s="244"/>
      <c r="C716" s="245"/>
      <c r="D716" s="229" t="s">
        <v>178</v>
      </c>
      <c r="E716" s="246" t="s">
        <v>1</v>
      </c>
      <c r="F716" s="247" t="s">
        <v>91</v>
      </c>
      <c r="G716" s="245"/>
      <c r="H716" s="248">
        <v>237.423</v>
      </c>
      <c r="I716" s="249"/>
      <c r="J716" s="245"/>
      <c r="K716" s="245"/>
      <c r="L716" s="250"/>
      <c r="M716" s="251"/>
      <c r="N716" s="252"/>
      <c r="O716" s="252"/>
      <c r="P716" s="252"/>
      <c r="Q716" s="252"/>
      <c r="R716" s="252"/>
      <c r="S716" s="252"/>
      <c r="T716" s="25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4" t="s">
        <v>178</v>
      </c>
      <c r="AU716" s="254" t="s">
        <v>86</v>
      </c>
      <c r="AV716" s="14" t="s">
        <v>86</v>
      </c>
      <c r="AW716" s="14" t="s">
        <v>32</v>
      </c>
      <c r="AX716" s="14" t="s">
        <v>76</v>
      </c>
      <c r="AY716" s="254" t="s">
        <v>167</v>
      </c>
    </row>
    <row r="717" s="15" customFormat="1">
      <c r="A717" s="15"/>
      <c r="B717" s="255"/>
      <c r="C717" s="256"/>
      <c r="D717" s="229" t="s">
        <v>178</v>
      </c>
      <c r="E717" s="257" t="s">
        <v>1</v>
      </c>
      <c r="F717" s="258" t="s">
        <v>181</v>
      </c>
      <c r="G717" s="256"/>
      <c r="H717" s="259">
        <v>237.423</v>
      </c>
      <c r="I717" s="260"/>
      <c r="J717" s="256"/>
      <c r="K717" s="256"/>
      <c r="L717" s="261"/>
      <c r="M717" s="262"/>
      <c r="N717" s="263"/>
      <c r="O717" s="263"/>
      <c r="P717" s="263"/>
      <c r="Q717" s="263"/>
      <c r="R717" s="263"/>
      <c r="S717" s="263"/>
      <c r="T717" s="264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65" t="s">
        <v>178</v>
      </c>
      <c r="AU717" s="265" t="s">
        <v>86</v>
      </c>
      <c r="AV717" s="15" t="s">
        <v>174</v>
      </c>
      <c r="AW717" s="15" t="s">
        <v>32</v>
      </c>
      <c r="AX717" s="15" t="s">
        <v>84</v>
      </c>
      <c r="AY717" s="265" t="s">
        <v>167</v>
      </c>
    </row>
    <row r="718" s="14" customFormat="1">
      <c r="A718" s="14"/>
      <c r="B718" s="244"/>
      <c r="C718" s="245"/>
      <c r="D718" s="229" t="s">
        <v>178</v>
      </c>
      <c r="E718" s="245"/>
      <c r="F718" s="247" t="s">
        <v>860</v>
      </c>
      <c r="G718" s="245"/>
      <c r="H718" s="248">
        <v>273.036</v>
      </c>
      <c r="I718" s="249"/>
      <c r="J718" s="245"/>
      <c r="K718" s="245"/>
      <c r="L718" s="250"/>
      <c r="M718" s="251"/>
      <c r="N718" s="252"/>
      <c r="O718" s="252"/>
      <c r="P718" s="252"/>
      <c r="Q718" s="252"/>
      <c r="R718" s="252"/>
      <c r="S718" s="252"/>
      <c r="T718" s="253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4" t="s">
        <v>178</v>
      </c>
      <c r="AU718" s="254" t="s">
        <v>86</v>
      </c>
      <c r="AV718" s="14" t="s">
        <v>86</v>
      </c>
      <c r="AW718" s="14" t="s">
        <v>4</v>
      </c>
      <c r="AX718" s="14" t="s">
        <v>84</v>
      </c>
      <c r="AY718" s="254" t="s">
        <v>167</v>
      </c>
    </row>
    <row r="719" s="2" customFormat="1" ht="16.5" customHeight="1">
      <c r="A719" s="39"/>
      <c r="B719" s="40"/>
      <c r="C719" s="216" t="s">
        <v>861</v>
      </c>
      <c r="D719" s="216" t="s">
        <v>170</v>
      </c>
      <c r="E719" s="217" t="s">
        <v>862</v>
      </c>
      <c r="F719" s="218" t="s">
        <v>863</v>
      </c>
      <c r="G719" s="219" t="s">
        <v>97</v>
      </c>
      <c r="H719" s="220">
        <v>309.47199999999998</v>
      </c>
      <c r="I719" s="221"/>
      <c r="J719" s="222">
        <f>ROUND(I719*H719,2)</f>
        <v>0</v>
      </c>
      <c r="K719" s="218" t="s">
        <v>173</v>
      </c>
      <c r="L719" s="45"/>
      <c r="M719" s="223" t="s">
        <v>1</v>
      </c>
      <c r="N719" s="224" t="s">
        <v>41</v>
      </c>
      <c r="O719" s="92"/>
      <c r="P719" s="225">
        <f>O719*H719</f>
        <v>0</v>
      </c>
      <c r="Q719" s="225">
        <v>0</v>
      </c>
      <c r="R719" s="225">
        <f>Q719*H719</f>
        <v>0</v>
      </c>
      <c r="S719" s="225">
        <v>0</v>
      </c>
      <c r="T719" s="226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27" t="s">
        <v>262</v>
      </c>
      <c r="AT719" s="227" t="s">
        <v>170</v>
      </c>
      <c r="AU719" s="227" t="s">
        <v>86</v>
      </c>
      <c r="AY719" s="18" t="s">
        <v>167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8" t="s">
        <v>84</v>
      </c>
      <c r="BK719" s="228">
        <f>ROUND(I719*H719,2)</f>
        <v>0</v>
      </c>
      <c r="BL719" s="18" t="s">
        <v>262</v>
      </c>
      <c r="BM719" s="227" t="s">
        <v>864</v>
      </c>
    </row>
    <row r="720" s="13" customFormat="1">
      <c r="A720" s="13"/>
      <c r="B720" s="234"/>
      <c r="C720" s="235"/>
      <c r="D720" s="229" t="s">
        <v>178</v>
      </c>
      <c r="E720" s="236" t="s">
        <v>1</v>
      </c>
      <c r="F720" s="237" t="s">
        <v>501</v>
      </c>
      <c r="G720" s="235"/>
      <c r="H720" s="236" t="s">
        <v>1</v>
      </c>
      <c r="I720" s="238"/>
      <c r="J720" s="235"/>
      <c r="K720" s="235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178</v>
      </c>
      <c r="AU720" s="243" t="s">
        <v>86</v>
      </c>
      <c r="AV720" s="13" t="s">
        <v>84</v>
      </c>
      <c r="AW720" s="13" t="s">
        <v>32</v>
      </c>
      <c r="AX720" s="13" t="s">
        <v>76</v>
      </c>
      <c r="AY720" s="243" t="s">
        <v>167</v>
      </c>
    </row>
    <row r="721" s="14" customFormat="1">
      <c r="A721" s="14"/>
      <c r="B721" s="244"/>
      <c r="C721" s="245"/>
      <c r="D721" s="229" t="s">
        <v>178</v>
      </c>
      <c r="E721" s="246" t="s">
        <v>1</v>
      </c>
      <c r="F721" s="247" t="s">
        <v>95</v>
      </c>
      <c r="G721" s="245"/>
      <c r="H721" s="248">
        <v>309.47199999999998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178</v>
      </c>
      <c r="AU721" s="254" t="s">
        <v>86</v>
      </c>
      <c r="AV721" s="14" t="s">
        <v>86</v>
      </c>
      <c r="AW721" s="14" t="s">
        <v>32</v>
      </c>
      <c r="AX721" s="14" t="s">
        <v>76</v>
      </c>
      <c r="AY721" s="254" t="s">
        <v>167</v>
      </c>
    </row>
    <row r="722" s="15" customFormat="1">
      <c r="A722" s="15"/>
      <c r="B722" s="255"/>
      <c r="C722" s="256"/>
      <c r="D722" s="229" t="s">
        <v>178</v>
      </c>
      <c r="E722" s="257" t="s">
        <v>1</v>
      </c>
      <c r="F722" s="258" t="s">
        <v>181</v>
      </c>
      <c r="G722" s="256"/>
      <c r="H722" s="259">
        <v>309.47199999999998</v>
      </c>
      <c r="I722" s="260"/>
      <c r="J722" s="256"/>
      <c r="K722" s="256"/>
      <c r="L722" s="261"/>
      <c r="M722" s="262"/>
      <c r="N722" s="263"/>
      <c r="O722" s="263"/>
      <c r="P722" s="263"/>
      <c r="Q722" s="263"/>
      <c r="R722" s="263"/>
      <c r="S722" s="263"/>
      <c r="T722" s="264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5" t="s">
        <v>178</v>
      </c>
      <c r="AU722" s="265" t="s">
        <v>86</v>
      </c>
      <c r="AV722" s="15" t="s">
        <v>174</v>
      </c>
      <c r="AW722" s="15" t="s">
        <v>32</v>
      </c>
      <c r="AX722" s="15" t="s">
        <v>84</v>
      </c>
      <c r="AY722" s="265" t="s">
        <v>167</v>
      </c>
    </row>
    <row r="723" s="2" customFormat="1" ht="24.15" customHeight="1">
      <c r="A723" s="39"/>
      <c r="B723" s="40"/>
      <c r="C723" s="267" t="s">
        <v>865</v>
      </c>
      <c r="D723" s="267" t="s">
        <v>290</v>
      </c>
      <c r="E723" s="268" t="s">
        <v>866</v>
      </c>
      <c r="F723" s="269" t="s">
        <v>867</v>
      </c>
      <c r="G723" s="270" t="s">
        <v>97</v>
      </c>
      <c r="H723" s="271">
        <v>340.41899999999998</v>
      </c>
      <c r="I723" s="272"/>
      <c r="J723" s="273">
        <f>ROUND(I723*H723,2)</f>
        <v>0</v>
      </c>
      <c r="K723" s="269" t="s">
        <v>173</v>
      </c>
      <c r="L723" s="274"/>
      <c r="M723" s="275" t="s">
        <v>1</v>
      </c>
      <c r="N723" s="276" t="s">
        <v>41</v>
      </c>
      <c r="O723" s="92"/>
      <c r="P723" s="225">
        <f>O723*H723</f>
        <v>0</v>
      </c>
      <c r="Q723" s="225">
        <v>1.0000000000000001E-05</v>
      </c>
      <c r="R723" s="225">
        <f>Q723*H723</f>
        <v>0.0034041900000000001</v>
      </c>
      <c r="S723" s="225">
        <v>0</v>
      </c>
      <c r="T723" s="226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27" t="s">
        <v>293</v>
      </c>
      <c r="AT723" s="227" t="s">
        <v>290</v>
      </c>
      <c r="AU723" s="227" t="s">
        <v>86</v>
      </c>
      <c r="AY723" s="18" t="s">
        <v>167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8" t="s">
        <v>84</v>
      </c>
      <c r="BK723" s="228">
        <f>ROUND(I723*H723,2)</f>
        <v>0</v>
      </c>
      <c r="BL723" s="18" t="s">
        <v>262</v>
      </c>
      <c r="BM723" s="227" t="s">
        <v>868</v>
      </c>
    </row>
    <row r="724" s="14" customFormat="1">
      <c r="A724" s="14"/>
      <c r="B724" s="244"/>
      <c r="C724" s="245"/>
      <c r="D724" s="229" t="s">
        <v>178</v>
      </c>
      <c r="E724" s="245"/>
      <c r="F724" s="247" t="s">
        <v>869</v>
      </c>
      <c r="G724" s="245"/>
      <c r="H724" s="248">
        <v>340.41899999999998</v>
      </c>
      <c r="I724" s="249"/>
      <c r="J724" s="245"/>
      <c r="K724" s="245"/>
      <c r="L724" s="250"/>
      <c r="M724" s="251"/>
      <c r="N724" s="252"/>
      <c r="O724" s="252"/>
      <c r="P724" s="252"/>
      <c r="Q724" s="252"/>
      <c r="R724" s="252"/>
      <c r="S724" s="252"/>
      <c r="T724" s="25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4" t="s">
        <v>178</v>
      </c>
      <c r="AU724" s="254" t="s">
        <v>86</v>
      </c>
      <c r="AV724" s="14" t="s">
        <v>86</v>
      </c>
      <c r="AW724" s="14" t="s">
        <v>4</v>
      </c>
      <c r="AX724" s="14" t="s">
        <v>84</v>
      </c>
      <c r="AY724" s="254" t="s">
        <v>167</v>
      </c>
    </row>
    <row r="725" s="2" customFormat="1" ht="33" customHeight="1">
      <c r="A725" s="39"/>
      <c r="B725" s="40"/>
      <c r="C725" s="216" t="s">
        <v>870</v>
      </c>
      <c r="D725" s="216" t="s">
        <v>170</v>
      </c>
      <c r="E725" s="217" t="s">
        <v>871</v>
      </c>
      <c r="F725" s="218" t="s">
        <v>872</v>
      </c>
      <c r="G725" s="219" t="s">
        <v>89</v>
      </c>
      <c r="H725" s="220">
        <v>124.934</v>
      </c>
      <c r="I725" s="221"/>
      <c r="J725" s="222">
        <f>ROUND(I725*H725,2)</f>
        <v>0</v>
      </c>
      <c r="K725" s="218" t="s">
        <v>184</v>
      </c>
      <c r="L725" s="45"/>
      <c r="M725" s="223" t="s">
        <v>1</v>
      </c>
      <c r="N725" s="224" t="s">
        <v>41</v>
      </c>
      <c r="O725" s="92"/>
      <c r="P725" s="225">
        <f>O725*H725</f>
        <v>0</v>
      </c>
      <c r="Q725" s="225">
        <v>0</v>
      </c>
      <c r="R725" s="225">
        <f>Q725*H725</f>
        <v>0</v>
      </c>
      <c r="S725" s="225">
        <v>0</v>
      </c>
      <c r="T725" s="226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27" t="s">
        <v>262</v>
      </c>
      <c r="AT725" s="227" t="s">
        <v>170</v>
      </c>
      <c r="AU725" s="227" t="s">
        <v>86</v>
      </c>
      <c r="AY725" s="18" t="s">
        <v>167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8" t="s">
        <v>84</v>
      </c>
      <c r="BK725" s="228">
        <f>ROUND(I725*H725,2)</f>
        <v>0</v>
      </c>
      <c r="BL725" s="18" t="s">
        <v>262</v>
      </c>
      <c r="BM725" s="227" t="s">
        <v>873</v>
      </c>
    </row>
    <row r="726" s="13" customFormat="1">
      <c r="A726" s="13"/>
      <c r="B726" s="234"/>
      <c r="C726" s="235"/>
      <c r="D726" s="229" t="s">
        <v>178</v>
      </c>
      <c r="E726" s="236" t="s">
        <v>1</v>
      </c>
      <c r="F726" s="237" t="s">
        <v>874</v>
      </c>
      <c r="G726" s="235"/>
      <c r="H726" s="236" t="s">
        <v>1</v>
      </c>
      <c r="I726" s="238"/>
      <c r="J726" s="235"/>
      <c r="K726" s="235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178</v>
      </c>
      <c r="AU726" s="243" t="s">
        <v>86</v>
      </c>
      <c r="AV726" s="13" t="s">
        <v>84</v>
      </c>
      <c r="AW726" s="13" t="s">
        <v>32</v>
      </c>
      <c r="AX726" s="13" t="s">
        <v>76</v>
      </c>
      <c r="AY726" s="243" t="s">
        <v>167</v>
      </c>
    </row>
    <row r="727" s="14" customFormat="1">
      <c r="A727" s="14"/>
      <c r="B727" s="244"/>
      <c r="C727" s="245"/>
      <c r="D727" s="229" t="s">
        <v>178</v>
      </c>
      <c r="E727" s="246" t="s">
        <v>1</v>
      </c>
      <c r="F727" s="247" t="s">
        <v>122</v>
      </c>
      <c r="G727" s="245"/>
      <c r="H727" s="248">
        <v>124.934</v>
      </c>
      <c r="I727" s="249"/>
      <c r="J727" s="245"/>
      <c r="K727" s="245"/>
      <c r="L727" s="250"/>
      <c r="M727" s="251"/>
      <c r="N727" s="252"/>
      <c r="O727" s="252"/>
      <c r="P727" s="252"/>
      <c r="Q727" s="252"/>
      <c r="R727" s="252"/>
      <c r="S727" s="252"/>
      <c r="T727" s="25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4" t="s">
        <v>178</v>
      </c>
      <c r="AU727" s="254" t="s">
        <v>86</v>
      </c>
      <c r="AV727" s="14" t="s">
        <v>86</v>
      </c>
      <c r="AW727" s="14" t="s">
        <v>32</v>
      </c>
      <c r="AX727" s="14" t="s">
        <v>76</v>
      </c>
      <c r="AY727" s="254" t="s">
        <v>167</v>
      </c>
    </row>
    <row r="728" s="15" customFormat="1">
      <c r="A728" s="15"/>
      <c r="B728" s="255"/>
      <c r="C728" s="256"/>
      <c r="D728" s="229" t="s">
        <v>178</v>
      </c>
      <c r="E728" s="257" t="s">
        <v>1</v>
      </c>
      <c r="F728" s="258" t="s">
        <v>181</v>
      </c>
      <c r="G728" s="256"/>
      <c r="H728" s="259">
        <v>124.934</v>
      </c>
      <c r="I728" s="260"/>
      <c r="J728" s="256"/>
      <c r="K728" s="256"/>
      <c r="L728" s="261"/>
      <c r="M728" s="262"/>
      <c r="N728" s="263"/>
      <c r="O728" s="263"/>
      <c r="P728" s="263"/>
      <c r="Q728" s="263"/>
      <c r="R728" s="263"/>
      <c r="S728" s="263"/>
      <c r="T728" s="264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65" t="s">
        <v>178</v>
      </c>
      <c r="AU728" s="265" t="s">
        <v>86</v>
      </c>
      <c r="AV728" s="15" t="s">
        <v>174</v>
      </c>
      <c r="AW728" s="15" t="s">
        <v>32</v>
      </c>
      <c r="AX728" s="15" t="s">
        <v>84</v>
      </c>
      <c r="AY728" s="265" t="s">
        <v>167</v>
      </c>
    </row>
    <row r="729" s="2" customFormat="1" ht="16.5" customHeight="1">
      <c r="A729" s="39"/>
      <c r="B729" s="40"/>
      <c r="C729" s="216" t="s">
        <v>875</v>
      </c>
      <c r="D729" s="216" t="s">
        <v>170</v>
      </c>
      <c r="E729" s="217" t="s">
        <v>876</v>
      </c>
      <c r="F729" s="218" t="s">
        <v>877</v>
      </c>
      <c r="G729" s="219" t="s">
        <v>89</v>
      </c>
      <c r="H729" s="220">
        <v>261.16500000000002</v>
      </c>
      <c r="I729" s="221"/>
      <c r="J729" s="222">
        <f>ROUND(I729*H729,2)</f>
        <v>0</v>
      </c>
      <c r="K729" s="218" t="s">
        <v>173</v>
      </c>
      <c r="L729" s="45"/>
      <c r="M729" s="223" t="s">
        <v>1</v>
      </c>
      <c r="N729" s="224" t="s">
        <v>41</v>
      </c>
      <c r="O729" s="92"/>
      <c r="P729" s="225">
        <f>O729*H729</f>
        <v>0</v>
      </c>
      <c r="Q729" s="225">
        <v>0.00013999999999999999</v>
      </c>
      <c r="R729" s="225">
        <f>Q729*H729</f>
        <v>0.036563100000000001</v>
      </c>
      <c r="S729" s="225">
        <v>0</v>
      </c>
      <c r="T729" s="226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27" t="s">
        <v>262</v>
      </c>
      <c r="AT729" s="227" t="s">
        <v>170</v>
      </c>
      <c r="AU729" s="227" t="s">
        <v>86</v>
      </c>
      <c r="AY729" s="18" t="s">
        <v>167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8" t="s">
        <v>84</v>
      </c>
      <c r="BK729" s="228">
        <f>ROUND(I729*H729,2)</f>
        <v>0</v>
      </c>
      <c r="BL729" s="18" t="s">
        <v>262</v>
      </c>
      <c r="BM729" s="227" t="s">
        <v>878</v>
      </c>
    </row>
    <row r="730" s="2" customFormat="1">
      <c r="A730" s="39"/>
      <c r="B730" s="40"/>
      <c r="C730" s="41"/>
      <c r="D730" s="229" t="s">
        <v>176</v>
      </c>
      <c r="E730" s="41"/>
      <c r="F730" s="230" t="s">
        <v>879</v>
      </c>
      <c r="G730" s="41"/>
      <c r="H730" s="41"/>
      <c r="I730" s="231"/>
      <c r="J730" s="41"/>
      <c r="K730" s="41"/>
      <c r="L730" s="45"/>
      <c r="M730" s="232"/>
      <c r="N730" s="233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176</v>
      </c>
      <c r="AU730" s="18" t="s">
        <v>86</v>
      </c>
    </row>
    <row r="731" s="13" customFormat="1">
      <c r="A731" s="13"/>
      <c r="B731" s="234"/>
      <c r="C731" s="235"/>
      <c r="D731" s="229" t="s">
        <v>178</v>
      </c>
      <c r="E731" s="236" t="s">
        <v>1</v>
      </c>
      <c r="F731" s="237" t="s">
        <v>880</v>
      </c>
      <c r="G731" s="235"/>
      <c r="H731" s="236" t="s">
        <v>1</v>
      </c>
      <c r="I731" s="238"/>
      <c r="J731" s="235"/>
      <c r="K731" s="235"/>
      <c r="L731" s="239"/>
      <c r="M731" s="240"/>
      <c r="N731" s="241"/>
      <c r="O731" s="241"/>
      <c r="P731" s="241"/>
      <c r="Q731" s="241"/>
      <c r="R731" s="241"/>
      <c r="S731" s="241"/>
      <c r="T731" s="24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3" t="s">
        <v>178</v>
      </c>
      <c r="AU731" s="243" t="s">
        <v>86</v>
      </c>
      <c r="AV731" s="13" t="s">
        <v>84</v>
      </c>
      <c r="AW731" s="13" t="s">
        <v>32</v>
      </c>
      <c r="AX731" s="13" t="s">
        <v>76</v>
      </c>
      <c r="AY731" s="243" t="s">
        <v>167</v>
      </c>
    </row>
    <row r="732" s="14" customFormat="1">
      <c r="A732" s="14"/>
      <c r="B732" s="244"/>
      <c r="C732" s="245"/>
      <c r="D732" s="229" t="s">
        <v>178</v>
      </c>
      <c r="E732" s="246" t="s">
        <v>1</v>
      </c>
      <c r="F732" s="247" t="s">
        <v>881</v>
      </c>
      <c r="G732" s="245"/>
      <c r="H732" s="248">
        <v>261.16500000000002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178</v>
      </c>
      <c r="AU732" s="254" t="s">
        <v>86</v>
      </c>
      <c r="AV732" s="14" t="s">
        <v>86</v>
      </c>
      <c r="AW732" s="14" t="s">
        <v>32</v>
      </c>
      <c r="AX732" s="14" t="s">
        <v>76</v>
      </c>
      <c r="AY732" s="254" t="s">
        <v>167</v>
      </c>
    </row>
    <row r="733" s="15" customFormat="1">
      <c r="A733" s="15"/>
      <c r="B733" s="255"/>
      <c r="C733" s="256"/>
      <c r="D733" s="229" t="s">
        <v>178</v>
      </c>
      <c r="E733" s="257" t="s">
        <v>1</v>
      </c>
      <c r="F733" s="258" t="s">
        <v>181</v>
      </c>
      <c r="G733" s="256"/>
      <c r="H733" s="259">
        <v>261.16500000000002</v>
      </c>
      <c r="I733" s="260"/>
      <c r="J733" s="256"/>
      <c r="K733" s="256"/>
      <c r="L733" s="261"/>
      <c r="M733" s="262"/>
      <c r="N733" s="263"/>
      <c r="O733" s="263"/>
      <c r="P733" s="263"/>
      <c r="Q733" s="263"/>
      <c r="R733" s="263"/>
      <c r="S733" s="263"/>
      <c r="T733" s="264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5" t="s">
        <v>178</v>
      </c>
      <c r="AU733" s="265" t="s">
        <v>86</v>
      </c>
      <c r="AV733" s="15" t="s">
        <v>174</v>
      </c>
      <c r="AW733" s="15" t="s">
        <v>32</v>
      </c>
      <c r="AX733" s="15" t="s">
        <v>84</v>
      </c>
      <c r="AY733" s="265" t="s">
        <v>167</v>
      </c>
    </row>
    <row r="734" s="2" customFormat="1" ht="24.15" customHeight="1">
      <c r="A734" s="39"/>
      <c r="B734" s="40"/>
      <c r="C734" s="216" t="s">
        <v>882</v>
      </c>
      <c r="D734" s="216" t="s">
        <v>170</v>
      </c>
      <c r="E734" s="217" t="s">
        <v>883</v>
      </c>
      <c r="F734" s="218" t="s">
        <v>884</v>
      </c>
      <c r="G734" s="219" t="s">
        <v>268</v>
      </c>
      <c r="H734" s="266"/>
      <c r="I734" s="221"/>
      <c r="J734" s="222">
        <f>ROUND(I734*H734,2)</f>
        <v>0</v>
      </c>
      <c r="K734" s="218" t="s">
        <v>173</v>
      </c>
      <c r="L734" s="45"/>
      <c r="M734" s="223" t="s">
        <v>1</v>
      </c>
      <c r="N734" s="224" t="s">
        <v>41</v>
      </c>
      <c r="O734" s="92"/>
      <c r="P734" s="225">
        <f>O734*H734</f>
        <v>0</v>
      </c>
      <c r="Q734" s="225">
        <v>0</v>
      </c>
      <c r="R734" s="225">
        <f>Q734*H734</f>
        <v>0</v>
      </c>
      <c r="S734" s="225">
        <v>0</v>
      </c>
      <c r="T734" s="226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27" t="s">
        <v>262</v>
      </c>
      <c r="AT734" s="227" t="s">
        <v>170</v>
      </c>
      <c r="AU734" s="227" t="s">
        <v>86</v>
      </c>
      <c r="AY734" s="18" t="s">
        <v>167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8" t="s">
        <v>84</v>
      </c>
      <c r="BK734" s="228">
        <f>ROUND(I734*H734,2)</f>
        <v>0</v>
      </c>
      <c r="BL734" s="18" t="s">
        <v>262</v>
      </c>
      <c r="BM734" s="227" t="s">
        <v>885</v>
      </c>
    </row>
    <row r="735" s="12" customFormat="1" ht="22.8" customHeight="1">
      <c r="A735" s="12"/>
      <c r="B735" s="200"/>
      <c r="C735" s="201"/>
      <c r="D735" s="202" t="s">
        <v>75</v>
      </c>
      <c r="E735" s="214" t="s">
        <v>886</v>
      </c>
      <c r="F735" s="214" t="s">
        <v>887</v>
      </c>
      <c r="G735" s="201"/>
      <c r="H735" s="201"/>
      <c r="I735" s="204"/>
      <c r="J735" s="215">
        <f>BK735</f>
        <v>0</v>
      </c>
      <c r="K735" s="201"/>
      <c r="L735" s="206"/>
      <c r="M735" s="207"/>
      <c r="N735" s="208"/>
      <c r="O735" s="208"/>
      <c r="P735" s="209">
        <f>SUM(P736:P786)</f>
        <v>0</v>
      </c>
      <c r="Q735" s="208"/>
      <c r="R735" s="209">
        <f>SUM(R736:R786)</f>
        <v>0.23946999999999999</v>
      </c>
      <c r="S735" s="208"/>
      <c r="T735" s="210">
        <f>SUM(T736:T786)</f>
        <v>0.25019999999999998</v>
      </c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R735" s="211" t="s">
        <v>86</v>
      </c>
      <c r="AT735" s="212" t="s">
        <v>75</v>
      </c>
      <c r="AU735" s="212" t="s">
        <v>84</v>
      </c>
      <c r="AY735" s="211" t="s">
        <v>167</v>
      </c>
      <c r="BK735" s="213">
        <f>SUM(BK736:BK786)</f>
        <v>0</v>
      </c>
    </row>
    <row r="736" s="2" customFormat="1" ht="21.75" customHeight="1">
      <c r="A736" s="39"/>
      <c r="B736" s="40"/>
      <c r="C736" s="216" t="s">
        <v>888</v>
      </c>
      <c r="D736" s="216" t="s">
        <v>170</v>
      </c>
      <c r="E736" s="217" t="s">
        <v>889</v>
      </c>
      <c r="F736" s="218" t="s">
        <v>890</v>
      </c>
      <c r="G736" s="219" t="s">
        <v>274</v>
      </c>
      <c r="H736" s="220">
        <v>1</v>
      </c>
      <c r="I736" s="221"/>
      <c r="J736" s="222">
        <f>ROUND(I736*H736,2)</f>
        <v>0</v>
      </c>
      <c r="K736" s="218" t="s">
        <v>184</v>
      </c>
      <c r="L736" s="45"/>
      <c r="M736" s="223" t="s">
        <v>1</v>
      </c>
      <c r="N736" s="224" t="s">
        <v>41</v>
      </c>
      <c r="O736" s="92"/>
      <c r="P736" s="225">
        <f>O736*H736</f>
        <v>0</v>
      </c>
      <c r="Q736" s="225">
        <v>0.00027</v>
      </c>
      <c r="R736" s="225">
        <f>Q736*H736</f>
        <v>0.00027</v>
      </c>
      <c r="S736" s="225">
        <v>0</v>
      </c>
      <c r="T736" s="226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27" t="s">
        <v>262</v>
      </c>
      <c r="AT736" s="227" t="s">
        <v>170</v>
      </c>
      <c r="AU736" s="227" t="s">
        <v>86</v>
      </c>
      <c r="AY736" s="18" t="s">
        <v>167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8" t="s">
        <v>84</v>
      </c>
      <c r="BK736" s="228">
        <f>ROUND(I736*H736,2)</f>
        <v>0</v>
      </c>
      <c r="BL736" s="18" t="s">
        <v>262</v>
      </c>
      <c r="BM736" s="227" t="s">
        <v>891</v>
      </c>
    </row>
    <row r="737" s="13" customFormat="1">
      <c r="A737" s="13"/>
      <c r="B737" s="234"/>
      <c r="C737" s="235"/>
      <c r="D737" s="229" t="s">
        <v>178</v>
      </c>
      <c r="E737" s="236" t="s">
        <v>1</v>
      </c>
      <c r="F737" s="237" t="s">
        <v>382</v>
      </c>
      <c r="G737" s="235"/>
      <c r="H737" s="236" t="s">
        <v>1</v>
      </c>
      <c r="I737" s="238"/>
      <c r="J737" s="235"/>
      <c r="K737" s="235"/>
      <c r="L737" s="239"/>
      <c r="M737" s="240"/>
      <c r="N737" s="241"/>
      <c r="O737" s="241"/>
      <c r="P737" s="241"/>
      <c r="Q737" s="241"/>
      <c r="R737" s="241"/>
      <c r="S737" s="241"/>
      <c r="T737" s="24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3" t="s">
        <v>178</v>
      </c>
      <c r="AU737" s="243" t="s">
        <v>86</v>
      </c>
      <c r="AV737" s="13" t="s">
        <v>84</v>
      </c>
      <c r="AW737" s="13" t="s">
        <v>32</v>
      </c>
      <c r="AX737" s="13" t="s">
        <v>76</v>
      </c>
      <c r="AY737" s="243" t="s">
        <v>167</v>
      </c>
    </row>
    <row r="738" s="14" customFormat="1">
      <c r="A738" s="14"/>
      <c r="B738" s="244"/>
      <c r="C738" s="245"/>
      <c r="D738" s="229" t="s">
        <v>178</v>
      </c>
      <c r="E738" s="246" t="s">
        <v>1</v>
      </c>
      <c r="F738" s="247" t="s">
        <v>892</v>
      </c>
      <c r="G738" s="245"/>
      <c r="H738" s="248">
        <v>1</v>
      </c>
      <c r="I738" s="249"/>
      <c r="J738" s="245"/>
      <c r="K738" s="245"/>
      <c r="L738" s="250"/>
      <c r="M738" s="251"/>
      <c r="N738" s="252"/>
      <c r="O738" s="252"/>
      <c r="P738" s="252"/>
      <c r="Q738" s="252"/>
      <c r="R738" s="252"/>
      <c r="S738" s="252"/>
      <c r="T738" s="25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4" t="s">
        <v>178</v>
      </c>
      <c r="AU738" s="254" t="s">
        <v>86</v>
      </c>
      <c r="AV738" s="14" t="s">
        <v>86</v>
      </c>
      <c r="AW738" s="14" t="s">
        <v>32</v>
      </c>
      <c r="AX738" s="14" t="s">
        <v>76</v>
      </c>
      <c r="AY738" s="254" t="s">
        <v>167</v>
      </c>
    </row>
    <row r="739" s="15" customFormat="1">
      <c r="A739" s="15"/>
      <c r="B739" s="255"/>
      <c r="C739" s="256"/>
      <c r="D739" s="229" t="s">
        <v>178</v>
      </c>
      <c r="E739" s="257" t="s">
        <v>1</v>
      </c>
      <c r="F739" s="258" t="s">
        <v>181</v>
      </c>
      <c r="G739" s="256"/>
      <c r="H739" s="259">
        <v>1</v>
      </c>
      <c r="I739" s="260"/>
      <c r="J739" s="256"/>
      <c r="K739" s="256"/>
      <c r="L739" s="261"/>
      <c r="M739" s="262"/>
      <c r="N739" s="263"/>
      <c r="O739" s="263"/>
      <c r="P739" s="263"/>
      <c r="Q739" s="263"/>
      <c r="R739" s="263"/>
      <c r="S739" s="263"/>
      <c r="T739" s="264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65" t="s">
        <v>178</v>
      </c>
      <c r="AU739" s="265" t="s">
        <v>86</v>
      </c>
      <c r="AV739" s="15" t="s">
        <v>174</v>
      </c>
      <c r="AW739" s="15" t="s">
        <v>32</v>
      </c>
      <c r="AX739" s="15" t="s">
        <v>84</v>
      </c>
      <c r="AY739" s="265" t="s">
        <v>167</v>
      </c>
    </row>
    <row r="740" s="2" customFormat="1" ht="24.15" customHeight="1">
      <c r="A740" s="39"/>
      <c r="B740" s="40"/>
      <c r="C740" s="267" t="s">
        <v>893</v>
      </c>
      <c r="D740" s="267" t="s">
        <v>290</v>
      </c>
      <c r="E740" s="268" t="s">
        <v>894</v>
      </c>
      <c r="F740" s="269" t="s">
        <v>895</v>
      </c>
      <c r="G740" s="270" t="s">
        <v>274</v>
      </c>
      <c r="H740" s="271">
        <v>1</v>
      </c>
      <c r="I740" s="272"/>
      <c r="J740" s="273">
        <f>ROUND(I740*H740,2)</f>
        <v>0</v>
      </c>
      <c r="K740" s="269" t="s">
        <v>184</v>
      </c>
      <c r="L740" s="274"/>
      <c r="M740" s="275" t="s">
        <v>1</v>
      </c>
      <c r="N740" s="276" t="s">
        <v>41</v>
      </c>
      <c r="O740" s="92"/>
      <c r="P740" s="225">
        <f>O740*H740</f>
        <v>0</v>
      </c>
      <c r="Q740" s="225">
        <v>0.023699999999999999</v>
      </c>
      <c r="R740" s="225">
        <f>Q740*H740</f>
        <v>0.023699999999999999</v>
      </c>
      <c r="S740" s="225">
        <v>0</v>
      </c>
      <c r="T740" s="226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27" t="s">
        <v>293</v>
      </c>
      <c r="AT740" s="227" t="s">
        <v>290</v>
      </c>
      <c r="AU740" s="227" t="s">
        <v>86</v>
      </c>
      <c r="AY740" s="18" t="s">
        <v>167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8" t="s">
        <v>84</v>
      </c>
      <c r="BK740" s="228">
        <f>ROUND(I740*H740,2)</f>
        <v>0</v>
      </c>
      <c r="BL740" s="18" t="s">
        <v>262</v>
      </c>
      <c r="BM740" s="227" t="s">
        <v>896</v>
      </c>
    </row>
    <row r="741" s="13" customFormat="1">
      <c r="A741" s="13"/>
      <c r="B741" s="234"/>
      <c r="C741" s="235"/>
      <c r="D741" s="229" t="s">
        <v>178</v>
      </c>
      <c r="E741" s="236" t="s">
        <v>1</v>
      </c>
      <c r="F741" s="237" t="s">
        <v>382</v>
      </c>
      <c r="G741" s="235"/>
      <c r="H741" s="236" t="s">
        <v>1</v>
      </c>
      <c r="I741" s="238"/>
      <c r="J741" s="235"/>
      <c r="K741" s="235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178</v>
      </c>
      <c r="AU741" s="243" t="s">
        <v>86</v>
      </c>
      <c r="AV741" s="13" t="s">
        <v>84</v>
      </c>
      <c r="AW741" s="13" t="s">
        <v>32</v>
      </c>
      <c r="AX741" s="13" t="s">
        <v>76</v>
      </c>
      <c r="AY741" s="243" t="s">
        <v>167</v>
      </c>
    </row>
    <row r="742" s="14" customFormat="1">
      <c r="A742" s="14"/>
      <c r="B742" s="244"/>
      <c r="C742" s="245"/>
      <c r="D742" s="229" t="s">
        <v>178</v>
      </c>
      <c r="E742" s="246" t="s">
        <v>1</v>
      </c>
      <c r="F742" s="247" t="s">
        <v>892</v>
      </c>
      <c r="G742" s="245"/>
      <c r="H742" s="248">
        <v>1</v>
      </c>
      <c r="I742" s="249"/>
      <c r="J742" s="245"/>
      <c r="K742" s="245"/>
      <c r="L742" s="250"/>
      <c r="M742" s="251"/>
      <c r="N742" s="252"/>
      <c r="O742" s="252"/>
      <c r="P742" s="252"/>
      <c r="Q742" s="252"/>
      <c r="R742" s="252"/>
      <c r="S742" s="252"/>
      <c r="T742" s="253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4" t="s">
        <v>178</v>
      </c>
      <c r="AU742" s="254" t="s">
        <v>86</v>
      </c>
      <c r="AV742" s="14" t="s">
        <v>86</v>
      </c>
      <c r="AW742" s="14" t="s">
        <v>32</v>
      </c>
      <c r="AX742" s="14" t="s">
        <v>76</v>
      </c>
      <c r="AY742" s="254" t="s">
        <v>167</v>
      </c>
    </row>
    <row r="743" s="15" customFormat="1">
      <c r="A743" s="15"/>
      <c r="B743" s="255"/>
      <c r="C743" s="256"/>
      <c r="D743" s="229" t="s">
        <v>178</v>
      </c>
      <c r="E743" s="257" t="s">
        <v>1</v>
      </c>
      <c r="F743" s="258" t="s">
        <v>181</v>
      </c>
      <c r="G743" s="256"/>
      <c r="H743" s="259">
        <v>1</v>
      </c>
      <c r="I743" s="260"/>
      <c r="J743" s="256"/>
      <c r="K743" s="256"/>
      <c r="L743" s="261"/>
      <c r="M743" s="262"/>
      <c r="N743" s="263"/>
      <c r="O743" s="263"/>
      <c r="P743" s="263"/>
      <c r="Q743" s="263"/>
      <c r="R743" s="263"/>
      <c r="S743" s="263"/>
      <c r="T743" s="264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65" t="s">
        <v>178</v>
      </c>
      <c r="AU743" s="265" t="s">
        <v>86</v>
      </c>
      <c r="AV743" s="15" t="s">
        <v>174</v>
      </c>
      <c r="AW743" s="15" t="s">
        <v>32</v>
      </c>
      <c r="AX743" s="15" t="s">
        <v>84</v>
      </c>
      <c r="AY743" s="265" t="s">
        <v>167</v>
      </c>
    </row>
    <row r="744" s="2" customFormat="1" ht="24.15" customHeight="1">
      <c r="A744" s="39"/>
      <c r="B744" s="40"/>
      <c r="C744" s="267" t="s">
        <v>897</v>
      </c>
      <c r="D744" s="267" t="s">
        <v>290</v>
      </c>
      <c r="E744" s="268" t="s">
        <v>898</v>
      </c>
      <c r="F744" s="269" t="s">
        <v>899</v>
      </c>
      <c r="G744" s="270" t="s">
        <v>274</v>
      </c>
      <c r="H744" s="271">
        <v>1</v>
      </c>
      <c r="I744" s="272"/>
      <c r="J744" s="273">
        <f>ROUND(I744*H744,2)</f>
        <v>0</v>
      </c>
      <c r="K744" s="269" t="s">
        <v>184</v>
      </c>
      <c r="L744" s="274"/>
      <c r="M744" s="275" t="s">
        <v>1</v>
      </c>
      <c r="N744" s="276" t="s">
        <v>41</v>
      </c>
      <c r="O744" s="92"/>
      <c r="P744" s="225">
        <f>O744*H744</f>
        <v>0</v>
      </c>
      <c r="Q744" s="225">
        <v>0.0025899999999999999</v>
      </c>
      <c r="R744" s="225">
        <f>Q744*H744</f>
        <v>0.0025899999999999999</v>
      </c>
      <c r="S744" s="225">
        <v>0</v>
      </c>
      <c r="T744" s="226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27" t="s">
        <v>293</v>
      </c>
      <c r="AT744" s="227" t="s">
        <v>290</v>
      </c>
      <c r="AU744" s="227" t="s">
        <v>86</v>
      </c>
      <c r="AY744" s="18" t="s">
        <v>167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8" t="s">
        <v>84</v>
      </c>
      <c r="BK744" s="228">
        <f>ROUND(I744*H744,2)</f>
        <v>0</v>
      </c>
      <c r="BL744" s="18" t="s">
        <v>262</v>
      </c>
      <c r="BM744" s="227" t="s">
        <v>900</v>
      </c>
    </row>
    <row r="745" s="2" customFormat="1">
      <c r="A745" s="39"/>
      <c r="B745" s="40"/>
      <c r="C745" s="41"/>
      <c r="D745" s="229" t="s">
        <v>176</v>
      </c>
      <c r="E745" s="41"/>
      <c r="F745" s="230" t="s">
        <v>901</v>
      </c>
      <c r="G745" s="41"/>
      <c r="H745" s="41"/>
      <c r="I745" s="231"/>
      <c r="J745" s="41"/>
      <c r="K745" s="41"/>
      <c r="L745" s="45"/>
      <c r="M745" s="232"/>
      <c r="N745" s="233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176</v>
      </c>
      <c r="AU745" s="18" t="s">
        <v>86</v>
      </c>
    </row>
    <row r="746" s="13" customFormat="1">
      <c r="A746" s="13"/>
      <c r="B746" s="234"/>
      <c r="C746" s="235"/>
      <c r="D746" s="229" t="s">
        <v>178</v>
      </c>
      <c r="E746" s="236" t="s">
        <v>1</v>
      </c>
      <c r="F746" s="237" t="s">
        <v>382</v>
      </c>
      <c r="G746" s="235"/>
      <c r="H746" s="236" t="s">
        <v>1</v>
      </c>
      <c r="I746" s="238"/>
      <c r="J746" s="235"/>
      <c r="K746" s="235"/>
      <c r="L746" s="239"/>
      <c r="M746" s="240"/>
      <c r="N746" s="241"/>
      <c r="O746" s="241"/>
      <c r="P746" s="241"/>
      <c r="Q746" s="241"/>
      <c r="R746" s="241"/>
      <c r="S746" s="241"/>
      <c r="T746" s="24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3" t="s">
        <v>178</v>
      </c>
      <c r="AU746" s="243" t="s">
        <v>86</v>
      </c>
      <c r="AV746" s="13" t="s">
        <v>84</v>
      </c>
      <c r="AW746" s="13" t="s">
        <v>32</v>
      </c>
      <c r="AX746" s="13" t="s">
        <v>76</v>
      </c>
      <c r="AY746" s="243" t="s">
        <v>167</v>
      </c>
    </row>
    <row r="747" s="14" customFormat="1">
      <c r="A747" s="14"/>
      <c r="B747" s="244"/>
      <c r="C747" s="245"/>
      <c r="D747" s="229" t="s">
        <v>178</v>
      </c>
      <c r="E747" s="246" t="s">
        <v>1</v>
      </c>
      <c r="F747" s="247" t="s">
        <v>892</v>
      </c>
      <c r="G747" s="245"/>
      <c r="H747" s="248">
        <v>1</v>
      </c>
      <c r="I747" s="249"/>
      <c r="J747" s="245"/>
      <c r="K747" s="245"/>
      <c r="L747" s="250"/>
      <c r="M747" s="251"/>
      <c r="N747" s="252"/>
      <c r="O747" s="252"/>
      <c r="P747" s="252"/>
      <c r="Q747" s="252"/>
      <c r="R747" s="252"/>
      <c r="S747" s="252"/>
      <c r="T747" s="25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4" t="s">
        <v>178</v>
      </c>
      <c r="AU747" s="254" t="s">
        <v>86</v>
      </c>
      <c r="AV747" s="14" t="s">
        <v>86</v>
      </c>
      <c r="AW747" s="14" t="s">
        <v>32</v>
      </c>
      <c r="AX747" s="14" t="s">
        <v>76</v>
      </c>
      <c r="AY747" s="254" t="s">
        <v>167</v>
      </c>
    </row>
    <row r="748" s="15" customFormat="1">
      <c r="A748" s="15"/>
      <c r="B748" s="255"/>
      <c r="C748" s="256"/>
      <c r="D748" s="229" t="s">
        <v>178</v>
      </c>
      <c r="E748" s="257" t="s">
        <v>1</v>
      </c>
      <c r="F748" s="258" t="s">
        <v>181</v>
      </c>
      <c r="G748" s="256"/>
      <c r="H748" s="259">
        <v>1</v>
      </c>
      <c r="I748" s="260"/>
      <c r="J748" s="256"/>
      <c r="K748" s="256"/>
      <c r="L748" s="261"/>
      <c r="M748" s="262"/>
      <c r="N748" s="263"/>
      <c r="O748" s="263"/>
      <c r="P748" s="263"/>
      <c r="Q748" s="263"/>
      <c r="R748" s="263"/>
      <c r="S748" s="263"/>
      <c r="T748" s="264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5" t="s">
        <v>178</v>
      </c>
      <c r="AU748" s="265" t="s">
        <v>86</v>
      </c>
      <c r="AV748" s="15" t="s">
        <v>174</v>
      </c>
      <c r="AW748" s="15" t="s">
        <v>32</v>
      </c>
      <c r="AX748" s="15" t="s">
        <v>84</v>
      </c>
      <c r="AY748" s="265" t="s">
        <v>167</v>
      </c>
    </row>
    <row r="749" s="2" customFormat="1" ht="16.5" customHeight="1">
      <c r="A749" s="39"/>
      <c r="B749" s="40"/>
      <c r="C749" s="267" t="s">
        <v>902</v>
      </c>
      <c r="D749" s="267" t="s">
        <v>290</v>
      </c>
      <c r="E749" s="268" t="s">
        <v>903</v>
      </c>
      <c r="F749" s="269" t="s">
        <v>904</v>
      </c>
      <c r="G749" s="270" t="s">
        <v>274</v>
      </c>
      <c r="H749" s="271">
        <v>1</v>
      </c>
      <c r="I749" s="272"/>
      <c r="J749" s="273">
        <f>ROUND(I749*H749,2)</f>
        <v>0</v>
      </c>
      <c r="K749" s="269" t="s">
        <v>184</v>
      </c>
      <c r="L749" s="274"/>
      <c r="M749" s="275" t="s">
        <v>1</v>
      </c>
      <c r="N749" s="276" t="s">
        <v>41</v>
      </c>
      <c r="O749" s="92"/>
      <c r="P749" s="225">
        <f>O749*H749</f>
        <v>0</v>
      </c>
      <c r="Q749" s="225">
        <v>0.0027200000000000002</v>
      </c>
      <c r="R749" s="225">
        <f>Q749*H749</f>
        <v>0.0027200000000000002</v>
      </c>
      <c r="S749" s="225">
        <v>0</v>
      </c>
      <c r="T749" s="226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27" t="s">
        <v>293</v>
      </c>
      <c r="AT749" s="227" t="s">
        <v>290</v>
      </c>
      <c r="AU749" s="227" t="s">
        <v>86</v>
      </c>
      <c r="AY749" s="18" t="s">
        <v>167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8" t="s">
        <v>84</v>
      </c>
      <c r="BK749" s="228">
        <f>ROUND(I749*H749,2)</f>
        <v>0</v>
      </c>
      <c r="BL749" s="18" t="s">
        <v>262</v>
      </c>
      <c r="BM749" s="227" t="s">
        <v>905</v>
      </c>
    </row>
    <row r="750" s="13" customFormat="1">
      <c r="A750" s="13"/>
      <c r="B750" s="234"/>
      <c r="C750" s="235"/>
      <c r="D750" s="229" t="s">
        <v>178</v>
      </c>
      <c r="E750" s="236" t="s">
        <v>1</v>
      </c>
      <c r="F750" s="237" t="s">
        <v>382</v>
      </c>
      <c r="G750" s="235"/>
      <c r="H750" s="236" t="s">
        <v>1</v>
      </c>
      <c r="I750" s="238"/>
      <c r="J750" s="235"/>
      <c r="K750" s="235"/>
      <c r="L750" s="239"/>
      <c r="M750" s="240"/>
      <c r="N750" s="241"/>
      <c r="O750" s="241"/>
      <c r="P750" s="241"/>
      <c r="Q750" s="241"/>
      <c r="R750" s="241"/>
      <c r="S750" s="241"/>
      <c r="T750" s="24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3" t="s">
        <v>178</v>
      </c>
      <c r="AU750" s="243" t="s">
        <v>86</v>
      </c>
      <c r="AV750" s="13" t="s">
        <v>84</v>
      </c>
      <c r="AW750" s="13" t="s">
        <v>32</v>
      </c>
      <c r="AX750" s="13" t="s">
        <v>76</v>
      </c>
      <c r="AY750" s="243" t="s">
        <v>167</v>
      </c>
    </row>
    <row r="751" s="14" customFormat="1">
      <c r="A751" s="14"/>
      <c r="B751" s="244"/>
      <c r="C751" s="245"/>
      <c r="D751" s="229" t="s">
        <v>178</v>
      </c>
      <c r="E751" s="246" t="s">
        <v>1</v>
      </c>
      <c r="F751" s="247" t="s">
        <v>892</v>
      </c>
      <c r="G751" s="245"/>
      <c r="H751" s="248">
        <v>1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4" t="s">
        <v>178</v>
      </c>
      <c r="AU751" s="254" t="s">
        <v>86</v>
      </c>
      <c r="AV751" s="14" t="s">
        <v>86</v>
      </c>
      <c r="AW751" s="14" t="s">
        <v>32</v>
      </c>
      <c r="AX751" s="14" t="s">
        <v>76</v>
      </c>
      <c r="AY751" s="254" t="s">
        <v>167</v>
      </c>
    </row>
    <row r="752" s="15" customFormat="1">
      <c r="A752" s="15"/>
      <c r="B752" s="255"/>
      <c r="C752" s="256"/>
      <c r="D752" s="229" t="s">
        <v>178</v>
      </c>
      <c r="E752" s="257" t="s">
        <v>1</v>
      </c>
      <c r="F752" s="258" t="s">
        <v>181</v>
      </c>
      <c r="G752" s="256"/>
      <c r="H752" s="259">
        <v>1</v>
      </c>
      <c r="I752" s="260"/>
      <c r="J752" s="256"/>
      <c r="K752" s="256"/>
      <c r="L752" s="261"/>
      <c r="M752" s="262"/>
      <c r="N752" s="263"/>
      <c r="O752" s="263"/>
      <c r="P752" s="263"/>
      <c r="Q752" s="263"/>
      <c r="R752" s="263"/>
      <c r="S752" s="263"/>
      <c r="T752" s="264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65" t="s">
        <v>178</v>
      </c>
      <c r="AU752" s="265" t="s">
        <v>86</v>
      </c>
      <c r="AV752" s="15" t="s">
        <v>174</v>
      </c>
      <c r="AW752" s="15" t="s">
        <v>32</v>
      </c>
      <c r="AX752" s="15" t="s">
        <v>84</v>
      </c>
      <c r="AY752" s="265" t="s">
        <v>167</v>
      </c>
    </row>
    <row r="753" s="2" customFormat="1" ht="21.75" customHeight="1">
      <c r="A753" s="39"/>
      <c r="B753" s="40"/>
      <c r="C753" s="216" t="s">
        <v>906</v>
      </c>
      <c r="D753" s="216" t="s">
        <v>170</v>
      </c>
      <c r="E753" s="217" t="s">
        <v>907</v>
      </c>
      <c r="F753" s="218" t="s">
        <v>908</v>
      </c>
      <c r="G753" s="219" t="s">
        <v>274</v>
      </c>
      <c r="H753" s="220">
        <v>5</v>
      </c>
      <c r="I753" s="221"/>
      <c r="J753" s="222">
        <f>ROUND(I753*H753,2)</f>
        <v>0</v>
      </c>
      <c r="K753" s="218" t="s">
        <v>184</v>
      </c>
      <c r="L753" s="45"/>
      <c r="M753" s="223" t="s">
        <v>1</v>
      </c>
      <c r="N753" s="224" t="s">
        <v>41</v>
      </c>
      <c r="O753" s="92"/>
      <c r="P753" s="225">
        <f>O753*H753</f>
        <v>0</v>
      </c>
      <c r="Q753" s="225">
        <v>0.00025999999999999998</v>
      </c>
      <c r="R753" s="225">
        <f>Q753*H753</f>
        <v>0.0012999999999999999</v>
      </c>
      <c r="S753" s="225">
        <v>0</v>
      </c>
      <c r="T753" s="226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27" t="s">
        <v>262</v>
      </c>
      <c r="AT753" s="227" t="s">
        <v>170</v>
      </c>
      <c r="AU753" s="227" t="s">
        <v>86</v>
      </c>
      <c r="AY753" s="18" t="s">
        <v>167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8" t="s">
        <v>84</v>
      </c>
      <c r="BK753" s="228">
        <f>ROUND(I753*H753,2)</f>
        <v>0</v>
      </c>
      <c r="BL753" s="18" t="s">
        <v>262</v>
      </c>
      <c r="BM753" s="227" t="s">
        <v>909</v>
      </c>
    </row>
    <row r="754" s="13" customFormat="1">
      <c r="A754" s="13"/>
      <c r="B754" s="234"/>
      <c r="C754" s="235"/>
      <c r="D754" s="229" t="s">
        <v>178</v>
      </c>
      <c r="E754" s="236" t="s">
        <v>1</v>
      </c>
      <c r="F754" s="237" t="s">
        <v>382</v>
      </c>
      <c r="G754" s="235"/>
      <c r="H754" s="236" t="s">
        <v>1</v>
      </c>
      <c r="I754" s="238"/>
      <c r="J754" s="235"/>
      <c r="K754" s="235"/>
      <c r="L754" s="239"/>
      <c r="M754" s="240"/>
      <c r="N754" s="241"/>
      <c r="O754" s="241"/>
      <c r="P754" s="241"/>
      <c r="Q754" s="241"/>
      <c r="R754" s="241"/>
      <c r="S754" s="241"/>
      <c r="T754" s="24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3" t="s">
        <v>178</v>
      </c>
      <c r="AU754" s="243" t="s">
        <v>86</v>
      </c>
      <c r="AV754" s="13" t="s">
        <v>84</v>
      </c>
      <c r="AW754" s="13" t="s">
        <v>32</v>
      </c>
      <c r="AX754" s="13" t="s">
        <v>76</v>
      </c>
      <c r="AY754" s="243" t="s">
        <v>167</v>
      </c>
    </row>
    <row r="755" s="14" customFormat="1">
      <c r="A755" s="14"/>
      <c r="B755" s="244"/>
      <c r="C755" s="245"/>
      <c r="D755" s="229" t="s">
        <v>178</v>
      </c>
      <c r="E755" s="246" t="s">
        <v>1</v>
      </c>
      <c r="F755" s="247" t="s">
        <v>910</v>
      </c>
      <c r="G755" s="245"/>
      <c r="H755" s="248">
        <v>5</v>
      </c>
      <c r="I755" s="249"/>
      <c r="J755" s="245"/>
      <c r="K755" s="245"/>
      <c r="L755" s="250"/>
      <c r="M755" s="251"/>
      <c r="N755" s="252"/>
      <c r="O755" s="252"/>
      <c r="P755" s="252"/>
      <c r="Q755" s="252"/>
      <c r="R755" s="252"/>
      <c r="S755" s="252"/>
      <c r="T755" s="253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4" t="s">
        <v>178</v>
      </c>
      <c r="AU755" s="254" t="s">
        <v>86</v>
      </c>
      <c r="AV755" s="14" t="s">
        <v>86</v>
      </c>
      <c r="AW755" s="14" t="s">
        <v>32</v>
      </c>
      <c r="AX755" s="14" t="s">
        <v>76</v>
      </c>
      <c r="AY755" s="254" t="s">
        <v>167</v>
      </c>
    </row>
    <row r="756" s="15" customFormat="1">
      <c r="A756" s="15"/>
      <c r="B756" s="255"/>
      <c r="C756" s="256"/>
      <c r="D756" s="229" t="s">
        <v>178</v>
      </c>
      <c r="E756" s="257" t="s">
        <v>1</v>
      </c>
      <c r="F756" s="258" t="s">
        <v>181</v>
      </c>
      <c r="G756" s="256"/>
      <c r="H756" s="259">
        <v>5</v>
      </c>
      <c r="I756" s="260"/>
      <c r="J756" s="256"/>
      <c r="K756" s="256"/>
      <c r="L756" s="261"/>
      <c r="M756" s="262"/>
      <c r="N756" s="263"/>
      <c r="O756" s="263"/>
      <c r="P756" s="263"/>
      <c r="Q756" s="263"/>
      <c r="R756" s="263"/>
      <c r="S756" s="263"/>
      <c r="T756" s="264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65" t="s">
        <v>178</v>
      </c>
      <c r="AU756" s="265" t="s">
        <v>86</v>
      </c>
      <c r="AV756" s="15" t="s">
        <v>174</v>
      </c>
      <c r="AW756" s="15" t="s">
        <v>32</v>
      </c>
      <c r="AX756" s="15" t="s">
        <v>84</v>
      </c>
      <c r="AY756" s="265" t="s">
        <v>167</v>
      </c>
    </row>
    <row r="757" s="2" customFormat="1" ht="24.15" customHeight="1">
      <c r="A757" s="39"/>
      <c r="B757" s="40"/>
      <c r="C757" s="267" t="s">
        <v>911</v>
      </c>
      <c r="D757" s="267" t="s">
        <v>290</v>
      </c>
      <c r="E757" s="268" t="s">
        <v>912</v>
      </c>
      <c r="F757" s="269" t="s">
        <v>913</v>
      </c>
      <c r="G757" s="270" t="s">
        <v>274</v>
      </c>
      <c r="H757" s="271">
        <v>5</v>
      </c>
      <c r="I757" s="272"/>
      <c r="J757" s="273">
        <f>ROUND(I757*H757,2)</f>
        <v>0</v>
      </c>
      <c r="K757" s="269" t="s">
        <v>184</v>
      </c>
      <c r="L757" s="274"/>
      <c r="M757" s="275" t="s">
        <v>1</v>
      </c>
      <c r="N757" s="276" t="s">
        <v>41</v>
      </c>
      <c r="O757" s="92"/>
      <c r="P757" s="225">
        <f>O757*H757</f>
        <v>0</v>
      </c>
      <c r="Q757" s="225">
        <v>0.035499999999999997</v>
      </c>
      <c r="R757" s="225">
        <f>Q757*H757</f>
        <v>0.17749999999999999</v>
      </c>
      <c r="S757" s="225">
        <v>0</v>
      </c>
      <c r="T757" s="226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27" t="s">
        <v>293</v>
      </c>
      <c r="AT757" s="227" t="s">
        <v>290</v>
      </c>
      <c r="AU757" s="227" t="s">
        <v>86</v>
      </c>
      <c r="AY757" s="18" t="s">
        <v>167</v>
      </c>
      <c r="BE757" s="228">
        <f>IF(N757="základní",J757,0)</f>
        <v>0</v>
      </c>
      <c r="BF757" s="228">
        <f>IF(N757="snížená",J757,0)</f>
        <v>0</v>
      </c>
      <c r="BG757" s="228">
        <f>IF(N757="zákl. přenesená",J757,0)</f>
        <v>0</v>
      </c>
      <c r="BH757" s="228">
        <f>IF(N757="sníž. přenesená",J757,0)</f>
        <v>0</v>
      </c>
      <c r="BI757" s="228">
        <f>IF(N757="nulová",J757,0)</f>
        <v>0</v>
      </c>
      <c r="BJ757" s="18" t="s">
        <v>84</v>
      </c>
      <c r="BK757" s="228">
        <f>ROUND(I757*H757,2)</f>
        <v>0</v>
      </c>
      <c r="BL757" s="18" t="s">
        <v>262</v>
      </c>
      <c r="BM757" s="227" t="s">
        <v>914</v>
      </c>
    </row>
    <row r="758" s="13" customFormat="1">
      <c r="A758" s="13"/>
      <c r="B758" s="234"/>
      <c r="C758" s="235"/>
      <c r="D758" s="229" t="s">
        <v>178</v>
      </c>
      <c r="E758" s="236" t="s">
        <v>1</v>
      </c>
      <c r="F758" s="237" t="s">
        <v>382</v>
      </c>
      <c r="G758" s="235"/>
      <c r="H758" s="236" t="s">
        <v>1</v>
      </c>
      <c r="I758" s="238"/>
      <c r="J758" s="235"/>
      <c r="K758" s="235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178</v>
      </c>
      <c r="AU758" s="243" t="s">
        <v>86</v>
      </c>
      <c r="AV758" s="13" t="s">
        <v>84</v>
      </c>
      <c r="AW758" s="13" t="s">
        <v>32</v>
      </c>
      <c r="AX758" s="13" t="s">
        <v>76</v>
      </c>
      <c r="AY758" s="243" t="s">
        <v>167</v>
      </c>
    </row>
    <row r="759" s="14" customFormat="1">
      <c r="A759" s="14"/>
      <c r="B759" s="244"/>
      <c r="C759" s="245"/>
      <c r="D759" s="229" t="s">
        <v>178</v>
      </c>
      <c r="E759" s="246" t="s">
        <v>1</v>
      </c>
      <c r="F759" s="247" t="s">
        <v>910</v>
      </c>
      <c r="G759" s="245"/>
      <c r="H759" s="248">
        <v>5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178</v>
      </c>
      <c r="AU759" s="254" t="s">
        <v>86</v>
      </c>
      <c r="AV759" s="14" t="s">
        <v>86</v>
      </c>
      <c r="AW759" s="14" t="s">
        <v>32</v>
      </c>
      <c r="AX759" s="14" t="s">
        <v>76</v>
      </c>
      <c r="AY759" s="254" t="s">
        <v>167</v>
      </c>
    </row>
    <row r="760" s="15" customFormat="1">
      <c r="A760" s="15"/>
      <c r="B760" s="255"/>
      <c r="C760" s="256"/>
      <c r="D760" s="229" t="s">
        <v>178</v>
      </c>
      <c r="E760" s="257" t="s">
        <v>1</v>
      </c>
      <c r="F760" s="258" t="s">
        <v>181</v>
      </c>
      <c r="G760" s="256"/>
      <c r="H760" s="259">
        <v>5</v>
      </c>
      <c r="I760" s="260"/>
      <c r="J760" s="256"/>
      <c r="K760" s="256"/>
      <c r="L760" s="261"/>
      <c r="M760" s="262"/>
      <c r="N760" s="263"/>
      <c r="O760" s="263"/>
      <c r="P760" s="263"/>
      <c r="Q760" s="263"/>
      <c r="R760" s="263"/>
      <c r="S760" s="263"/>
      <c r="T760" s="264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5" t="s">
        <v>178</v>
      </c>
      <c r="AU760" s="265" t="s">
        <v>86</v>
      </c>
      <c r="AV760" s="15" t="s">
        <v>174</v>
      </c>
      <c r="AW760" s="15" t="s">
        <v>32</v>
      </c>
      <c r="AX760" s="15" t="s">
        <v>84</v>
      </c>
      <c r="AY760" s="265" t="s">
        <v>167</v>
      </c>
    </row>
    <row r="761" s="2" customFormat="1" ht="24.15" customHeight="1">
      <c r="A761" s="39"/>
      <c r="B761" s="40"/>
      <c r="C761" s="267" t="s">
        <v>915</v>
      </c>
      <c r="D761" s="267" t="s">
        <v>290</v>
      </c>
      <c r="E761" s="268" t="s">
        <v>916</v>
      </c>
      <c r="F761" s="269" t="s">
        <v>917</v>
      </c>
      <c r="G761" s="270" t="s">
        <v>274</v>
      </c>
      <c r="H761" s="271">
        <v>1</v>
      </c>
      <c r="I761" s="272"/>
      <c r="J761" s="273">
        <f>ROUND(I761*H761,2)</f>
        <v>0</v>
      </c>
      <c r="K761" s="269" t="s">
        <v>184</v>
      </c>
      <c r="L761" s="274"/>
      <c r="M761" s="275" t="s">
        <v>1</v>
      </c>
      <c r="N761" s="276" t="s">
        <v>41</v>
      </c>
      <c r="O761" s="92"/>
      <c r="P761" s="225">
        <f>O761*H761</f>
        <v>0</v>
      </c>
      <c r="Q761" s="225">
        <v>0.00281</v>
      </c>
      <c r="R761" s="225">
        <f>Q761*H761</f>
        <v>0.00281</v>
      </c>
      <c r="S761" s="225">
        <v>0</v>
      </c>
      <c r="T761" s="226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27" t="s">
        <v>293</v>
      </c>
      <c r="AT761" s="227" t="s">
        <v>290</v>
      </c>
      <c r="AU761" s="227" t="s">
        <v>86</v>
      </c>
      <c r="AY761" s="18" t="s">
        <v>167</v>
      </c>
      <c r="BE761" s="228">
        <f>IF(N761="základní",J761,0)</f>
        <v>0</v>
      </c>
      <c r="BF761" s="228">
        <f>IF(N761="snížená",J761,0)</f>
        <v>0</v>
      </c>
      <c r="BG761" s="228">
        <f>IF(N761="zákl. přenesená",J761,0)</f>
        <v>0</v>
      </c>
      <c r="BH761" s="228">
        <f>IF(N761="sníž. přenesená",J761,0)</f>
        <v>0</v>
      </c>
      <c r="BI761" s="228">
        <f>IF(N761="nulová",J761,0)</f>
        <v>0</v>
      </c>
      <c r="BJ761" s="18" t="s">
        <v>84</v>
      </c>
      <c r="BK761" s="228">
        <f>ROUND(I761*H761,2)</f>
        <v>0</v>
      </c>
      <c r="BL761" s="18" t="s">
        <v>262</v>
      </c>
      <c r="BM761" s="227" t="s">
        <v>918</v>
      </c>
    </row>
    <row r="762" s="2" customFormat="1">
      <c r="A762" s="39"/>
      <c r="B762" s="40"/>
      <c r="C762" s="41"/>
      <c r="D762" s="229" t="s">
        <v>176</v>
      </c>
      <c r="E762" s="41"/>
      <c r="F762" s="230" t="s">
        <v>901</v>
      </c>
      <c r="G762" s="41"/>
      <c r="H762" s="41"/>
      <c r="I762" s="231"/>
      <c r="J762" s="41"/>
      <c r="K762" s="41"/>
      <c r="L762" s="45"/>
      <c r="M762" s="232"/>
      <c r="N762" s="233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176</v>
      </c>
      <c r="AU762" s="18" t="s">
        <v>86</v>
      </c>
    </row>
    <row r="763" s="13" customFormat="1">
      <c r="A763" s="13"/>
      <c r="B763" s="234"/>
      <c r="C763" s="235"/>
      <c r="D763" s="229" t="s">
        <v>178</v>
      </c>
      <c r="E763" s="236" t="s">
        <v>1</v>
      </c>
      <c r="F763" s="237" t="s">
        <v>382</v>
      </c>
      <c r="G763" s="235"/>
      <c r="H763" s="236" t="s">
        <v>1</v>
      </c>
      <c r="I763" s="238"/>
      <c r="J763" s="235"/>
      <c r="K763" s="235"/>
      <c r="L763" s="239"/>
      <c r="M763" s="240"/>
      <c r="N763" s="241"/>
      <c r="O763" s="241"/>
      <c r="P763" s="241"/>
      <c r="Q763" s="241"/>
      <c r="R763" s="241"/>
      <c r="S763" s="241"/>
      <c r="T763" s="24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3" t="s">
        <v>178</v>
      </c>
      <c r="AU763" s="243" t="s">
        <v>86</v>
      </c>
      <c r="AV763" s="13" t="s">
        <v>84</v>
      </c>
      <c r="AW763" s="13" t="s">
        <v>32</v>
      </c>
      <c r="AX763" s="13" t="s">
        <v>76</v>
      </c>
      <c r="AY763" s="243" t="s">
        <v>167</v>
      </c>
    </row>
    <row r="764" s="14" customFormat="1">
      <c r="A764" s="14"/>
      <c r="B764" s="244"/>
      <c r="C764" s="245"/>
      <c r="D764" s="229" t="s">
        <v>178</v>
      </c>
      <c r="E764" s="246" t="s">
        <v>1</v>
      </c>
      <c r="F764" s="247" t="s">
        <v>919</v>
      </c>
      <c r="G764" s="245"/>
      <c r="H764" s="248">
        <v>1</v>
      </c>
      <c r="I764" s="249"/>
      <c r="J764" s="245"/>
      <c r="K764" s="245"/>
      <c r="L764" s="250"/>
      <c r="M764" s="251"/>
      <c r="N764" s="252"/>
      <c r="O764" s="252"/>
      <c r="P764" s="252"/>
      <c r="Q764" s="252"/>
      <c r="R764" s="252"/>
      <c r="S764" s="252"/>
      <c r="T764" s="253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4" t="s">
        <v>178</v>
      </c>
      <c r="AU764" s="254" t="s">
        <v>86</v>
      </c>
      <c r="AV764" s="14" t="s">
        <v>86</v>
      </c>
      <c r="AW764" s="14" t="s">
        <v>32</v>
      </c>
      <c r="AX764" s="14" t="s">
        <v>76</v>
      </c>
      <c r="AY764" s="254" t="s">
        <v>167</v>
      </c>
    </row>
    <row r="765" s="15" customFormat="1">
      <c r="A765" s="15"/>
      <c r="B765" s="255"/>
      <c r="C765" s="256"/>
      <c r="D765" s="229" t="s">
        <v>178</v>
      </c>
      <c r="E765" s="257" t="s">
        <v>1</v>
      </c>
      <c r="F765" s="258" t="s">
        <v>181</v>
      </c>
      <c r="G765" s="256"/>
      <c r="H765" s="259">
        <v>1</v>
      </c>
      <c r="I765" s="260"/>
      <c r="J765" s="256"/>
      <c r="K765" s="256"/>
      <c r="L765" s="261"/>
      <c r="M765" s="262"/>
      <c r="N765" s="263"/>
      <c r="O765" s="263"/>
      <c r="P765" s="263"/>
      <c r="Q765" s="263"/>
      <c r="R765" s="263"/>
      <c r="S765" s="263"/>
      <c r="T765" s="264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5" t="s">
        <v>178</v>
      </c>
      <c r="AU765" s="265" t="s">
        <v>86</v>
      </c>
      <c r="AV765" s="15" t="s">
        <v>174</v>
      </c>
      <c r="AW765" s="15" t="s">
        <v>32</v>
      </c>
      <c r="AX765" s="15" t="s">
        <v>84</v>
      </c>
      <c r="AY765" s="265" t="s">
        <v>167</v>
      </c>
    </row>
    <row r="766" s="2" customFormat="1" ht="24.15" customHeight="1">
      <c r="A766" s="39"/>
      <c r="B766" s="40"/>
      <c r="C766" s="267" t="s">
        <v>920</v>
      </c>
      <c r="D766" s="267" t="s">
        <v>290</v>
      </c>
      <c r="E766" s="268" t="s">
        <v>921</v>
      </c>
      <c r="F766" s="269" t="s">
        <v>922</v>
      </c>
      <c r="G766" s="270" t="s">
        <v>274</v>
      </c>
      <c r="H766" s="271">
        <v>2</v>
      </c>
      <c r="I766" s="272"/>
      <c r="J766" s="273">
        <f>ROUND(I766*H766,2)</f>
        <v>0</v>
      </c>
      <c r="K766" s="269" t="s">
        <v>184</v>
      </c>
      <c r="L766" s="274"/>
      <c r="M766" s="275" t="s">
        <v>1</v>
      </c>
      <c r="N766" s="276" t="s">
        <v>41</v>
      </c>
      <c r="O766" s="92"/>
      <c r="P766" s="225">
        <f>O766*H766</f>
        <v>0</v>
      </c>
      <c r="Q766" s="225">
        <v>0.00281</v>
      </c>
      <c r="R766" s="225">
        <f>Q766*H766</f>
        <v>0.00562</v>
      </c>
      <c r="S766" s="225">
        <v>0</v>
      </c>
      <c r="T766" s="226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27" t="s">
        <v>293</v>
      </c>
      <c r="AT766" s="227" t="s">
        <v>290</v>
      </c>
      <c r="AU766" s="227" t="s">
        <v>86</v>
      </c>
      <c r="AY766" s="18" t="s">
        <v>167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8" t="s">
        <v>84</v>
      </c>
      <c r="BK766" s="228">
        <f>ROUND(I766*H766,2)</f>
        <v>0</v>
      </c>
      <c r="BL766" s="18" t="s">
        <v>262</v>
      </c>
      <c r="BM766" s="227" t="s">
        <v>923</v>
      </c>
    </row>
    <row r="767" s="2" customFormat="1">
      <c r="A767" s="39"/>
      <c r="B767" s="40"/>
      <c r="C767" s="41"/>
      <c r="D767" s="229" t="s">
        <v>176</v>
      </c>
      <c r="E767" s="41"/>
      <c r="F767" s="230" t="s">
        <v>901</v>
      </c>
      <c r="G767" s="41"/>
      <c r="H767" s="41"/>
      <c r="I767" s="231"/>
      <c r="J767" s="41"/>
      <c r="K767" s="41"/>
      <c r="L767" s="45"/>
      <c r="M767" s="232"/>
      <c r="N767" s="233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176</v>
      </c>
      <c r="AU767" s="18" t="s">
        <v>86</v>
      </c>
    </row>
    <row r="768" s="13" customFormat="1">
      <c r="A768" s="13"/>
      <c r="B768" s="234"/>
      <c r="C768" s="235"/>
      <c r="D768" s="229" t="s">
        <v>178</v>
      </c>
      <c r="E768" s="236" t="s">
        <v>1</v>
      </c>
      <c r="F768" s="237" t="s">
        <v>382</v>
      </c>
      <c r="G768" s="235"/>
      <c r="H768" s="236" t="s">
        <v>1</v>
      </c>
      <c r="I768" s="238"/>
      <c r="J768" s="235"/>
      <c r="K768" s="235"/>
      <c r="L768" s="239"/>
      <c r="M768" s="240"/>
      <c r="N768" s="241"/>
      <c r="O768" s="241"/>
      <c r="P768" s="241"/>
      <c r="Q768" s="241"/>
      <c r="R768" s="241"/>
      <c r="S768" s="241"/>
      <c r="T768" s="242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3" t="s">
        <v>178</v>
      </c>
      <c r="AU768" s="243" t="s">
        <v>86</v>
      </c>
      <c r="AV768" s="13" t="s">
        <v>84</v>
      </c>
      <c r="AW768" s="13" t="s">
        <v>32</v>
      </c>
      <c r="AX768" s="13" t="s">
        <v>76</v>
      </c>
      <c r="AY768" s="243" t="s">
        <v>167</v>
      </c>
    </row>
    <row r="769" s="14" customFormat="1">
      <c r="A769" s="14"/>
      <c r="B769" s="244"/>
      <c r="C769" s="245"/>
      <c r="D769" s="229" t="s">
        <v>178</v>
      </c>
      <c r="E769" s="246" t="s">
        <v>1</v>
      </c>
      <c r="F769" s="247" t="s">
        <v>924</v>
      </c>
      <c r="G769" s="245"/>
      <c r="H769" s="248">
        <v>2</v>
      </c>
      <c r="I769" s="249"/>
      <c r="J769" s="245"/>
      <c r="K769" s="245"/>
      <c r="L769" s="250"/>
      <c r="M769" s="251"/>
      <c r="N769" s="252"/>
      <c r="O769" s="252"/>
      <c r="P769" s="252"/>
      <c r="Q769" s="252"/>
      <c r="R769" s="252"/>
      <c r="S769" s="252"/>
      <c r="T769" s="253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4" t="s">
        <v>178</v>
      </c>
      <c r="AU769" s="254" t="s">
        <v>86</v>
      </c>
      <c r="AV769" s="14" t="s">
        <v>86</v>
      </c>
      <c r="AW769" s="14" t="s">
        <v>32</v>
      </c>
      <c r="AX769" s="14" t="s">
        <v>76</v>
      </c>
      <c r="AY769" s="254" t="s">
        <v>167</v>
      </c>
    </row>
    <row r="770" s="15" customFormat="1">
      <c r="A770" s="15"/>
      <c r="B770" s="255"/>
      <c r="C770" s="256"/>
      <c r="D770" s="229" t="s">
        <v>178</v>
      </c>
      <c r="E770" s="257" t="s">
        <v>1</v>
      </c>
      <c r="F770" s="258" t="s">
        <v>181</v>
      </c>
      <c r="G770" s="256"/>
      <c r="H770" s="259">
        <v>2</v>
      </c>
      <c r="I770" s="260"/>
      <c r="J770" s="256"/>
      <c r="K770" s="256"/>
      <c r="L770" s="261"/>
      <c r="M770" s="262"/>
      <c r="N770" s="263"/>
      <c r="O770" s="263"/>
      <c r="P770" s="263"/>
      <c r="Q770" s="263"/>
      <c r="R770" s="263"/>
      <c r="S770" s="263"/>
      <c r="T770" s="26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5" t="s">
        <v>178</v>
      </c>
      <c r="AU770" s="265" t="s">
        <v>86</v>
      </c>
      <c r="AV770" s="15" t="s">
        <v>174</v>
      </c>
      <c r="AW770" s="15" t="s">
        <v>32</v>
      </c>
      <c r="AX770" s="15" t="s">
        <v>84</v>
      </c>
      <c r="AY770" s="265" t="s">
        <v>167</v>
      </c>
    </row>
    <row r="771" s="2" customFormat="1" ht="16.5" customHeight="1">
      <c r="A771" s="39"/>
      <c r="B771" s="40"/>
      <c r="C771" s="267" t="s">
        <v>925</v>
      </c>
      <c r="D771" s="267" t="s">
        <v>290</v>
      </c>
      <c r="E771" s="268" t="s">
        <v>926</v>
      </c>
      <c r="F771" s="269" t="s">
        <v>927</v>
      </c>
      <c r="G771" s="270" t="s">
        <v>274</v>
      </c>
      <c r="H771" s="271">
        <v>5</v>
      </c>
      <c r="I771" s="272"/>
      <c r="J771" s="273">
        <f>ROUND(I771*H771,2)</f>
        <v>0</v>
      </c>
      <c r="K771" s="269" t="s">
        <v>184</v>
      </c>
      <c r="L771" s="274"/>
      <c r="M771" s="275" t="s">
        <v>1</v>
      </c>
      <c r="N771" s="276" t="s">
        <v>41</v>
      </c>
      <c r="O771" s="92"/>
      <c r="P771" s="225">
        <f>O771*H771</f>
        <v>0</v>
      </c>
      <c r="Q771" s="225">
        <v>0.0027200000000000002</v>
      </c>
      <c r="R771" s="225">
        <f>Q771*H771</f>
        <v>0.013600000000000001</v>
      </c>
      <c r="S771" s="225">
        <v>0</v>
      </c>
      <c r="T771" s="226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27" t="s">
        <v>293</v>
      </c>
      <c r="AT771" s="227" t="s">
        <v>290</v>
      </c>
      <c r="AU771" s="227" t="s">
        <v>86</v>
      </c>
      <c r="AY771" s="18" t="s">
        <v>167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18" t="s">
        <v>84</v>
      </c>
      <c r="BK771" s="228">
        <f>ROUND(I771*H771,2)</f>
        <v>0</v>
      </c>
      <c r="BL771" s="18" t="s">
        <v>262</v>
      </c>
      <c r="BM771" s="227" t="s">
        <v>928</v>
      </c>
    </row>
    <row r="772" s="13" customFormat="1">
      <c r="A772" s="13"/>
      <c r="B772" s="234"/>
      <c r="C772" s="235"/>
      <c r="D772" s="229" t="s">
        <v>178</v>
      </c>
      <c r="E772" s="236" t="s">
        <v>1</v>
      </c>
      <c r="F772" s="237" t="s">
        <v>382</v>
      </c>
      <c r="G772" s="235"/>
      <c r="H772" s="236" t="s">
        <v>1</v>
      </c>
      <c r="I772" s="238"/>
      <c r="J772" s="235"/>
      <c r="K772" s="235"/>
      <c r="L772" s="239"/>
      <c r="M772" s="240"/>
      <c r="N772" s="241"/>
      <c r="O772" s="241"/>
      <c r="P772" s="241"/>
      <c r="Q772" s="241"/>
      <c r="R772" s="241"/>
      <c r="S772" s="241"/>
      <c r="T772" s="24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3" t="s">
        <v>178</v>
      </c>
      <c r="AU772" s="243" t="s">
        <v>86</v>
      </c>
      <c r="AV772" s="13" t="s">
        <v>84</v>
      </c>
      <c r="AW772" s="13" t="s">
        <v>32</v>
      </c>
      <c r="AX772" s="13" t="s">
        <v>76</v>
      </c>
      <c r="AY772" s="243" t="s">
        <v>167</v>
      </c>
    </row>
    <row r="773" s="14" customFormat="1">
      <c r="A773" s="14"/>
      <c r="B773" s="244"/>
      <c r="C773" s="245"/>
      <c r="D773" s="229" t="s">
        <v>178</v>
      </c>
      <c r="E773" s="246" t="s">
        <v>1</v>
      </c>
      <c r="F773" s="247" t="s">
        <v>910</v>
      </c>
      <c r="G773" s="245"/>
      <c r="H773" s="248">
        <v>5</v>
      </c>
      <c r="I773" s="249"/>
      <c r="J773" s="245"/>
      <c r="K773" s="245"/>
      <c r="L773" s="250"/>
      <c r="M773" s="251"/>
      <c r="N773" s="252"/>
      <c r="O773" s="252"/>
      <c r="P773" s="252"/>
      <c r="Q773" s="252"/>
      <c r="R773" s="252"/>
      <c r="S773" s="252"/>
      <c r="T773" s="25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4" t="s">
        <v>178</v>
      </c>
      <c r="AU773" s="254" t="s">
        <v>86</v>
      </c>
      <c r="AV773" s="14" t="s">
        <v>86</v>
      </c>
      <c r="AW773" s="14" t="s">
        <v>32</v>
      </c>
      <c r="AX773" s="14" t="s">
        <v>76</v>
      </c>
      <c r="AY773" s="254" t="s">
        <v>167</v>
      </c>
    </row>
    <row r="774" s="15" customFormat="1">
      <c r="A774" s="15"/>
      <c r="B774" s="255"/>
      <c r="C774" s="256"/>
      <c r="D774" s="229" t="s">
        <v>178</v>
      </c>
      <c r="E774" s="257" t="s">
        <v>1</v>
      </c>
      <c r="F774" s="258" t="s">
        <v>181</v>
      </c>
      <c r="G774" s="256"/>
      <c r="H774" s="259">
        <v>5</v>
      </c>
      <c r="I774" s="260"/>
      <c r="J774" s="256"/>
      <c r="K774" s="256"/>
      <c r="L774" s="261"/>
      <c r="M774" s="262"/>
      <c r="N774" s="263"/>
      <c r="O774" s="263"/>
      <c r="P774" s="263"/>
      <c r="Q774" s="263"/>
      <c r="R774" s="263"/>
      <c r="S774" s="263"/>
      <c r="T774" s="264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5" t="s">
        <v>178</v>
      </c>
      <c r="AU774" s="265" t="s">
        <v>86</v>
      </c>
      <c r="AV774" s="15" t="s">
        <v>174</v>
      </c>
      <c r="AW774" s="15" t="s">
        <v>32</v>
      </c>
      <c r="AX774" s="15" t="s">
        <v>84</v>
      </c>
      <c r="AY774" s="265" t="s">
        <v>167</v>
      </c>
    </row>
    <row r="775" s="2" customFormat="1" ht="16.5" customHeight="1">
      <c r="A775" s="39"/>
      <c r="B775" s="40"/>
      <c r="C775" s="216" t="s">
        <v>929</v>
      </c>
      <c r="D775" s="216" t="s">
        <v>170</v>
      </c>
      <c r="E775" s="217" t="s">
        <v>930</v>
      </c>
      <c r="F775" s="218" t="s">
        <v>931</v>
      </c>
      <c r="G775" s="219" t="s">
        <v>274</v>
      </c>
      <c r="H775" s="220">
        <v>1</v>
      </c>
      <c r="I775" s="221"/>
      <c r="J775" s="222">
        <f>ROUND(I775*H775,2)</f>
        <v>0</v>
      </c>
      <c r="K775" s="218" t="s">
        <v>184</v>
      </c>
      <c r="L775" s="45"/>
      <c r="M775" s="223" t="s">
        <v>1</v>
      </c>
      <c r="N775" s="224" t="s">
        <v>41</v>
      </c>
      <c r="O775" s="92"/>
      <c r="P775" s="225">
        <f>O775*H775</f>
        <v>0</v>
      </c>
      <c r="Q775" s="225">
        <v>0.00025999999999999998</v>
      </c>
      <c r="R775" s="225">
        <f>Q775*H775</f>
        <v>0.00025999999999999998</v>
      </c>
      <c r="S775" s="225">
        <v>0</v>
      </c>
      <c r="T775" s="226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27" t="s">
        <v>262</v>
      </c>
      <c r="AT775" s="227" t="s">
        <v>170</v>
      </c>
      <c r="AU775" s="227" t="s">
        <v>86</v>
      </c>
      <c r="AY775" s="18" t="s">
        <v>167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8" t="s">
        <v>84</v>
      </c>
      <c r="BK775" s="228">
        <f>ROUND(I775*H775,2)</f>
        <v>0</v>
      </c>
      <c r="BL775" s="18" t="s">
        <v>262</v>
      </c>
      <c r="BM775" s="227" t="s">
        <v>932</v>
      </c>
    </row>
    <row r="776" s="13" customFormat="1">
      <c r="A776" s="13"/>
      <c r="B776" s="234"/>
      <c r="C776" s="235"/>
      <c r="D776" s="229" t="s">
        <v>178</v>
      </c>
      <c r="E776" s="236" t="s">
        <v>1</v>
      </c>
      <c r="F776" s="237" t="s">
        <v>933</v>
      </c>
      <c r="G776" s="235"/>
      <c r="H776" s="236" t="s">
        <v>1</v>
      </c>
      <c r="I776" s="238"/>
      <c r="J776" s="235"/>
      <c r="K776" s="235"/>
      <c r="L776" s="239"/>
      <c r="M776" s="240"/>
      <c r="N776" s="241"/>
      <c r="O776" s="241"/>
      <c r="P776" s="241"/>
      <c r="Q776" s="241"/>
      <c r="R776" s="241"/>
      <c r="S776" s="241"/>
      <c r="T776" s="242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3" t="s">
        <v>178</v>
      </c>
      <c r="AU776" s="243" t="s">
        <v>86</v>
      </c>
      <c r="AV776" s="13" t="s">
        <v>84</v>
      </c>
      <c r="AW776" s="13" t="s">
        <v>32</v>
      </c>
      <c r="AX776" s="13" t="s">
        <v>76</v>
      </c>
      <c r="AY776" s="243" t="s">
        <v>167</v>
      </c>
    </row>
    <row r="777" s="14" customFormat="1">
      <c r="A777" s="14"/>
      <c r="B777" s="244"/>
      <c r="C777" s="245"/>
      <c r="D777" s="229" t="s">
        <v>178</v>
      </c>
      <c r="E777" s="246" t="s">
        <v>1</v>
      </c>
      <c r="F777" s="247" t="s">
        <v>277</v>
      </c>
      <c r="G777" s="245"/>
      <c r="H777" s="248">
        <v>1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178</v>
      </c>
      <c r="AU777" s="254" t="s">
        <v>86</v>
      </c>
      <c r="AV777" s="14" t="s">
        <v>86</v>
      </c>
      <c r="AW777" s="14" t="s">
        <v>32</v>
      </c>
      <c r="AX777" s="14" t="s">
        <v>76</v>
      </c>
      <c r="AY777" s="254" t="s">
        <v>167</v>
      </c>
    </row>
    <row r="778" s="15" customFormat="1">
      <c r="A778" s="15"/>
      <c r="B778" s="255"/>
      <c r="C778" s="256"/>
      <c r="D778" s="229" t="s">
        <v>178</v>
      </c>
      <c r="E778" s="257" t="s">
        <v>1</v>
      </c>
      <c r="F778" s="258" t="s">
        <v>181</v>
      </c>
      <c r="G778" s="256"/>
      <c r="H778" s="259">
        <v>1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5" t="s">
        <v>178</v>
      </c>
      <c r="AU778" s="265" t="s">
        <v>86</v>
      </c>
      <c r="AV778" s="15" t="s">
        <v>174</v>
      </c>
      <c r="AW778" s="15" t="s">
        <v>32</v>
      </c>
      <c r="AX778" s="15" t="s">
        <v>84</v>
      </c>
      <c r="AY778" s="265" t="s">
        <v>167</v>
      </c>
    </row>
    <row r="779" s="2" customFormat="1" ht="16.5" customHeight="1">
      <c r="A779" s="39"/>
      <c r="B779" s="40"/>
      <c r="C779" s="267" t="s">
        <v>934</v>
      </c>
      <c r="D779" s="267" t="s">
        <v>290</v>
      </c>
      <c r="E779" s="268" t="s">
        <v>935</v>
      </c>
      <c r="F779" s="269" t="s">
        <v>936</v>
      </c>
      <c r="G779" s="270" t="s">
        <v>274</v>
      </c>
      <c r="H779" s="271">
        <v>1</v>
      </c>
      <c r="I779" s="272"/>
      <c r="J779" s="273">
        <f>ROUND(I779*H779,2)</f>
        <v>0</v>
      </c>
      <c r="K779" s="269" t="s">
        <v>184</v>
      </c>
      <c r="L779" s="274"/>
      <c r="M779" s="275" t="s">
        <v>1</v>
      </c>
      <c r="N779" s="276" t="s">
        <v>41</v>
      </c>
      <c r="O779" s="92"/>
      <c r="P779" s="225">
        <f>O779*H779</f>
        <v>0</v>
      </c>
      <c r="Q779" s="225">
        <v>0.0091000000000000004</v>
      </c>
      <c r="R779" s="225">
        <f>Q779*H779</f>
        <v>0.0091000000000000004</v>
      </c>
      <c r="S779" s="225">
        <v>0</v>
      </c>
      <c r="T779" s="226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27" t="s">
        <v>293</v>
      </c>
      <c r="AT779" s="227" t="s">
        <v>290</v>
      </c>
      <c r="AU779" s="227" t="s">
        <v>86</v>
      </c>
      <c r="AY779" s="18" t="s">
        <v>167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8" t="s">
        <v>84</v>
      </c>
      <c r="BK779" s="228">
        <f>ROUND(I779*H779,2)</f>
        <v>0</v>
      </c>
      <c r="BL779" s="18" t="s">
        <v>262</v>
      </c>
      <c r="BM779" s="227" t="s">
        <v>937</v>
      </c>
    </row>
    <row r="780" s="2" customFormat="1">
      <c r="A780" s="39"/>
      <c r="B780" s="40"/>
      <c r="C780" s="41"/>
      <c r="D780" s="229" t="s">
        <v>176</v>
      </c>
      <c r="E780" s="41"/>
      <c r="F780" s="230" t="s">
        <v>938</v>
      </c>
      <c r="G780" s="41"/>
      <c r="H780" s="41"/>
      <c r="I780" s="231"/>
      <c r="J780" s="41"/>
      <c r="K780" s="41"/>
      <c r="L780" s="45"/>
      <c r="M780" s="232"/>
      <c r="N780" s="233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176</v>
      </c>
      <c r="AU780" s="18" t="s">
        <v>86</v>
      </c>
    </row>
    <row r="781" s="2" customFormat="1" ht="16.5" customHeight="1">
      <c r="A781" s="39"/>
      <c r="B781" s="40"/>
      <c r="C781" s="216" t="s">
        <v>939</v>
      </c>
      <c r="D781" s="216" t="s">
        <v>170</v>
      </c>
      <c r="E781" s="217" t="s">
        <v>940</v>
      </c>
      <c r="F781" s="218" t="s">
        <v>941</v>
      </c>
      <c r="G781" s="219" t="s">
        <v>274</v>
      </c>
      <c r="H781" s="220">
        <v>6</v>
      </c>
      <c r="I781" s="221"/>
      <c r="J781" s="222">
        <f>ROUND(I781*H781,2)</f>
        <v>0</v>
      </c>
      <c r="K781" s="218" t="s">
        <v>173</v>
      </c>
      <c r="L781" s="45"/>
      <c r="M781" s="223" t="s">
        <v>1</v>
      </c>
      <c r="N781" s="224" t="s">
        <v>41</v>
      </c>
      <c r="O781" s="92"/>
      <c r="P781" s="225">
        <f>O781*H781</f>
        <v>0</v>
      </c>
      <c r="Q781" s="225">
        <v>0</v>
      </c>
      <c r="R781" s="225">
        <f>Q781*H781</f>
        <v>0</v>
      </c>
      <c r="S781" s="225">
        <v>0.041700000000000001</v>
      </c>
      <c r="T781" s="226">
        <f>S781*H781</f>
        <v>0.25019999999999998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27" t="s">
        <v>262</v>
      </c>
      <c r="AT781" s="227" t="s">
        <v>170</v>
      </c>
      <c r="AU781" s="227" t="s">
        <v>86</v>
      </c>
      <c r="AY781" s="18" t="s">
        <v>167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8" t="s">
        <v>84</v>
      </c>
      <c r="BK781" s="228">
        <f>ROUND(I781*H781,2)</f>
        <v>0</v>
      </c>
      <c r="BL781" s="18" t="s">
        <v>262</v>
      </c>
      <c r="BM781" s="227" t="s">
        <v>942</v>
      </c>
    </row>
    <row r="782" s="13" customFormat="1">
      <c r="A782" s="13"/>
      <c r="B782" s="234"/>
      <c r="C782" s="235"/>
      <c r="D782" s="229" t="s">
        <v>178</v>
      </c>
      <c r="E782" s="236" t="s">
        <v>1</v>
      </c>
      <c r="F782" s="237" t="s">
        <v>382</v>
      </c>
      <c r="G782" s="235"/>
      <c r="H782" s="236" t="s">
        <v>1</v>
      </c>
      <c r="I782" s="238"/>
      <c r="J782" s="235"/>
      <c r="K782" s="235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178</v>
      </c>
      <c r="AU782" s="243" t="s">
        <v>86</v>
      </c>
      <c r="AV782" s="13" t="s">
        <v>84</v>
      </c>
      <c r="AW782" s="13" t="s">
        <v>32</v>
      </c>
      <c r="AX782" s="13" t="s">
        <v>76</v>
      </c>
      <c r="AY782" s="243" t="s">
        <v>167</v>
      </c>
    </row>
    <row r="783" s="14" customFormat="1">
      <c r="A783" s="14"/>
      <c r="B783" s="244"/>
      <c r="C783" s="245"/>
      <c r="D783" s="229" t="s">
        <v>178</v>
      </c>
      <c r="E783" s="246" t="s">
        <v>1</v>
      </c>
      <c r="F783" s="247" t="s">
        <v>943</v>
      </c>
      <c r="G783" s="245"/>
      <c r="H783" s="248">
        <v>5</v>
      </c>
      <c r="I783" s="249"/>
      <c r="J783" s="245"/>
      <c r="K783" s="245"/>
      <c r="L783" s="250"/>
      <c r="M783" s="251"/>
      <c r="N783" s="252"/>
      <c r="O783" s="252"/>
      <c r="P783" s="252"/>
      <c r="Q783" s="252"/>
      <c r="R783" s="252"/>
      <c r="S783" s="252"/>
      <c r="T783" s="25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4" t="s">
        <v>178</v>
      </c>
      <c r="AU783" s="254" t="s">
        <v>86</v>
      </c>
      <c r="AV783" s="14" t="s">
        <v>86</v>
      </c>
      <c r="AW783" s="14" t="s">
        <v>32</v>
      </c>
      <c r="AX783" s="14" t="s">
        <v>76</v>
      </c>
      <c r="AY783" s="254" t="s">
        <v>167</v>
      </c>
    </row>
    <row r="784" s="14" customFormat="1">
      <c r="A784" s="14"/>
      <c r="B784" s="244"/>
      <c r="C784" s="245"/>
      <c r="D784" s="229" t="s">
        <v>178</v>
      </c>
      <c r="E784" s="246" t="s">
        <v>1</v>
      </c>
      <c r="F784" s="247" t="s">
        <v>944</v>
      </c>
      <c r="G784" s="245"/>
      <c r="H784" s="248">
        <v>1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178</v>
      </c>
      <c r="AU784" s="254" t="s">
        <v>86</v>
      </c>
      <c r="AV784" s="14" t="s">
        <v>86</v>
      </c>
      <c r="AW784" s="14" t="s">
        <v>32</v>
      </c>
      <c r="AX784" s="14" t="s">
        <v>76</v>
      </c>
      <c r="AY784" s="254" t="s">
        <v>167</v>
      </c>
    </row>
    <row r="785" s="15" customFormat="1">
      <c r="A785" s="15"/>
      <c r="B785" s="255"/>
      <c r="C785" s="256"/>
      <c r="D785" s="229" t="s">
        <v>178</v>
      </c>
      <c r="E785" s="257" t="s">
        <v>1</v>
      </c>
      <c r="F785" s="258" t="s">
        <v>181</v>
      </c>
      <c r="G785" s="256"/>
      <c r="H785" s="259">
        <v>6</v>
      </c>
      <c r="I785" s="260"/>
      <c r="J785" s="256"/>
      <c r="K785" s="256"/>
      <c r="L785" s="261"/>
      <c r="M785" s="262"/>
      <c r="N785" s="263"/>
      <c r="O785" s="263"/>
      <c r="P785" s="263"/>
      <c r="Q785" s="263"/>
      <c r="R785" s="263"/>
      <c r="S785" s="263"/>
      <c r="T785" s="264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5" t="s">
        <v>178</v>
      </c>
      <c r="AU785" s="265" t="s">
        <v>86</v>
      </c>
      <c r="AV785" s="15" t="s">
        <v>174</v>
      </c>
      <c r="AW785" s="15" t="s">
        <v>32</v>
      </c>
      <c r="AX785" s="15" t="s">
        <v>84</v>
      </c>
      <c r="AY785" s="265" t="s">
        <v>167</v>
      </c>
    </row>
    <row r="786" s="2" customFormat="1" ht="24.15" customHeight="1">
      <c r="A786" s="39"/>
      <c r="B786" s="40"/>
      <c r="C786" s="216" t="s">
        <v>945</v>
      </c>
      <c r="D786" s="216" t="s">
        <v>170</v>
      </c>
      <c r="E786" s="217" t="s">
        <v>946</v>
      </c>
      <c r="F786" s="218" t="s">
        <v>947</v>
      </c>
      <c r="G786" s="219" t="s">
        <v>268</v>
      </c>
      <c r="H786" s="266"/>
      <c r="I786" s="221"/>
      <c r="J786" s="222">
        <f>ROUND(I786*H786,2)</f>
        <v>0</v>
      </c>
      <c r="K786" s="218" t="s">
        <v>173</v>
      </c>
      <c r="L786" s="45"/>
      <c r="M786" s="223" t="s">
        <v>1</v>
      </c>
      <c r="N786" s="224" t="s">
        <v>41</v>
      </c>
      <c r="O786" s="92"/>
      <c r="P786" s="225">
        <f>O786*H786</f>
        <v>0</v>
      </c>
      <c r="Q786" s="225">
        <v>0</v>
      </c>
      <c r="R786" s="225">
        <f>Q786*H786</f>
        <v>0</v>
      </c>
      <c r="S786" s="225">
        <v>0</v>
      </c>
      <c r="T786" s="226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27" t="s">
        <v>262</v>
      </c>
      <c r="AT786" s="227" t="s">
        <v>170</v>
      </c>
      <c r="AU786" s="227" t="s">
        <v>86</v>
      </c>
      <c r="AY786" s="18" t="s">
        <v>167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8" t="s">
        <v>84</v>
      </c>
      <c r="BK786" s="228">
        <f>ROUND(I786*H786,2)</f>
        <v>0</v>
      </c>
      <c r="BL786" s="18" t="s">
        <v>262</v>
      </c>
      <c r="BM786" s="227" t="s">
        <v>948</v>
      </c>
    </row>
    <row r="787" s="12" customFormat="1" ht="22.8" customHeight="1">
      <c r="A787" s="12"/>
      <c r="B787" s="200"/>
      <c r="C787" s="201"/>
      <c r="D787" s="202" t="s">
        <v>75</v>
      </c>
      <c r="E787" s="214" t="s">
        <v>949</v>
      </c>
      <c r="F787" s="214" t="s">
        <v>950</v>
      </c>
      <c r="G787" s="201"/>
      <c r="H787" s="201"/>
      <c r="I787" s="204"/>
      <c r="J787" s="215">
        <f>BK787</f>
        <v>0</v>
      </c>
      <c r="K787" s="201"/>
      <c r="L787" s="206"/>
      <c r="M787" s="207"/>
      <c r="N787" s="208"/>
      <c r="O787" s="208"/>
      <c r="P787" s="209">
        <f>SUM(P788:P824)</f>
        <v>0</v>
      </c>
      <c r="Q787" s="208"/>
      <c r="R787" s="209">
        <f>SUM(R788:R824)</f>
        <v>0.095875000000000002</v>
      </c>
      <c r="S787" s="208"/>
      <c r="T787" s="210">
        <f>SUM(T788:T824)</f>
        <v>0.21454300000000001</v>
      </c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R787" s="211" t="s">
        <v>86</v>
      </c>
      <c r="AT787" s="212" t="s">
        <v>75</v>
      </c>
      <c r="AU787" s="212" t="s">
        <v>84</v>
      </c>
      <c r="AY787" s="211" t="s">
        <v>167</v>
      </c>
      <c r="BK787" s="213">
        <f>SUM(BK788:BK824)</f>
        <v>0</v>
      </c>
    </row>
    <row r="788" s="2" customFormat="1" ht="16.5" customHeight="1">
      <c r="A788" s="39"/>
      <c r="B788" s="40"/>
      <c r="C788" s="216" t="s">
        <v>951</v>
      </c>
      <c r="D788" s="216" t="s">
        <v>170</v>
      </c>
      <c r="E788" s="217" t="s">
        <v>952</v>
      </c>
      <c r="F788" s="218" t="s">
        <v>953</v>
      </c>
      <c r="G788" s="219" t="s">
        <v>97</v>
      </c>
      <c r="H788" s="220">
        <v>16.25</v>
      </c>
      <c r="I788" s="221"/>
      <c r="J788" s="222">
        <f>ROUND(I788*H788,2)</f>
        <v>0</v>
      </c>
      <c r="K788" s="218" t="s">
        <v>173</v>
      </c>
      <c r="L788" s="45"/>
      <c r="M788" s="223" t="s">
        <v>1</v>
      </c>
      <c r="N788" s="224" t="s">
        <v>41</v>
      </c>
      <c r="O788" s="92"/>
      <c r="P788" s="225">
        <f>O788*H788</f>
        <v>0</v>
      </c>
      <c r="Q788" s="225">
        <v>0</v>
      </c>
      <c r="R788" s="225">
        <f>Q788*H788</f>
        <v>0</v>
      </c>
      <c r="S788" s="225">
        <v>0</v>
      </c>
      <c r="T788" s="226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27" t="s">
        <v>262</v>
      </c>
      <c r="AT788" s="227" t="s">
        <v>170</v>
      </c>
      <c r="AU788" s="227" t="s">
        <v>86</v>
      </c>
      <c r="AY788" s="18" t="s">
        <v>167</v>
      </c>
      <c r="BE788" s="228">
        <f>IF(N788="základní",J788,0)</f>
        <v>0</v>
      </c>
      <c r="BF788" s="228">
        <f>IF(N788="snížená",J788,0)</f>
        <v>0</v>
      </c>
      <c r="BG788" s="228">
        <f>IF(N788="zákl. přenesená",J788,0)</f>
        <v>0</v>
      </c>
      <c r="BH788" s="228">
        <f>IF(N788="sníž. přenesená",J788,0)</f>
        <v>0</v>
      </c>
      <c r="BI788" s="228">
        <f>IF(N788="nulová",J788,0)</f>
        <v>0</v>
      </c>
      <c r="BJ788" s="18" t="s">
        <v>84</v>
      </c>
      <c r="BK788" s="228">
        <f>ROUND(I788*H788,2)</f>
        <v>0</v>
      </c>
      <c r="BL788" s="18" t="s">
        <v>262</v>
      </c>
      <c r="BM788" s="227" t="s">
        <v>954</v>
      </c>
    </row>
    <row r="789" s="13" customFormat="1">
      <c r="A789" s="13"/>
      <c r="B789" s="234"/>
      <c r="C789" s="235"/>
      <c r="D789" s="229" t="s">
        <v>178</v>
      </c>
      <c r="E789" s="236" t="s">
        <v>1</v>
      </c>
      <c r="F789" s="237" t="s">
        <v>955</v>
      </c>
      <c r="G789" s="235"/>
      <c r="H789" s="236" t="s">
        <v>1</v>
      </c>
      <c r="I789" s="238"/>
      <c r="J789" s="235"/>
      <c r="K789" s="235"/>
      <c r="L789" s="239"/>
      <c r="M789" s="240"/>
      <c r="N789" s="241"/>
      <c r="O789" s="241"/>
      <c r="P789" s="241"/>
      <c r="Q789" s="241"/>
      <c r="R789" s="241"/>
      <c r="S789" s="241"/>
      <c r="T789" s="242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3" t="s">
        <v>178</v>
      </c>
      <c r="AU789" s="243" t="s">
        <v>86</v>
      </c>
      <c r="AV789" s="13" t="s">
        <v>84</v>
      </c>
      <c r="AW789" s="13" t="s">
        <v>32</v>
      </c>
      <c r="AX789" s="13" t="s">
        <v>76</v>
      </c>
      <c r="AY789" s="243" t="s">
        <v>167</v>
      </c>
    </row>
    <row r="790" s="14" customFormat="1">
      <c r="A790" s="14"/>
      <c r="B790" s="244"/>
      <c r="C790" s="245"/>
      <c r="D790" s="229" t="s">
        <v>178</v>
      </c>
      <c r="E790" s="246" t="s">
        <v>1</v>
      </c>
      <c r="F790" s="247" t="s">
        <v>956</v>
      </c>
      <c r="G790" s="245"/>
      <c r="H790" s="248">
        <v>9.25</v>
      </c>
      <c r="I790" s="249"/>
      <c r="J790" s="245"/>
      <c r="K790" s="245"/>
      <c r="L790" s="250"/>
      <c r="M790" s="251"/>
      <c r="N790" s="252"/>
      <c r="O790" s="252"/>
      <c r="P790" s="252"/>
      <c r="Q790" s="252"/>
      <c r="R790" s="252"/>
      <c r="S790" s="252"/>
      <c r="T790" s="253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4" t="s">
        <v>178</v>
      </c>
      <c r="AU790" s="254" t="s">
        <v>86</v>
      </c>
      <c r="AV790" s="14" t="s">
        <v>86</v>
      </c>
      <c r="AW790" s="14" t="s">
        <v>32</v>
      </c>
      <c r="AX790" s="14" t="s">
        <v>76</v>
      </c>
      <c r="AY790" s="254" t="s">
        <v>167</v>
      </c>
    </row>
    <row r="791" s="13" customFormat="1">
      <c r="A791" s="13"/>
      <c r="B791" s="234"/>
      <c r="C791" s="235"/>
      <c r="D791" s="229" t="s">
        <v>178</v>
      </c>
      <c r="E791" s="236" t="s">
        <v>1</v>
      </c>
      <c r="F791" s="237" t="s">
        <v>957</v>
      </c>
      <c r="G791" s="235"/>
      <c r="H791" s="236" t="s">
        <v>1</v>
      </c>
      <c r="I791" s="238"/>
      <c r="J791" s="235"/>
      <c r="K791" s="235"/>
      <c r="L791" s="239"/>
      <c r="M791" s="240"/>
      <c r="N791" s="241"/>
      <c r="O791" s="241"/>
      <c r="P791" s="241"/>
      <c r="Q791" s="241"/>
      <c r="R791" s="241"/>
      <c r="S791" s="241"/>
      <c r="T791" s="242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3" t="s">
        <v>178</v>
      </c>
      <c r="AU791" s="243" t="s">
        <v>86</v>
      </c>
      <c r="AV791" s="13" t="s">
        <v>84</v>
      </c>
      <c r="AW791" s="13" t="s">
        <v>32</v>
      </c>
      <c r="AX791" s="13" t="s">
        <v>76</v>
      </c>
      <c r="AY791" s="243" t="s">
        <v>167</v>
      </c>
    </row>
    <row r="792" s="14" customFormat="1">
      <c r="A792" s="14"/>
      <c r="B792" s="244"/>
      <c r="C792" s="245"/>
      <c r="D792" s="229" t="s">
        <v>178</v>
      </c>
      <c r="E792" s="246" t="s">
        <v>1</v>
      </c>
      <c r="F792" s="247" t="s">
        <v>958</v>
      </c>
      <c r="G792" s="245"/>
      <c r="H792" s="248">
        <v>7</v>
      </c>
      <c r="I792" s="249"/>
      <c r="J792" s="245"/>
      <c r="K792" s="245"/>
      <c r="L792" s="250"/>
      <c r="M792" s="251"/>
      <c r="N792" s="252"/>
      <c r="O792" s="252"/>
      <c r="P792" s="252"/>
      <c r="Q792" s="252"/>
      <c r="R792" s="252"/>
      <c r="S792" s="252"/>
      <c r="T792" s="253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4" t="s">
        <v>178</v>
      </c>
      <c r="AU792" s="254" t="s">
        <v>86</v>
      </c>
      <c r="AV792" s="14" t="s">
        <v>86</v>
      </c>
      <c r="AW792" s="14" t="s">
        <v>32</v>
      </c>
      <c r="AX792" s="14" t="s">
        <v>76</v>
      </c>
      <c r="AY792" s="254" t="s">
        <v>167</v>
      </c>
    </row>
    <row r="793" s="15" customFormat="1">
      <c r="A793" s="15"/>
      <c r="B793" s="255"/>
      <c r="C793" s="256"/>
      <c r="D793" s="229" t="s">
        <v>178</v>
      </c>
      <c r="E793" s="257" t="s">
        <v>1</v>
      </c>
      <c r="F793" s="258" t="s">
        <v>181</v>
      </c>
      <c r="G793" s="256"/>
      <c r="H793" s="259">
        <v>16.25</v>
      </c>
      <c r="I793" s="260"/>
      <c r="J793" s="256"/>
      <c r="K793" s="256"/>
      <c r="L793" s="261"/>
      <c r="M793" s="262"/>
      <c r="N793" s="263"/>
      <c r="O793" s="263"/>
      <c r="P793" s="263"/>
      <c r="Q793" s="263"/>
      <c r="R793" s="263"/>
      <c r="S793" s="263"/>
      <c r="T793" s="264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65" t="s">
        <v>178</v>
      </c>
      <c r="AU793" s="265" t="s">
        <v>86</v>
      </c>
      <c r="AV793" s="15" t="s">
        <v>174</v>
      </c>
      <c r="AW793" s="15" t="s">
        <v>32</v>
      </c>
      <c r="AX793" s="15" t="s">
        <v>84</v>
      </c>
      <c r="AY793" s="265" t="s">
        <v>167</v>
      </c>
    </row>
    <row r="794" s="2" customFormat="1" ht="16.5" customHeight="1">
      <c r="A794" s="39"/>
      <c r="B794" s="40"/>
      <c r="C794" s="267" t="s">
        <v>959</v>
      </c>
      <c r="D794" s="267" t="s">
        <v>290</v>
      </c>
      <c r="E794" s="268" t="s">
        <v>960</v>
      </c>
      <c r="F794" s="269" t="s">
        <v>961</v>
      </c>
      <c r="G794" s="270" t="s">
        <v>97</v>
      </c>
      <c r="H794" s="271">
        <v>16.25</v>
      </c>
      <c r="I794" s="272"/>
      <c r="J794" s="273">
        <f>ROUND(I794*H794,2)</f>
        <v>0</v>
      </c>
      <c r="K794" s="269" t="s">
        <v>184</v>
      </c>
      <c r="L794" s="274"/>
      <c r="M794" s="275" t="s">
        <v>1</v>
      </c>
      <c r="N794" s="276" t="s">
        <v>41</v>
      </c>
      <c r="O794" s="92"/>
      <c r="P794" s="225">
        <f>O794*H794</f>
        <v>0</v>
      </c>
      <c r="Q794" s="225">
        <v>0.0058999999999999999</v>
      </c>
      <c r="R794" s="225">
        <f>Q794*H794</f>
        <v>0.095875000000000002</v>
      </c>
      <c r="S794" s="225">
        <v>0</v>
      </c>
      <c r="T794" s="226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27" t="s">
        <v>293</v>
      </c>
      <c r="AT794" s="227" t="s">
        <v>290</v>
      </c>
      <c r="AU794" s="227" t="s">
        <v>86</v>
      </c>
      <c r="AY794" s="18" t="s">
        <v>167</v>
      </c>
      <c r="BE794" s="228">
        <f>IF(N794="základní",J794,0)</f>
        <v>0</v>
      </c>
      <c r="BF794" s="228">
        <f>IF(N794="snížená",J794,0)</f>
        <v>0</v>
      </c>
      <c r="BG794" s="228">
        <f>IF(N794="zákl. přenesená",J794,0)</f>
        <v>0</v>
      </c>
      <c r="BH794" s="228">
        <f>IF(N794="sníž. přenesená",J794,0)</f>
        <v>0</v>
      </c>
      <c r="BI794" s="228">
        <f>IF(N794="nulová",J794,0)</f>
        <v>0</v>
      </c>
      <c r="BJ794" s="18" t="s">
        <v>84</v>
      </c>
      <c r="BK794" s="228">
        <f>ROUND(I794*H794,2)</f>
        <v>0</v>
      </c>
      <c r="BL794" s="18" t="s">
        <v>262</v>
      </c>
      <c r="BM794" s="227" t="s">
        <v>962</v>
      </c>
    </row>
    <row r="795" s="2" customFormat="1">
      <c r="A795" s="39"/>
      <c r="B795" s="40"/>
      <c r="C795" s="41"/>
      <c r="D795" s="229" t="s">
        <v>176</v>
      </c>
      <c r="E795" s="41"/>
      <c r="F795" s="230" t="s">
        <v>963</v>
      </c>
      <c r="G795" s="41"/>
      <c r="H795" s="41"/>
      <c r="I795" s="231"/>
      <c r="J795" s="41"/>
      <c r="K795" s="41"/>
      <c r="L795" s="45"/>
      <c r="M795" s="232"/>
      <c r="N795" s="233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176</v>
      </c>
      <c r="AU795" s="18" t="s">
        <v>86</v>
      </c>
    </row>
    <row r="796" s="13" customFormat="1">
      <c r="A796" s="13"/>
      <c r="B796" s="234"/>
      <c r="C796" s="235"/>
      <c r="D796" s="229" t="s">
        <v>178</v>
      </c>
      <c r="E796" s="236" t="s">
        <v>1</v>
      </c>
      <c r="F796" s="237" t="s">
        <v>964</v>
      </c>
      <c r="G796" s="235"/>
      <c r="H796" s="236" t="s">
        <v>1</v>
      </c>
      <c r="I796" s="238"/>
      <c r="J796" s="235"/>
      <c r="K796" s="235"/>
      <c r="L796" s="239"/>
      <c r="M796" s="240"/>
      <c r="N796" s="241"/>
      <c r="O796" s="241"/>
      <c r="P796" s="241"/>
      <c r="Q796" s="241"/>
      <c r="R796" s="241"/>
      <c r="S796" s="241"/>
      <c r="T796" s="24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3" t="s">
        <v>178</v>
      </c>
      <c r="AU796" s="243" t="s">
        <v>86</v>
      </c>
      <c r="AV796" s="13" t="s">
        <v>84</v>
      </c>
      <c r="AW796" s="13" t="s">
        <v>32</v>
      </c>
      <c r="AX796" s="13" t="s">
        <v>76</v>
      </c>
      <c r="AY796" s="243" t="s">
        <v>167</v>
      </c>
    </row>
    <row r="797" s="14" customFormat="1">
      <c r="A797" s="14"/>
      <c r="B797" s="244"/>
      <c r="C797" s="245"/>
      <c r="D797" s="229" t="s">
        <v>178</v>
      </c>
      <c r="E797" s="246" t="s">
        <v>1</v>
      </c>
      <c r="F797" s="247" t="s">
        <v>958</v>
      </c>
      <c r="G797" s="245"/>
      <c r="H797" s="248">
        <v>7</v>
      </c>
      <c r="I797" s="249"/>
      <c r="J797" s="245"/>
      <c r="K797" s="245"/>
      <c r="L797" s="250"/>
      <c r="M797" s="251"/>
      <c r="N797" s="252"/>
      <c r="O797" s="252"/>
      <c r="P797" s="252"/>
      <c r="Q797" s="252"/>
      <c r="R797" s="252"/>
      <c r="S797" s="252"/>
      <c r="T797" s="25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4" t="s">
        <v>178</v>
      </c>
      <c r="AU797" s="254" t="s">
        <v>86</v>
      </c>
      <c r="AV797" s="14" t="s">
        <v>86</v>
      </c>
      <c r="AW797" s="14" t="s">
        <v>32</v>
      </c>
      <c r="AX797" s="14" t="s">
        <v>76</v>
      </c>
      <c r="AY797" s="254" t="s">
        <v>167</v>
      </c>
    </row>
    <row r="798" s="14" customFormat="1">
      <c r="A798" s="14"/>
      <c r="B798" s="244"/>
      <c r="C798" s="245"/>
      <c r="D798" s="229" t="s">
        <v>178</v>
      </c>
      <c r="E798" s="246" t="s">
        <v>1</v>
      </c>
      <c r="F798" s="247" t="s">
        <v>956</v>
      </c>
      <c r="G798" s="245"/>
      <c r="H798" s="248">
        <v>9.25</v>
      </c>
      <c r="I798" s="249"/>
      <c r="J798" s="245"/>
      <c r="K798" s="245"/>
      <c r="L798" s="250"/>
      <c r="M798" s="251"/>
      <c r="N798" s="252"/>
      <c r="O798" s="252"/>
      <c r="P798" s="252"/>
      <c r="Q798" s="252"/>
      <c r="R798" s="252"/>
      <c r="S798" s="252"/>
      <c r="T798" s="25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4" t="s">
        <v>178</v>
      </c>
      <c r="AU798" s="254" t="s">
        <v>86</v>
      </c>
      <c r="AV798" s="14" t="s">
        <v>86</v>
      </c>
      <c r="AW798" s="14" t="s">
        <v>32</v>
      </c>
      <c r="AX798" s="14" t="s">
        <v>76</v>
      </c>
      <c r="AY798" s="254" t="s">
        <v>167</v>
      </c>
    </row>
    <row r="799" s="15" customFormat="1">
      <c r="A799" s="15"/>
      <c r="B799" s="255"/>
      <c r="C799" s="256"/>
      <c r="D799" s="229" t="s">
        <v>178</v>
      </c>
      <c r="E799" s="257" t="s">
        <v>1</v>
      </c>
      <c r="F799" s="258" t="s">
        <v>181</v>
      </c>
      <c r="G799" s="256"/>
      <c r="H799" s="259">
        <v>16.25</v>
      </c>
      <c r="I799" s="260"/>
      <c r="J799" s="256"/>
      <c r="K799" s="256"/>
      <c r="L799" s="261"/>
      <c r="M799" s="262"/>
      <c r="N799" s="263"/>
      <c r="O799" s="263"/>
      <c r="P799" s="263"/>
      <c r="Q799" s="263"/>
      <c r="R799" s="263"/>
      <c r="S799" s="263"/>
      <c r="T799" s="264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5" t="s">
        <v>178</v>
      </c>
      <c r="AU799" s="265" t="s">
        <v>86</v>
      </c>
      <c r="AV799" s="15" t="s">
        <v>174</v>
      </c>
      <c r="AW799" s="15" t="s">
        <v>32</v>
      </c>
      <c r="AX799" s="15" t="s">
        <v>84</v>
      </c>
      <c r="AY799" s="265" t="s">
        <v>167</v>
      </c>
    </row>
    <row r="800" s="2" customFormat="1" ht="24.15" customHeight="1">
      <c r="A800" s="39"/>
      <c r="B800" s="40"/>
      <c r="C800" s="216" t="s">
        <v>965</v>
      </c>
      <c r="D800" s="216" t="s">
        <v>170</v>
      </c>
      <c r="E800" s="217" t="s">
        <v>966</v>
      </c>
      <c r="F800" s="218" t="s">
        <v>967</v>
      </c>
      <c r="G800" s="219" t="s">
        <v>968</v>
      </c>
      <c r="H800" s="220">
        <v>214.54300000000001</v>
      </c>
      <c r="I800" s="221"/>
      <c r="J800" s="222">
        <f>ROUND(I800*H800,2)</f>
        <v>0</v>
      </c>
      <c r="K800" s="218" t="s">
        <v>184</v>
      </c>
      <c r="L800" s="45"/>
      <c r="M800" s="223" t="s">
        <v>1</v>
      </c>
      <c r="N800" s="224" t="s">
        <v>41</v>
      </c>
      <c r="O800" s="92"/>
      <c r="P800" s="225">
        <f>O800*H800</f>
        <v>0</v>
      </c>
      <c r="Q800" s="225">
        <v>0</v>
      </c>
      <c r="R800" s="225">
        <f>Q800*H800</f>
        <v>0</v>
      </c>
      <c r="S800" s="225">
        <v>0.001</v>
      </c>
      <c r="T800" s="226">
        <f>S800*H800</f>
        <v>0.21454300000000001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27" t="s">
        <v>262</v>
      </c>
      <c r="AT800" s="227" t="s">
        <v>170</v>
      </c>
      <c r="AU800" s="227" t="s">
        <v>86</v>
      </c>
      <c r="AY800" s="18" t="s">
        <v>167</v>
      </c>
      <c r="BE800" s="228">
        <f>IF(N800="základní",J800,0)</f>
        <v>0</v>
      </c>
      <c r="BF800" s="228">
        <f>IF(N800="snížená",J800,0)</f>
        <v>0</v>
      </c>
      <c r="BG800" s="228">
        <f>IF(N800="zákl. přenesená",J800,0)</f>
        <v>0</v>
      </c>
      <c r="BH800" s="228">
        <f>IF(N800="sníž. přenesená",J800,0)</f>
        <v>0</v>
      </c>
      <c r="BI800" s="228">
        <f>IF(N800="nulová",J800,0)</f>
        <v>0</v>
      </c>
      <c r="BJ800" s="18" t="s">
        <v>84</v>
      </c>
      <c r="BK800" s="228">
        <f>ROUND(I800*H800,2)</f>
        <v>0</v>
      </c>
      <c r="BL800" s="18" t="s">
        <v>262</v>
      </c>
      <c r="BM800" s="227" t="s">
        <v>969</v>
      </c>
    </row>
    <row r="801" s="2" customFormat="1">
      <c r="A801" s="39"/>
      <c r="B801" s="40"/>
      <c r="C801" s="41"/>
      <c r="D801" s="229" t="s">
        <v>176</v>
      </c>
      <c r="E801" s="41"/>
      <c r="F801" s="230" t="s">
        <v>970</v>
      </c>
      <c r="G801" s="41"/>
      <c r="H801" s="41"/>
      <c r="I801" s="231"/>
      <c r="J801" s="41"/>
      <c r="K801" s="41"/>
      <c r="L801" s="45"/>
      <c r="M801" s="232"/>
      <c r="N801" s="233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176</v>
      </c>
      <c r="AU801" s="18" t="s">
        <v>86</v>
      </c>
    </row>
    <row r="802" s="13" customFormat="1">
      <c r="A802" s="13"/>
      <c r="B802" s="234"/>
      <c r="C802" s="235"/>
      <c r="D802" s="229" t="s">
        <v>178</v>
      </c>
      <c r="E802" s="236" t="s">
        <v>1</v>
      </c>
      <c r="F802" s="237" t="s">
        <v>955</v>
      </c>
      <c r="G802" s="235"/>
      <c r="H802" s="236" t="s">
        <v>1</v>
      </c>
      <c r="I802" s="238"/>
      <c r="J802" s="235"/>
      <c r="K802" s="235"/>
      <c r="L802" s="239"/>
      <c r="M802" s="240"/>
      <c r="N802" s="241"/>
      <c r="O802" s="241"/>
      <c r="P802" s="241"/>
      <c r="Q802" s="241"/>
      <c r="R802" s="241"/>
      <c r="S802" s="241"/>
      <c r="T802" s="24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3" t="s">
        <v>178</v>
      </c>
      <c r="AU802" s="243" t="s">
        <v>86</v>
      </c>
      <c r="AV802" s="13" t="s">
        <v>84</v>
      </c>
      <c r="AW802" s="13" t="s">
        <v>32</v>
      </c>
      <c r="AX802" s="13" t="s">
        <v>76</v>
      </c>
      <c r="AY802" s="243" t="s">
        <v>167</v>
      </c>
    </row>
    <row r="803" s="14" customFormat="1">
      <c r="A803" s="14"/>
      <c r="B803" s="244"/>
      <c r="C803" s="245"/>
      <c r="D803" s="229" t="s">
        <v>178</v>
      </c>
      <c r="E803" s="246" t="s">
        <v>1</v>
      </c>
      <c r="F803" s="247" t="s">
        <v>971</v>
      </c>
      <c r="G803" s="245"/>
      <c r="H803" s="248">
        <v>24</v>
      </c>
      <c r="I803" s="249"/>
      <c r="J803" s="245"/>
      <c r="K803" s="245"/>
      <c r="L803" s="250"/>
      <c r="M803" s="251"/>
      <c r="N803" s="252"/>
      <c r="O803" s="252"/>
      <c r="P803" s="252"/>
      <c r="Q803" s="252"/>
      <c r="R803" s="252"/>
      <c r="S803" s="252"/>
      <c r="T803" s="25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4" t="s">
        <v>178</v>
      </c>
      <c r="AU803" s="254" t="s">
        <v>86</v>
      </c>
      <c r="AV803" s="14" t="s">
        <v>86</v>
      </c>
      <c r="AW803" s="14" t="s">
        <v>32</v>
      </c>
      <c r="AX803" s="14" t="s">
        <v>76</v>
      </c>
      <c r="AY803" s="254" t="s">
        <v>167</v>
      </c>
    </row>
    <row r="804" s="14" customFormat="1">
      <c r="A804" s="14"/>
      <c r="B804" s="244"/>
      <c r="C804" s="245"/>
      <c r="D804" s="229" t="s">
        <v>178</v>
      </c>
      <c r="E804" s="246" t="s">
        <v>1</v>
      </c>
      <c r="F804" s="247" t="s">
        <v>972</v>
      </c>
      <c r="G804" s="245"/>
      <c r="H804" s="248">
        <v>5.5999999999999996</v>
      </c>
      <c r="I804" s="249"/>
      <c r="J804" s="245"/>
      <c r="K804" s="245"/>
      <c r="L804" s="250"/>
      <c r="M804" s="251"/>
      <c r="N804" s="252"/>
      <c r="O804" s="252"/>
      <c r="P804" s="252"/>
      <c r="Q804" s="252"/>
      <c r="R804" s="252"/>
      <c r="S804" s="252"/>
      <c r="T804" s="25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4" t="s">
        <v>178</v>
      </c>
      <c r="AU804" s="254" t="s">
        <v>86</v>
      </c>
      <c r="AV804" s="14" t="s">
        <v>86</v>
      </c>
      <c r="AW804" s="14" t="s">
        <v>32</v>
      </c>
      <c r="AX804" s="14" t="s">
        <v>76</v>
      </c>
      <c r="AY804" s="254" t="s">
        <v>167</v>
      </c>
    </row>
    <row r="805" s="14" customFormat="1">
      <c r="A805" s="14"/>
      <c r="B805" s="244"/>
      <c r="C805" s="245"/>
      <c r="D805" s="229" t="s">
        <v>178</v>
      </c>
      <c r="E805" s="246" t="s">
        <v>1</v>
      </c>
      <c r="F805" s="247" t="s">
        <v>973</v>
      </c>
      <c r="G805" s="245"/>
      <c r="H805" s="248">
        <v>2.048</v>
      </c>
      <c r="I805" s="249"/>
      <c r="J805" s="245"/>
      <c r="K805" s="245"/>
      <c r="L805" s="250"/>
      <c r="M805" s="251"/>
      <c r="N805" s="252"/>
      <c r="O805" s="252"/>
      <c r="P805" s="252"/>
      <c r="Q805" s="252"/>
      <c r="R805" s="252"/>
      <c r="S805" s="252"/>
      <c r="T805" s="25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4" t="s">
        <v>178</v>
      </c>
      <c r="AU805" s="254" t="s">
        <v>86</v>
      </c>
      <c r="AV805" s="14" t="s">
        <v>86</v>
      </c>
      <c r="AW805" s="14" t="s">
        <v>32</v>
      </c>
      <c r="AX805" s="14" t="s">
        <v>76</v>
      </c>
      <c r="AY805" s="254" t="s">
        <v>167</v>
      </c>
    </row>
    <row r="806" s="16" customFormat="1">
      <c r="A806" s="16"/>
      <c r="B806" s="277"/>
      <c r="C806" s="278"/>
      <c r="D806" s="229" t="s">
        <v>178</v>
      </c>
      <c r="E806" s="279" t="s">
        <v>1</v>
      </c>
      <c r="F806" s="280" t="s">
        <v>974</v>
      </c>
      <c r="G806" s="278"/>
      <c r="H806" s="281">
        <v>31.648</v>
      </c>
      <c r="I806" s="282"/>
      <c r="J806" s="278"/>
      <c r="K806" s="278"/>
      <c r="L806" s="283"/>
      <c r="M806" s="284"/>
      <c r="N806" s="285"/>
      <c r="O806" s="285"/>
      <c r="P806" s="285"/>
      <c r="Q806" s="285"/>
      <c r="R806" s="285"/>
      <c r="S806" s="285"/>
      <c r="T806" s="286"/>
      <c r="U806" s="16"/>
      <c r="V806" s="16"/>
      <c r="W806" s="16"/>
      <c r="X806" s="16"/>
      <c r="Y806" s="16"/>
      <c r="Z806" s="16"/>
      <c r="AA806" s="16"/>
      <c r="AB806" s="16"/>
      <c r="AC806" s="16"/>
      <c r="AD806" s="16"/>
      <c r="AE806" s="16"/>
      <c r="AT806" s="287" t="s">
        <v>178</v>
      </c>
      <c r="AU806" s="287" t="s">
        <v>86</v>
      </c>
      <c r="AV806" s="16" t="s">
        <v>189</v>
      </c>
      <c r="AW806" s="16" t="s">
        <v>32</v>
      </c>
      <c r="AX806" s="16" t="s">
        <v>76</v>
      </c>
      <c r="AY806" s="287" t="s">
        <v>167</v>
      </c>
    </row>
    <row r="807" s="14" customFormat="1">
      <c r="A807" s="14"/>
      <c r="B807" s="244"/>
      <c r="C807" s="245"/>
      <c r="D807" s="229" t="s">
        <v>178</v>
      </c>
      <c r="E807" s="246" t="s">
        <v>1</v>
      </c>
      <c r="F807" s="247" t="s">
        <v>975</v>
      </c>
      <c r="G807" s="245"/>
      <c r="H807" s="248">
        <v>4.524</v>
      </c>
      <c r="I807" s="249"/>
      <c r="J807" s="245"/>
      <c r="K807" s="245"/>
      <c r="L807" s="250"/>
      <c r="M807" s="251"/>
      <c r="N807" s="252"/>
      <c r="O807" s="252"/>
      <c r="P807" s="252"/>
      <c r="Q807" s="252"/>
      <c r="R807" s="252"/>
      <c r="S807" s="252"/>
      <c r="T807" s="253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4" t="s">
        <v>178</v>
      </c>
      <c r="AU807" s="254" t="s">
        <v>86</v>
      </c>
      <c r="AV807" s="14" t="s">
        <v>86</v>
      </c>
      <c r="AW807" s="14" t="s">
        <v>32</v>
      </c>
      <c r="AX807" s="14" t="s">
        <v>76</v>
      </c>
      <c r="AY807" s="254" t="s">
        <v>167</v>
      </c>
    </row>
    <row r="808" s="16" customFormat="1">
      <c r="A808" s="16"/>
      <c r="B808" s="277"/>
      <c r="C808" s="278"/>
      <c r="D808" s="229" t="s">
        <v>178</v>
      </c>
      <c r="E808" s="279" t="s">
        <v>1</v>
      </c>
      <c r="F808" s="280" t="s">
        <v>976</v>
      </c>
      <c r="G808" s="278"/>
      <c r="H808" s="281">
        <v>4.524</v>
      </c>
      <c r="I808" s="282"/>
      <c r="J808" s="278"/>
      <c r="K808" s="278"/>
      <c r="L808" s="283"/>
      <c r="M808" s="284"/>
      <c r="N808" s="285"/>
      <c r="O808" s="285"/>
      <c r="P808" s="285"/>
      <c r="Q808" s="285"/>
      <c r="R808" s="285"/>
      <c r="S808" s="285"/>
      <c r="T808" s="286"/>
      <c r="U808" s="16"/>
      <c r="V808" s="16"/>
      <c r="W808" s="16"/>
      <c r="X808" s="16"/>
      <c r="Y808" s="16"/>
      <c r="Z808" s="16"/>
      <c r="AA808" s="16"/>
      <c r="AB808" s="16"/>
      <c r="AC808" s="16"/>
      <c r="AD808" s="16"/>
      <c r="AE808" s="16"/>
      <c r="AT808" s="287" t="s">
        <v>178</v>
      </c>
      <c r="AU808" s="287" t="s">
        <v>86</v>
      </c>
      <c r="AV808" s="16" t="s">
        <v>189</v>
      </c>
      <c r="AW808" s="16" t="s">
        <v>32</v>
      </c>
      <c r="AX808" s="16" t="s">
        <v>76</v>
      </c>
      <c r="AY808" s="287" t="s">
        <v>167</v>
      </c>
    </row>
    <row r="809" s="14" customFormat="1">
      <c r="A809" s="14"/>
      <c r="B809" s="244"/>
      <c r="C809" s="245"/>
      <c r="D809" s="229" t="s">
        <v>178</v>
      </c>
      <c r="E809" s="246" t="s">
        <v>1</v>
      </c>
      <c r="F809" s="247" t="s">
        <v>977</v>
      </c>
      <c r="G809" s="245"/>
      <c r="H809" s="248">
        <v>12.622999999999999</v>
      </c>
      <c r="I809" s="249"/>
      <c r="J809" s="245"/>
      <c r="K809" s="245"/>
      <c r="L809" s="250"/>
      <c r="M809" s="251"/>
      <c r="N809" s="252"/>
      <c r="O809" s="252"/>
      <c r="P809" s="252"/>
      <c r="Q809" s="252"/>
      <c r="R809" s="252"/>
      <c r="S809" s="252"/>
      <c r="T809" s="25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4" t="s">
        <v>178</v>
      </c>
      <c r="AU809" s="254" t="s">
        <v>86</v>
      </c>
      <c r="AV809" s="14" t="s">
        <v>86</v>
      </c>
      <c r="AW809" s="14" t="s">
        <v>32</v>
      </c>
      <c r="AX809" s="14" t="s">
        <v>76</v>
      </c>
      <c r="AY809" s="254" t="s">
        <v>167</v>
      </c>
    </row>
    <row r="810" s="14" customFormat="1">
      <c r="A810" s="14"/>
      <c r="B810" s="244"/>
      <c r="C810" s="245"/>
      <c r="D810" s="229" t="s">
        <v>178</v>
      </c>
      <c r="E810" s="246" t="s">
        <v>1</v>
      </c>
      <c r="F810" s="247" t="s">
        <v>978</v>
      </c>
      <c r="G810" s="245"/>
      <c r="H810" s="248">
        <v>5.9169999999999998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4" t="s">
        <v>178</v>
      </c>
      <c r="AU810" s="254" t="s">
        <v>86</v>
      </c>
      <c r="AV810" s="14" t="s">
        <v>86</v>
      </c>
      <c r="AW810" s="14" t="s">
        <v>32</v>
      </c>
      <c r="AX810" s="14" t="s">
        <v>76</v>
      </c>
      <c r="AY810" s="254" t="s">
        <v>167</v>
      </c>
    </row>
    <row r="811" s="14" customFormat="1">
      <c r="A811" s="14"/>
      <c r="B811" s="244"/>
      <c r="C811" s="245"/>
      <c r="D811" s="229" t="s">
        <v>178</v>
      </c>
      <c r="E811" s="246" t="s">
        <v>1</v>
      </c>
      <c r="F811" s="247" t="s">
        <v>979</v>
      </c>
      <c r="G811" s="245"/>
      <c r="H811" s="248">
        <v>8.6780000000000008</v>
      </c>
      <c r="I811" s="249"/>
      <c r="J811" s="245"/>
      <c r="K811" s="245"/>
      <c r="L811" s="250"/>
      <c r="M811" s="251"/>
      <c r="N811" s="252"/>
      <c r="O811" s="252"/>
      <c r="P811" s="252"/>
      <c r="Q811" s="252"/>
      <c r="R811" s="252"/>
      <c r="S811" s="252"/>
      <c r="T811" s="253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4" t="s">
        <v>178</v>
      </c>
      <c r="AU811" s="254" t="s">
        <v>86</v>
      </c>
      <c r="AV811" s="14" t="s">
        <v>86</v>
      </c>
      <c r="AW811" s="14" t="s">
        <v>32</v>
      </c>
      <c r="AX811" s="14" t="s">
        <v>76</v>
      </c>
      <c r="AY811" s="254" t="s">
        <v>167</v>
      </c>
    </row>
    <row r="812" s="14" customFormat="1">
      <c r="A812" s="14"/>
      <c r="B812" s="244"/>
      <c r="C812" s="245"/>
      <c r="D812" s="229" t="s">
        <v>178</v>
      </c>
      <c r="E812" s="246" t="s">
        <v>1</v>
      </c>
      <c r="F812" s="247" t="s">
        <v>980</v>
      </c>
      <c r="G812" s="245"/>
      <c r="H812" s="248">
        <v>2.8050000000000002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4" t="s">
        <v>178</v>
      </c>
      <c r="AU812" s="254" t="s">
        <v>86</v>
      </c>
      <c r="AV812" s="14" t="s">
        <v>86</v>
      </c>
      <c r="AW812" s="14" t="s">
        <v>32</v>
      </c>
      <c r="AX812" s="14" t="s">
        <v>76</v>
      </c>
      <c r="AY812" s="254" t="s">
        <v>167</v>
      </c>
    </row>
    <row r="813" s="14" customFormat="1">
      <c r="A813" s="14"/>
      <c r="B813" s="244"/>
      <c r="C813" s="245"/>
      <c r="D813" s="229" t="s">
        <v>178</v>
      </c>
      <c r="E813" s="246" t="s">
        <v>1</v>
      </c>
      <c r="F813" s="247" t="s">
        <v>981</v>
      </c>
      <c r="G813" s="245"/>
      <c r="H813" s="248">
        <v>1.9290000000000001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178</v>
      </c>
      <c r="AU813" s="254" t="s">
        <v>86</v>
      </c>
      <c r="AV813" s="14" t="s">
        <v>86</v>
      </c>
      <c r="AW813" s="14" t="s">
        <v>32</v>
      </c>
      <c r="AX813" s="14" t="s">
        <v>76</v>
      </c>
      <c r="AY813" s="254" t="s">
        <v>167</v>
      </c>
    </row>
    <row r="814" s="14" customFormat="1">
      <c r="A814" s="14"/>
      <c r="B814" s="244"/>
      <c r="C814" s="245"/>
      <c r="D814" s="229" t="s">
        <v>178</v>
      </c>
      <c r="E814" s="246" t="s">
        <v>1</v>
      </c>
      <c r="F814" s="247" t="s">
        <v>982</v>
      </c>
      <c r="G814" s="245"/>
      <c r="H814" s="248">
        <v>5.6100000000000003</v>
      </c>
      <c r="I814" s="249"/>
      <c r="J814" s="245"/>
      <c r="K814" s="245"/>
      <c r="L814" s="250"/>
      <c r="M814" s="251"/>
      <c r="N814" s="252"/>
      <c r="O814" s="252"/>
      <c r="P814" s="252"/>
      <c r="Q814" s="252"/>
      <c r="R814" s="252"/>
      <c r="S814" s="252"/>
      <c r="T814" s="25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4" t="s">
        <v>178</v>
      </c>
      <c r="AU814" s="254" t="s">
        <v>86</v>
      </c>
      <c r="AV814" s="14" t="s">
        <v>86</v>
      </c>
      <c r="AW814" s="14" t="s">
        <v>32</v>
      </c>
      <c r="AX814" s="14" t="s">
        <v>76</v>
      </c>
      <c r="AY814" s="254" t="s">
        <v>167</v>
      </c>
    </row>
    <row r="815" s="14" customFormat="1">
      <c r="A815" s="14"/>
      <c r="B815" s="244"/>
      <c r="C815" s="245"/>
      <c r="D815" s="229" t="s">
        <v>178</v>
      </c>
      <c r="E815" s="246" t="s">
        <v>1</v>
      </c>
      <c r="F815" s="247" t="s">
        <v>983</v>
      </c>
      <c r="G815" s="245"/>
      <c r="H815" s="248">
        <v>3.0680000000000001</v>
      </c>
      <c r="I815" s="249"/>
      <c r="J815" s="245"/>
      <c r="K815" s="245"/>
      <c r="L815" s="250"/>
      <c r="M815" s="251"/>
      <c r="N815" s="252"/>
      <c r="O815" s="252"/>
      <c r="P815" s="252"/>
      <c r="Q815" s="252"/>
      <c r="R815" s="252"/>
      <c r="S815" s="252"/>
      <c r="T815" s="25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4" t="s">
        <v>178</v>
      </c>
      <c r="AU815" s="254" t="s">
        <v>86</v>
      </c>
      <c r="AV815" s="14" t="s">
        <v>86</v>
      </c>
      <c r="AW815" s="14" t="s">
        <v>32</v>
      </c>
      <c r="AX815" s="14" t="s">
        <v>76</v>
      </c>
      <c r="AY815" s="254" t="s">
        <v>167</v>
      </c>
    </row>
    <row r="816" s="16" customFormat="1">
      <c r="A816" s="16"/>
      <c r="B816" s="277"/>
      <c r="C816" s="278"/>
      <c r="D816" s="229" t="s">
        <v>178</v>
      </c>
      <c r="E816" s="279" t="s">
        <v>1</v>
      </c>
      <c r="F816" s="280" t="s">
        <v>984</v>
      </c>
      <c r="G816" s="278"/>
      <c r="H816" s="281">
        <v>40.630000000000003</v>
      </c>
      <c r="I816" s="282"/>
      <c r="J816" s="278"/>
      <c r="K816" s="278"/>
      <c r="L816" s="283"/>
      <c r="M816" s="284"/>
      <c r="N816" s="285"/>
      <c r="O816" s="285"/>
      <c r="P816" s="285"/>
      <c r="Q816" s="285"/>
      <c r="R816" s="285"/>
      <c r="S816" s="285"/>
      <c r="T816" s="286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T816" s="287" t="s">
        <v>178</v>
      </c>
      <c r="AU816" s="287" t="s">
        <v>86</v>
      </c>
      <c r="AV816" s="16" t="s">
        <v>189</v>
      </c>
      <c r="AW816" s="16" t="s">
        <v>32</v>
      </c>
      <c r="AX816" s="16" t="s">
        <v>76</v>
      </c>
      <c r="AY816" s="287" t="s">
        <v>167</v>
      </c>
    </row>
    <row r="817" s="14" customFormat="1">
      <c r="A817" s="14"/>
      <c r="B817" s="244"/>
      <c r="C817" s="245"/>
      <c r="D817" s="229" t="s">
        <v>178</v>
      </c>
      <c r="E817" s="246" t="s">
        <v>1</v>
      </c>
      <c r="F817" s="247" t="s">
        <v>985</v>
      </c>
      <c r="G817" s="245"/>
      <c r="H817" s="248">
        <v>9.8640000000000008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4" t="s">
        <v>178</v>
      </c>
      <c r="AU817" s="254" t="s">
        <v>86</v>
      </c>
      <c r="AV817" s="14" t="s">
        <v>86</v>
      </c>
      <c r="AW817" s="14" t="s">
        <v>32</v>
      </c>
      <c r="AX817" s="14" t="s">
        <v>76</v>
      </c>
      <c r="AY817" s="254" t="s">
        <v>167</v>
      </c>
    </row>
    <row r="818" s="16" customFormat="1">
      <c r="A818" s="16"/>
      <c r="B818" s="277"/>
      <c r="C818" s="278"/>
      <c r="D818" s="229" t="s">
        <v>178</v>
      </c>
      <c r="E818" s="279" t="s">
        <v>1</v>
      </c>
      <c r="F818" s="280" t="s">
        <v>986</v>
      </c>
      <c r="G818" s="278"/>
      <c r="H818" s="281">
        <v>9.8640000000000008</v>
      </c>
      <c r="I818" s="282"/>
      <c r="J818" s="278"/>
      <c r="K818" s="278"/>
      <c r="L818" s="283"/>
      <c r="M818" s="284"/>
      <c r="N818" s="285"/>
      <c r="O818" s="285"/>
      <c r="P818" s="285"/>
      <c r="Q818" s="285"/>
      <c r="R818" s="285"/>
      <c r="S818" s="285"/>
      <c r="T818" s="286"/>
      <c r="U818" s="16"/>
      <c r="V818" s="16"/>
      <c r="W818" s="16"/>
      <c r="X818" s="16"/>
      <c r="Y818" s="16"/>
      <c r="Z818" s="16"/>
      <c r="AA818" s="16"/>
      <c r="AB818" s="16"/>
      <c r="AC818" s="16"/>
      <c r="AD818" s="16"/>
      <c r="AE818" s="16"/>
      <c r="AT818" s="287" t="s">
        <v>178</v>
      </c>
      <c r="AU818" s="287" t="s">
        <v>86</v>
      </c>
      <c r="AV818" s="16" t="s">
        <v>189</v>
      </c>
      <c r="AW818" s="16" t="s">
        <v>32</v>
      </c>
      <c r="AX818" s="16" t="s">
        <v>76</v>
      </c>
      <c r="AY818" s="287" t="s">
        <v>167</v>
      </c>
    </row>
    <row r="819" s="14" customFormat="1">
      <c r="A819" s="14"/>
      <c r="B819" s="244"/>
      <c r="C819" s="245"/>
      <c r="D819" s="229" t="s">
        <v>178</v>
      </c>
      <c r="E819" s="246" t="s">
        <v>1</v>
      </c>
      <c r="F819" s="247" t="s">
        <v>987</v>
      </c>
      <c r="G819" s="245"/>
      <c r="H819" s="248">
        <v>4.5430000000000001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178</v>
      </c>
      <c r="AU819" s="254" t="s">
        <v>86</v>
      </c>
      <c r="AV819" s="14" t="s">
        <v>86</v>
      </c>
      <c r="AW819" s="14" t="s">
        <v>32</v>
      </c>
      <c r="AX819" s="14" t="s">
        <v>76</v>
      </c>
      <c r="AY819" s="254" t="s">
        <v>167</v>
      </c>
    </row>
    <row r="820" s="16" customFormat="1">
      <c r="A820" s="16"/>
      <c r="B820" s="277"/>
      <c r="C820" s="278"/>
      <c r="D820" s="229" t="s">
        <v>178</v>
      </c>
      <c r="E820" s="279" t="s">
        <v>1</v>
      </c>
      <c r="F820" s="280" t="s">
        <v>988</v>
      </c>
      <c r="G820" s="278"/>
      <c r="H820" s="281">
        <v>4.5430000000000001</v>
      </c>
      <c r="I820" s="282"/>
      <c r="J820" s="278"/>
      <c r="K820" s="278"/>
      <c r="L820" s="283"/>
      <c r="M820" s="284"/>
      <c r="N820" s="285"/>
      <c r="O820" s="285"/>
      <c r="P820" s="285"/>
      <c r="Q820" s="285"/>
      <c r="R820" s="285"/>
      <c r="S820" s="285"/>
      <c r="T820" s="286"/>
      <c r="U820" s="16"/>
      <c r="V820" s="16"/>
      <c r="W820" s="16"/>
      <c r="X820" s="16"/>
      <c r="Y820" s="16"/>
      <c r="Z820" s="16"/>
      <c r="AA820" s="16"/>
      <c r="AB820" s="16"/>
      <c r="AC820" s="16"/>
      <c r="AD820" s="16"/>
      <c r="AE820" s="16"/>
      <c r="AT820" s="287" t="s">
        <v>178</v>
      </c>
      <c r="AU820" s="287" t="s">
        <v>86</v>
      </c>
      <c r="AV820" s="16" t="s">
        <v>189</v>
      </c>
      <c r="AW820" s="16" t="s">
        <v>32</v>
      </c>
      <c r="AX820" s="16" t="s">
        <v>76</v>
      </c>
      <c r="AY820" s="287" t="s">
        <v>167</v>
      </c>
    </row>
    <row r="821" s="14" customFormat="1">
      <c r="A821" s="14"/>
      <c r="B821" s="244"/>
      <c r="C821" s="245"/>
      <c r="D821" s="229" t="s">
        <v>178</v>
      </c>
      <c r="E821" s="246" t="s">
        <v>1</v>
      </c>
      <c r="F821" s="247" t="s">
        <v>989</v>
      </c>
      <c r="G821" s="245"/>
      <c r="H821" s="248">
        <v>123.334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4" t="s">
        <v>178</v>
      </c>
      <c r="AU821" s="254" t="s">
        <v>86</v>
      </c>
      <c r="AV821" s="14" t="s">
        <v>86</v>
      </c>
      <c r="AW821" s="14" t="s">
        <v>32</v>
      </c>
      <c r="AX821" s="14" t="s">
        <v>76</v>
      </c>
      <c r="AY821" s="254" t="s">
        <v>167</v>
      </c>
    </row>
    <row r="822" s="16" customFormat="1">
      <c r="A822" s="16"/>
      <c r="B822" s="277"/>
      <c r="C822" s="278"/>
      <c r="D822" s="229" t="s">
        <v>178</v>
      </c>
      <c r="E822" s="279" t="s">
        <v>1</v>
      </c>
      <c r="F822" s="280" t="s">
        <v>990</v>
      </c>
      <c r="G822" s="278"/>
      <c r="H822" s="281">
        <v>123.334</v>
      </c>
      <c r="I822" s="282"/>
      <c r="J822" s="278"/>
      <c r="K822" s="278"/>
      <c r="L822" s="283"/>
      <c r="M822" s="284"/>
      <c r="N822" s="285"/>
      <c r="O822" s="285"/>
      <c r="P822" s="285"/>
      <c r="Q822" s="285"/>
      <c r="R822" s="285"/>
      <c r="S822" s="285"/>
      <c r="T822" s="286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T822" s="287" t="s">
        <v>178</v>
      </c>
      <c r="AU822" s="287" t="s">
        <v>86</v>
      </c>
      <c r="AV822" s="16" t="s">
        <v>189</v>
      </c>
      <c r="AW822" s="16" t="s">
        <v>32</v>
      </c>
      <c r="AX822" s="16" t="s">
        <v>76</v>
      </c>
      <c r="AY822" s="287" t="s">
        <v>167</v>
      </c>
    </row>
    <row r="823" s="15" customFormat="1">
      <c r="A823" s="15"/>
      <c r="B823" s="255"/>
      <c r="C823" s="256"/>
      <c r="D823" s="229" t="s">
        <v>178</v>
      </c>
      <c r="E823" s="257" t="s">
        <v>1</v>
      </c>
      <c r="F823" s="258" t="s">
        <v>181</v>
      </c>
      <c r="G823" s="256"/>
      <c r="H823" s="259">
        <v>214.54300000000001</v>
      </c>
      <c r="I823" s="260"/>
      <c r="J823" s="256"/>
      <c r="K823" s="256"/>
      <c r="L823" s="261"/>
      <c r="M823" s="262"/>
      <c r="N823" s="263"/>
      <c r="O823" s="263"/>
      <c r="P823" s="263"/>
      <c r="Q823" s="263"/>
      <c r="R823" s="263"/>
      <c r="S823" s="263"/>
      <c r="T823" s="264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65" t="s">
        <v>178</v>
      </c>
      <c r="AU823" s="265" t="s">
        <v>86</v>
      </c>
      <c r="AV823" s="15" t="s">
        <v>174</v>
      </c>
      <c r="AW823" s="15" t="s">
        <v>32</v>
      </c>
      <c r="AX823" s="15" t="s">
        <v>84</v>
      </c>
      <c r="AY823" s="265" t="s">
        <v>167</v>
      </c>
    </row>
    <row r="824" s="2" customFormat="1" ht="24.15" customHeight="1">
      <c r="A824" s="39"/>
      <c r="B824" s="40"/>
      <c r="C824" s="216" t="s">
        <v>991</v>
      </c>
      <c r="D824" s="216" t="s">
        <v>170</v>
      </c>
      <c r="E824" s="217" t="s">
        <v>992</v>
      </c>
      <c r="F824" s="218" t="s">
        <v>993</v>
      </c>
      <c r="G824" s="219" t="s">
        <v>268</v>
      </c>
      <c r="H824" s="266"/>
      <c r="I824" s="221"/>
      <c r="J824" s="222">
        <f>ROUND(I824*H824,2)</f>
        <v>0</v>
      </c>
      <c r="K824" s="218" t="s">
        <v>173</v>
      </c>
      <c r="L824" s="45"/>
      <c r="M824" s="223" t="s">
        <v>1</v>
      </c>
      <c r="N824" s="224" t="s">
        <v>41</v>
      </c>
      <c r="O824" s="92"/>
      <c r="P824" s="225">
        <f>O824*H824</f>
        <v>0</v>
      </c>
      <c r="Q824" s="225">
        <v>0</v>
      </c>
      <c r="R824" s="225">
        <f>Q824*H824</f>
        <v>0</v>
      </c>
      <c r="S824" s="225">
        <v>0</v>
      </c>
      <c r="T824" s="226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27" t="s">
        <v>262</v>
      </c>
      <c r="AT824" s="227" t="s">
        <v>170</v>
      </c>
      <c r="AU824" s="227" t="s">
        <v>86</v>
      </c>
      <c r="AY824" s="18" t="s">
        <v>167</v>
      </c>
      <c r="BE824" s="228">
        <f>IF(N824="základní",J824,0)</f>
        <v>0</v>
      </c>
      <c r="BF824" s="228">
        <f>IF(N824="snížená",J824,0)</f>
        <v>0</v>
      </c>
      <c r="BG824" s="228">
        <f>IF(N824="zákl. přenesená",J824,0)</f>
        <v>0</v>
      </c>
      <c r="BH824" s="228">
        <f>IF(N824="sníž. přenesená",J824,0)</f>
        <v>0</v>
      </c>
      <c r="BI824" s="228">
        <f>IF(N824="nulová",J824,0)</f>
        <v>0</v>
      </c>
      <c r="BJ824" s="18" t="s">
        <v>84</v>
      </c>
      <c r="BK824" s="228">
        <f>ROUND(I824*H824,2)</f>
        <v>0</v>
      </c>
      <c r="BL824" s="18" t="s">
        <v>262</v>
      </c>
      <c r="BM824" s="227" t="s">
        <v>994</v>
      </c>
    </row>
    <row r="825" s="12" customFormat="1" ht="22.8" customHeight="1">
      <c r="A825" s="12"/>
      <c r="B825" s="200"/>
      <c r="C825" s="201"/>
      <c r="D825" s="202" t="s">
        <v>75</v>
      </c>
      <c r="E825" s="214" t="s">
        <v>995</v>
      </c>
      <c r="F825" s="214" t="s">
        <v>996</v>
      </c>
      <c r="G825" s="201"/>
      <c r="H825" s="201"/>
      <c r="I825" s="204"/>
      <c r="J825" s="215">
        <f>BK825</f>
        <v>0</v>
      </c>
      <c r="K825" s="201"/>
      <c r="L825" s="206"/>
      <c r="M825" s="207"/>
      <c r="N825" s="208"/>
      <c r="O825" s="208"/>
      <c r="P825" s="209">
        <f>SUM(P826:P867)</f>
        <v>0</v>
      </c>
      <c r="Q825" s="208"/>
      <c r="R825" s="209">
        <f>SUM(R826:R867)</f>
        <v>0.0034788300000000005</v>
      </c>
      <c r="S825" s="208"/>
      <c r="T825" s="210">
        <f>SUM(T826:T867)</f>
        <v>0</v>
      </c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R825" s="211" t="s">
        <v>86</v>
      </c>
      <c r="AT825" s="212" t="s">
        <v>75</v>
      </c>
      <c r="AU825" s="212" t="s">
        <v>84</v>
      </c>
      <c r="AY825" s="211" t="s">
        <v>167</v>
      </c>
      <c r="BK825" s="213">
        <f>SUM(BK826:BK867)</f>
        <v>0</v>
      </c>
    </row>
    <row r="826" s="2" customFormat="1" ht="24.15" customHeight="1">
      <c r="A826" s="39"/>
      <c r="B826" s="40"/>
      <c r="C826" s="216" t="s">
        <v>997</v>
      </c>
      <c r="D826" s="216" t="s">
        <v>170</v>
      </c>
      <c r="E826" s="217" t="s">
        <v>998</v>
      </c>
      <c r="F826" s="218" t="s">
        <v>999</v>
      </c>
      <c r="G826" s="219" t="s">
        <v>89</v>
      </c>
      <c r="H826" s="220">
        <v>5.7030000000000003</v>
      </c>
      <c r="I826" s="221"/>
      <c r="J826" s="222">
        <f>ROUND(I826*H826,2)</f>
        <v>0</v>
      </c>
      <c r="K826" s="218" t="s">
        <v>173</v>
      </c>
      <c r="L826" s="45"/>
      <c r="M826" s="223" t="s">
        <v>1</v>
      </c>
      <c r="N826" s="224" t="s">
        <v>41</v>
      </c>
      <c r="O826" s="92"/>
      <c r="P826" s="225">
        <f>O826*H826</f>
        <v>0</v>
      </c>
      <c r="Q826" s="225">
        <v>6.0000000000000002E-05</v>
      </c>
      <c r="R826" s="225">
        <f>Q826*H826</f>
        <v>0.00034218000000000003</v>
      </c>
      <c r="S826" s="225">
        <v>0</v>
      </c>
      <c r="T826" s="226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27" t="s">
        <v>262</v>
      </c>
      <c r="AT826" s="227" t="s">
        <v>170</v>
      </c>
      <c r="AU826" s="227" t="s">
        <v>86</v>
      </c>
      <c r="AY826" s="18" t="s">
        <v>167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8" t="s">
        <v>84</v>
      </c>
      <c r="BK826" s="228">
        <f>ROUND(I826*H826,2)</f>
        <v>0</v>
      </c>
      <c r="BL826" s="18" t="s">
        <v>262</v>
      </c>
      <c r="BM826" s="227" t="s">
        <v>1000</v>
      </c>
    </row>
    <row r="827" s="2" customFormat="1">
      <c r="A827" s="39"/>
      <c r="B827" s="40"/>
      <c r="C827" s="41"/>
      <c r="D827" s="229" t="s">
        <v>176</v>
      </c>
      <c r="E827" s="41"/>
      <c r="F827" s="230" t="s">
        <v>303</v>
      </c>
      <c r="G827" s="41"/>
      <c r="H827" s="41"/>
      <c r="I827" s="231"/>
      <c r="J827" s="41"/>
      <c r="K827" s="41"/>
      <c r="L827" s="45"/>
      <c r="M827" s="232"/>
      <c r="N827" s="233"/>
      <c r="O827" s="92"/>
      <c r="P827" s="92"/>
      <c r="Q827" s="92"/>
      <c r="R827" s="92"/>
      <c r="S827" s="92"/>
      <c r="T827" s="93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T827" s="18" t="s">
        <v>176</v>
      </c>
      <c r="AU827" s="18" t="s">
        <v>86</v>
      </c>
    </row>
    <row r="828" s="13" customFormat="1">
      <c r="A828" s="13"/>
      <c r="B828" s="234"/>
      <c r="C828" s="235"/>
      <c r="D828" s="229" t="s">
        <v>178</v>
      </c>
      <c r="E828" s="236" t="s">
        <v>1</v>
      </c>
      <c r="F828" s="237" t="s">
        <v>955</v>
      </c>
      <c r="G828" s="235"/>
      <c r="H828" s="236" t="s">
        <v>1</v>
      </c>
      <c r="I828" s="238"/>
      <c r="J828" s="235"/>
      <c r="K828" s="235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178</v>
      </c>
      <c r="AU828" s="243" t="s">
        <v>86</v>
      </c>
      <c r="AV828" s="13" t="s">
        <v>84</v>
      </c>
      <c r="AW828" s="13" t="s">
        <v>32</v>
      </c>
      <c r="AX828" s="13" t="s">
        <v>76</v>
      </c>
      <c r="AY828" s="243" t="s">
        <v>167</v>
      </c>
    </row>
    <row r="829" s="14" customFormat="1">
      <c r="A829" s="14"/>
      <c r="B829" s="244"/>
      <c r="C829" s="245"/>
      <c r="D829" s="229" t="s">
        <v>178</v>
      </c>
      <c r="E829" s="246" t="s">
        <v>1</v>
      </c>
      <c r="F829" s="247" t="s">
        <v>1001</v>
      </c>
      <c r="G829" s="245"/>
      <c r="H829" s="248">
        <v>2.1000000000000001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4" t="s">
        <v>178</v>
      </c>
      <c r="AU829" s="254" t="s">
        <v>86</v>
      </c>
      <c r="AV829" s="14" t="s">
        <v>86</v>
      </c>
      <c r="AW829" s="14" t="s">
        <v>32</v>
      </c>
      <c r="AX829" s="14" t="s">
        <v>76</v>
      </c>
      <c r="AY829" s="254" t="s">
        <v>167</v>
      </c>
    </row>
    <row r="830" s="14" customFormat="1">
      <c r="A830" s="14"/>
      <c r="B830" s="244"/>
      <c r="C830" s="245"/>
      <c r="D830" s="229" t="s">
        <v>178</v>
      </c>
      <c r="E830" s="246" t="s">
        <v>1</v>
      </c>
      <c r="F830" s="247" t="s">
        <v>1002</v>
      </c>
      <c r="G830" s="245"/>
      <c r="H830" s="248">
        <v>0.48999999999999999</v>
      </c>
      <c r="I830" s="249"/>
      <c r="J830" s="245"/>
      <c r="K830" s="245"/>
      <c r="L830" s="250"/>
      <c r="M830" s="251"/>
      <c r="N830" s="252"/>
      <c r="O830" s="252"/>
      <c r="P830" s="252"/>
      <c r="Q830" s="252"/>
      <c r="R830" s="252"/>
      <c r="S830" s="252"/>
      <c r="T830" s="25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4" t="s">
        <v>178</v>
      </c>
      <c r="AU830" s="254" t="s">
        <v>86</v>
      </c>
      <c r="AV830" s="14" t="s">
        <v>86</v>
      </c>
      <c r="AW830" s="14" t="s">
        <v>32</v>
      </c>
      <c r="AX830" s="14" t="s">
        <v>76</v>
      </c>
      <c r="AY830" s="254" t="s">
        <v>167</v>
      </c>
    </row>
    <row r="831" s="14" customFormat="1">
      <c r="A831" s="14"/>
      <c r="B831" s="244"/>
      <c r="C831" s="245"/>
      <c r="D831" s="229" t="s">
        <v>178</v>
      </c>
      <c r="E831" s="246" t="s">
        <v>1</v>
      </c>
      <c r="F831" s="247" t="s">
        <v>1003</v>
      </c>
      <c r="G831" s="245"/>
      <c r="H831" s="248">
        <v>0.17899999999999999</v>
      </c>
      <c r="I831" s="249"/>
      <c r="J831" s="245"/>
      <c r="K831" s="245"/>
      <c r="L831" s="250"/>
      <c r="M831" s="251"/>
      <c r="N831" s="252"/>
      <c r="O831" s="252"/>
      <c r="P831" s="252"/>
      <c r="Q831" s="252"/>
      <c r="R831" s="252"/>
      <c r="S831" s="252"/>
      <c r="T831" s="25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4" t="s">
        <v>178</v>
      </c>
      <c r="AU831" s="254" t="s">
        <v>86</v>
      </c>
      <c r="AV831" s="14" t="s">
        <v>86</v>
      </c>
      <c r="AW831" s="14" t="s">
        <v>32</v>
      </c>
      <c r="AX831" s="14" t="s">
        <v>76</v>
      </c>
      <c r="AY831" s="254" t="s">
        <v>167</v>
      </c>
    </row>
    <row r="832" s="16" customFormat="1">
      <c r="A832" s="16"/>
      <c r="B832" s="277"/>
      <c r="C832" s="278"/>
      <c r="D832" s="229" t="s">
        <v>178</v>
      </c>
      <c r="E832" s="279" t="s">
        <v>1</v>
      </c>
      <c r="F832" s="280" t="s">
        <v>974</v>
      </c>
      <c r="G832" s="278"/>
      <c r="H832" s="281">
        <v>2.7690000000000001</v>
      </c>
      <c r="I832" s="282"/>
      <c r="J832" s="278"/>
      <c r="K832" s="278"/>
      <c r="L832" s="283"/>
      <c r="M832" s="284"/>
      <c r="N832" s="285"/>
      <c r="O832" s="285"/>
      <c r="P832" s="285"/>
      <c r="Q832" s="285"/>
      <c r="R832" s="285"/>
      <c r="S832" s="285"/>
      <c r="T832" s="286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T832" s="287" t="s">
        <v>178</v>
      </c>
      <c r="AU832" s="287" t="s">
        <v>86</v>
      </c>
      <c r="AV832" s="16" t="s">
        <v>189</v>
      </c>
      <c r="AW832" s="16" t="s">
        <v>32</v>
      </c>
      <c r="AX832" s="16" t="s">
        <v>76</v>
      </c>
      <c r="AY832" s="287" t="s">
        <v>167</v>
      </c>
    </row>
    <row r="833" s="14" customFormat="1">
      <c r="A833" s="14"/>
      <c r="B833" s="244"/>
      <c r="C833" s="245"/>
      <c r="D833" s="229" t="s">
        <v>178</v>
      </c>
      <c r="E833" s="246" t="s">
        <v>1</v>
      </c>
      <c r="F833" s="247" t="s">
        <v>1004</v>
      </c>
      <c r="G833" s="245"/>
      <c r="H833" s="248">
        <v>0.23999999999999999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4" t="s">
        <v>178</v>
      </c>
      <c r="AU833" s="254" t="s">
        <v>86</v>
      </c>
      <c r="AV833" s="14" t="s">
        <v>86</v>
      </c>
      <c r="AW833" s="14" t="s">
        <v>32</v>
      </c>
      <c r="AX833" s="14" t="s">
        <v>76</v>
      </c>
      <c r="AY833" s="254" t="s">
        <v>167</v>
      </c>
    </row>
    <row r="834" s="16" customFormat="1">
      <c r="A834" s="16"/>
      <c r="B834" s="277"/>
      <c r="C834" s="278"/>
      <c r="D834" s="229" t="s">
        <v>178</v>
      </c>
      <c r="E834" s="279" t="s">
        <v>1</v>
      </c>
      <c r="F834" s="280" t="s">
        <v>976</v>
      </c>
      <c r="G834" s="278"/>
      <c r="H834" s="281">
        <v>0.23999999999999999</v>
      </c>
      <c r="I834" s="282"/>
      <c r="J834" s="278"/>
      <c r="K834" s="278"/>
      <c r="L834" s="283"/>
      <c r="M834" s="284"/>
      <c r="N834" s="285"/>
      <c r="O834" s="285"/>
      <c r="P834" s="285"/>
      <c r="Q834" s="285"/>
      <c r="R834" s="285"/>
      <c r="S834" s="285"/>
      <c r="T834" s="286"/>
      <c r="U834" s="16"/>
      <c r="V834" s="16"/>
      <c r="W834" s="16"/>
      <c r="X834" s="16"/>
      <c r="Y834" s="16"/>
      <c r="Z834" s="16"/>
      <c r="AA834" s="16"/>
      <c r="AB834" s="16"/>
      <c r="AC834" s="16"/>
      <c r="AD834" s="16"/>
      <c r="AE834" s="16"/>
      <c r="AT834" s="287" t="s">
        <v>178</v>
      </c>
      <c r="AU834" s="287" t="s">
        <v>86</v>
      </c>
      <c r="AV834" s="16" t="s">
        <v>189</v>
      </c>
      <c r="AW834" s="16" t="s">
        <v>32</v>
      </c>
      <c r="AX834" s="16" t="s">
        <v>76</v>
      </c>
      <c r="AY834" s="287" t="s">
        <v>167</v>
      </c>
    </row>
    <row r="835" s="14" customFormat="1">
      <c r="A835" s="14"/>
      <c r="B835" s="244"/>
      <c r="C835" s="245"/>
      <c r="D835" s="229" t="s">
        <v>178</v>
      </c>
      <c r="E835" s="246" t="s">
        <v>1</v>
      </c>
      <c r="F835" s="247" t="s">
        <v>1005</v>
      </c>
      <c r="G835" s="245"/>
      <c r="H835" s="248">
        <v>0.57599999999999996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4" t="s">
        <v>178</v>
      </c>
      <c r="AU835" s="254" t="s">
        <v>86</v>
      </c>
      <c r="AV835" s="14" t="s">
        <v>86</v>
      </c>
      <c r="AW835" s="14" t="s">
        <v>32</v>
      </c>
      <c r="AX835" s="14" t="s">
        <v>76</v>
      </c>
      <c r="AY835" s="254" t="s">
        <v>167</v>
      </c>
    </row>
    <row r="836" s="14" customFormat="1">
      <c r="A836" s="14"/>
      <c r="B836" s="244"/>
      <c r="C836" s="245"/>
      <c r="D836" s="229" t="s">
        <v>178</v>
      </c>
      <c r="E836" s="246" t="s">
        <v>1</v>
      </c>
      <c r="F836" s="247" t="s">
        <v>1006</v>
      </c>
      <c r="G836" s="245"/>
      <c r="H836" s="248">
        <v>0.27000000000000002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178</v>
      </c>
      <c r="AU836" s="254" t="s">
        <v>86</v>
      </c>
      <c r="AV836" s="14" t="s">
        <v>86</v>
      </c>
      <c r="AW836" s="14" t="s">
        <v>32</v>
      </c>
      <c r="AX836" s="14" t="s">
        <v>76</v>
      </c>
      <c r="AY836" s="254" t="s">
        <v>167</v>
      </c>
    </row>
    <row r="837" s="14" customFormat="1">
      <c r="A837" s="14"/>
      <c r="B837" s="244"/>
      <c r="C837" s="245"/>
      <c r="D837" s="229" t="s">
        <v>178</v>
      </c>
      <c r="E837" s="246" t="s">
        <v>1</v>
      </c>
      <c r="F837" s="247" t="s">
        <v>1007</v>
      </c>
      <c r="G837" s="245"/>
      <c r="H837" s="248">
        <v>0.39600000000000002</v>
      </c>
      <c r="I837" s="249"/>
      <c r="J837" s="245"/>
      <c r="K837" s="245"/>
      <c r="L837" s="250"/>
      <c r="M837" s="251"/>
      <c r="N837" s="252"/>
      <c r="O837" s="252"/>
      <c r="P837" s="252"/>
      <c r="Q837" s="252"/>
      <c r="R837" s="252"/>
      <c r="S837" s="252"/>
      <c r="T837" s="253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4" t="s">
        <v>178</v>
      </c>
      <c r="AU837" s="254" t="s">
        <v>86</v>
      </c>
      <c r="AV837" s="14" t="s">
        <v>86</v>
      </c>
      <c r="AW837" s="14" t="s">
        <v>32</v>
      </c>
      <c r="AX837" s="14" t="s">
        <v>76</v>
      </c>
      <c r="AY837" s="254" t="s">
        <v>167</v>
      </c>
    </row>
    <row r="838" s="14" customFormat="1">
      <c r="A838" s="14"/>
      <c r="B838" s="244"/>
      <c r="C838" s="245"/>
      <c r="D838" s="229" t="s">
        <v>178</v>
      </c>
      <c r="E838" s="246" t="s">
        <v>1</v>
      </c>
      <c r="F838" s="247" t="s">
        <v>1008</v>
      </c>
      <c r="G838" s="245"/>
      <c r="H838" s="248">
        <v>0.128</v>
      </c>
      <c r="I838" s="249"/>
      <c r="J838" s="245"/>
      <c r="K838" s="245"/>
      <c r="L838" s="250"/>
      <c r="M838" s="251"/>
      <c r="N838" s="252"/>
      <c r="O838" s="252"/>
      <c r="P838" s="252"/>
      <c r="Q838" s="252"/>
      <c r="R838" s="252"/>
      <c r="S838" s="252"/>
      <c r="T838" s="253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4" t="s">
        <v>178</v>
      </c>
      <c r="AU838" s="254" t="s">
        <v>86</v>
      </c>
      <c r="AV838" s="14" t="s">
        <v>86</v>
      </c>
      <c r="AW838" s="14" t="s">
        <v>32</v>
      </c>
      <c r="AX838" s="14" t="s">
        <v>76</v>
      </c>
      <c r="AY838" s="254" t="s">
        <v>167</v>
      </c>
    </row>
    <row r="839" s="14" customFormat="1">
      <c r="A839" s="14"/>
      <c r="B839" s="244"/>
      <c r="C839" s="245"/>
      <c r="D839" s="229" t="s">
        <v>178</v>
      </c>
      <c r="E839" s="246" t="s">
        <v>1</v>
      </c>
      <c r="F839" s="247" t="s">
        <v>1009</v>
      </c>
      <c r="G839" s="245"/>
      <c r="H839" s="248">
        <v>0.087999999999999995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178</v>
      </c>
      <c r="AU839" s="254" t="s">
        <v>86</v>
      </c>
      <c r="AV839" s="14" t="s">
        <v>86</v>
      </c>
      <c r="AW839" s="14" t="s">
        <v>32</v>
      </c>
      <c r="AX839" s="14" t="s">
        <v>76</v>
      </c>
      <c r="AY839" s="254" t="s">
        <v>167</v>
      </c>
    </row>
    <row r="840" s="14" customFormat="1">
      <c r="A840" s="14"/>
      <c r="B840" s="244"/>
      <c r="C840" s="245"/>
      <c r="D840" s="229" t="s">
        <v>178</v>
      </c>
      <c r="E840" s="246" t="s">
        <v>1</v>
      </c>
      <c r="F840" s="247" t="s">
        <v>1010</v>
      </c>
      <c r="G840" s="245"/>
      <c r="H840" s="248">
        <v>0.25600000000000001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178</v>
      </c>
      <c r="AU840" s="254" t="s">
        <v>86</v>
      </c>
      <c r="AV840" s="14" t="s">
        <v>86</v>
      </c>
      <c r="AW840" s="14" t="s">
        <v>32</v>
      </c>
      <c r="AX840" s="14" t="s">
        <v>76</v>
      </c>
      <c r="AY840" s="254" t="s">
        <v>167</v>
      </c>
    </row>
    <row r="841" s="14" customFormat="1">
      <c r="A841" s="14"/>
      <c r="B841" s="244"/>
      <c r="C841" s="245"/>
      <c r="D841" s="229" t="s">
        <v>178</v>
      </c>
      <c r="E841" s="246" t="s">
        <v>1</v>
      </c>
      <c r="F841" s="247" t="s">
        <v>1011</v>
      </c>
      <c r="G841" s="245"/>
      <c r="H841" s="248">
        <v>0.14000000000000001</v>
      </c>
      <c r="I841" s="249"/>
      <c r="J841" s="245"/>
      <c r="K841" s="245"/>
      <c r="L841" s="250"/>
      <c r="M841" s="251"/>
      <c r="N841" s="252"/>
      <c r="O841" s="252"/>
      <c r="P841" s="252"/>
      <c r="Q841" s="252"/>
      <c r="R841" s="252"/>
      <c r="S841" s="252"/>
      <c r="T841" s="25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4" t="s">
        <v>178</v>
      </c>
      <c r="AU841" s="254" t="s">
        <v>86</v>
      </c>
      <c r="AV841" s="14" t="s">
        <v>86</v>
      </c>
      <c r="AW841" s="14" t="s">
        <v>32</v>
      </c>
      <c r="AX841" s="14" t="s">
        <v>76</v>
      </c>
      <c r="AY841" s="254" t="s">
        <v>167</v>
      </c>
    </row>
    <row r="842" s="16" customFormat="1">
      <c r="A842" s="16"/>
      <c r="B842" s="277"/>
      <c r="C842" s="278"/>
      <c r="D842" s="229" t="s">
        <v>178</v>
      </c>
      <c r="E842" s="279" t="s">
        <v>1</v>
      </c>
      <c r="F842" s="280" t="s">
        <v>984</v>
      </c>
      <c r="G842" s="278"/>
      <c r="H842" s="281">
        <v>1.8540000000000001</v>
      </c>
      <c r="I842" s="282"/>
      <c r="J842" s="278"/>
      <c r="K842" s="278"/>
      <c r="L842" s="283"/>
      <c r="M842" s="284"/>
      <c r="N842" s="285"/>
      <c r="O842" s="285"/>
      <c r="P842" s="285"/>
      <c r="Q842" s="285"/>
      <c r="R842" s="285"/>
      <c r="S842" s="285"/>
      <c r="T842" s="286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T842" s="287" t="s">
        <v>178</v>
      </c>
      <c r="AU842" s="287" t="s">
        <v>86</v>
      </c>
      <c r="AV842" s="16" t="s">
        <v>189</v>
      </c>
      <c r="AW842" s="16" t="s">
        <v>32</v>
      </c>
      <c r="AX842" s="16" t="s">
        <v>76</v>
      </c>
      <c r="AY842" s="287" t="s">
        <v>167</v>
      </c>
    </row>
    <row r="843" s="14" customFormat="1">
      <c r="A843" s="14"/>
      <c r="B843" s="244"/>
      <c r="C843" s="245"/>
      <c r="D843" s="229" t="s">
        <v>178</v>
      </c>
      <c r="E843" s="246" t="s">
        <v>1</v>
      </c>
      <c r="F843" s="247" t="s">
        <v>1012</v>
      </c>
      <c r="G843" s="245"/>
      <c r="H843" s="248">
        <v>0.45500000000000002</v>
      </c>
      <c r="I843" s="249"/>
      <c r="J843" s="245"/>
      <c r="K843" s="245"/>
      <c r="L843" s="250"/>
      <c r="M843" s="251"/>
      <c r="N843" s="252"/>
      <c r="O843" s="252"/>
      <c r="P843" s="252"/>
      <c r="Q843" s="252"/>
      <c r="R843" s="252"/>
      <c r="S843" s="252"/>
      <c r="T843" s="253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4" t="s">
        <v>178</v>
      </c>
      <c r="AU843" s="254" t="s">
        <v>86</v>
      </c>
      <c r="AV843" s="14" t="s">
        <v>86</v>
      </c>
      <c r="AW843" s="14" t="s">
        <v>32</v>
      </c>
      <c r="AX843" s="14" t="s">
        <v>76</v>
      </c>
      <c r="AY843" s="254" t="s">
        <v>167</v>
      </c>
    </row>
    <row r="844" s="16" customFormat="1">
      <c r="A844" s="16"/>
      <c r="B844" s="277"/>
      <c r="C844" s="278"/>
      <c r="D844" s="229" t="s">
        <v>178</v>
      </c>
      <c r="E844" s="279" t="s">
        <v>1</v>
      </c>
      <c r="F844" s="280" t="s">
        <v>986</v>
      </c>
      <c r="G844" s="278"/>
      <c r="H844" s="281">
        <v>0.45500000000000002</v>
      </c>
      <c r="I844" s="282"/>
      <c r="J844" s="278"/>
      <c r="K844" s="278"/>
      <c r="L844" s="283"/>
      <c r="M844" s="284"/>
      <c r="N844" s="285"/>
      <c r="O844" s="285"/>
      <c r="P844" s="285"/>
      <c r="Q844" s="285"/>
      <c r="R844" s="285"/>
      <c r="S844" s="285"/>
      <c r="T844" s="286"/>
      <c r="U844" s="16"/>
      <c r="V844" s="16"/>
      <c r="W844" s="16"/>
      <c r="X844" s="16"/>
      <c r="Y844" s="16"/>
      <c r="Z844" s="16"/>
      <c r="AA844" s="16"/>
      <c r="AB844" s="16"/>
      <c r="AC844" s="16"/>
      <c r="AD844" s="16"/>
      <c r="AE844" s="16"/>
      <c r="AT844" s="287" t="s">
        <v>178</v>
      </c>
      <c r="AU844" s="287" t="s">
        <v>86</v>
      </c>
      <c r="AV844" s="16" t="s">
        <v>189</v>
      </c>
      <c r="AW844" s="16" t="s">
        <v>32</v>
      </c>
      <c r="AX844" s="16" t="s">
        <v>76</v>
      </c>
      <c r="AY844" s="287" t="s">
        <v>167</v>
      </c>
    </row>
    <row r="845" s="14" customFormat="1">
      <c r="A845" s="14"/>
      <c r="B845" s="244"/>
      <c r="C845" s="245"/>
      <c r="D845" s="229" t="s">
        <v>178</v>
      </c>
      <c r="E845" s="246" t="s">
        <v>1</v>
      </c>
      <c r="F845" s="247" t="s">
        <v>1013</v>
      </c>
      <c r="G845" s="245"/>
      <c r="H845" s="248">
        <v>0.38500000000000001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178</v>
      </c>
      <c r="AU845" s="254" t="s">
        <v>86</v>
      </c>
      <c r="AV845" s="14" t="s">
        <v>86</v>
      </c>
      <c r="AW845" s="14" t="s">
        <v>32</v>
      </c>
      <c r="AX845" s="14" t="s">
        <v>76</v>
      </c>
      <c r="AY845" s="254" t="s">
        <v>167</v>
      </c>
    </row>
    <row r="846" s="16" customFormat="1">
      <c r="A846" s="16"/>
      <c r="B846" s="277"/>
      <c r="C846" s="278"/>
      <c r="D846" s="229" t="s">
        <v>178</v>
      </c>
      <c r="E846" s="279" t="s">
        <v>1</v>
      </c>
      <c r="F846" s="280" t="s">
        <v>988</v>
      </c>
      <c r="G846" s="278"/>
      <c r="H846" s="281">
        <v>0.38500000000000001</v>
      </c>
      <c r="I846" s="282"/>
      <c r="J846" s="278"/>
      <c r="K846" s="278"/>
      <c r="L846" s="283"/>
      <c r="M846" s="284"/>
      <c r="N846" s="285"/>
      <c r="O846" s="285"/>
      <c r="P846" s="285"/>
      <c r="Q846" s="285"/>
      <c r="R846" s="285"/>
      <c r="S846" s="285"/>
      <c r="T846" s="286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T846" s="287" t="s">
        <v>178</v>
      </c>
      <c r="AU846" s="287" t="s">
        <v>86</v>
      </c>
      <c r="AV846" s="16" t="s">
        <v>189</v>
      </c>
      <c r="AW846" s="16" t="s">
        <v>32</v>
      </c>
      <c r="AX846" s="16" t="s">
        <v>76</v>
      </c>
      <c r="AY846" s="287" t="s">
        <v>167</v>
      </c>
    </row>
    <row r="847" s="15" customFormat="1">
      <c r="A847" s="15"/>
      <c r="B847" s="255"/>
      <c r="C847" s="256"/>
      <c r="D847" s="229" t="s">
        <v>178</v>
      </c>
      <c r="E847" s="257" t="s">
        <v>105</v>
      </c>
      <c r="F847" s="258" t="s">
        <v>181</v>
      </c>
      <c r="G847" s="256"/>
      <c r="H847" s="259">
        <v>5.7030000000000003</v>
      </c>
      <c r="I847" s="260"/>
      <c r="J847" s="256"/>
      <c r="K847" s="256"/>
      <c r="L847" s="261"/>
      <c r="M847" s="262"/>
      <c r="N847" s="263"/>
      <c r="O847" s="263"/>
      <c r="P847" s="263"/>
      <c r="Q847" s="263"/>
      <c r="R847" s="263"/>
      <c r="S847" s="263"/>
      <c r="T847" s="264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65" t="s">
        <v>178</v>
      </c>
      <c r="AU847" s="265" t="s">
        <v>86</v>
      </c>
      <c r="AV847" s="15" t="s">
        <v>174</v>
      </c>
      <c r="AW847" s="15" t="s">
        <v>32</v>
      </c>
      <c r="AX847" s="15" t="s">
        <v>84</v>
      </c>
      <c r="AY847" s="265" t="s">
        <v>167</v>
      </c>
    </row>
    <row r="848" s="2" customFormat="1" ht="16.5" customHeight="1">
      <c r="A848" s="39"/>
      <c r="B848" s="40"/>
      <c r="C848" s="216" t="s">
        <v>1014</v>
      </c>
      <c r="D848" s="216" t="s">
        <v>170</v>
      </c>
      <c r="E848" s="217" t="s">
        <v>1015</v>
      </c>
      <c r="F848" s="218" t="s">
        <v>1016</v>
      </c>
      <c r="G848" s="219" t="s">
        <v>89</v>
      </c>
      <c r="H848" s="220">
        <v>5.7030000000000003</v>
      </c>
      <c r="I848" s="221"/>
      <c r="J848" s="222">
        <f>ROUND(I848*H848,2)</f>
        <v>0</v>
      </c>
      <c r="K848" s="218" t="s">
        <v>173</v>
      </c>
      <c r="L848" s="45"/>
      <c r="M848" s="223" t="s">
        <v>1</v>
      </c>
      <c r="N848" s="224" t="s">
        <v>41</v>
      </c>
      <c r="O848" s="92"/>
      <c r="P848" s="225">
        <f>O848*H848</f>
        <v>0</v>
      </c>
      <c r="Q848" s="225">
        <v>6.9999999999999994E-05</v>
      </c>
      <c r="R848" s="225">
        <f>Q848*H848</f>
        <v>0.00039920999999999999</v>
      </c>
      <c r="S848" s="225">
        <v>0</v>
      </c>
      <c r="T848" s="226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27" t="s">
        <v>262</v>
      </c>
      <c r="AT848" s="227" t="s">
        <v>170</v>
      </c>
      <c r="AU848" s="227" t="s">
        <v>86</v>
      </c>
      <c r="AY848" s="18" t="s">
        <v>167</v>
      </c>
      <c r="BE848" s="228">
        <f>IF(N848="základní",J848,0)</f>
        <v>0</v>
      </c>
      <c r="BF848" s="228">
        <f>IF(N848="snížená",J848,0)</f>
        <v>0</v>
      </c>
      <c r="BG848" s="228">
        <f>IF(N848="zákl. přenesená",J848,0)</f>
        <v>0</v>
      </c>
      <c r="BH848" s="228">
        <f>IF(N848="sníž. přenesená",J848,0)</f>
        <v>0</v>
      </c>
      <c r="BI848" s="228">
        <f>IF(N848="nulová",J848,0)</f>
        <v>0</v>
      </c>
      <c r="BJ848" s="18" t="s">
        <v>84</v>
      </c>
      <c r="BK848" s="228">
        <f>ROUND(I848*H848,2)</f>
        <v>0</v>
      </c>
      <c r="BL848" s="18" t="s">
        <v>262</v>
      </c>
      <c r="BM848" s="227" t="s">
        <v>1017</v>
      </c>
    </row>
    <row r="849" s="13" customFormat="1">
      <c r="A849" s="13"/>
      <c r="B849" s="234"/>
      <c r="C849" s="235"/>
      <c r="D849" s="229" t="s">
        <v>178</v>
      </c>
      <c r="E849" s="236" t="s">
        <v>1</v>
      </c>
      <c r="F849" s="237" t="s">
        <v>955</v>
      </c>
      <c r="G849" s="235"/>
      <c r="H849" s="236" t="s">
        <v>1</v>
      </c>
      <c r="I849" s="238"/>
      <c r="J849" s="235"/>
      <c r="K849" s="235"/>
      <c r="L849" s="239"/>
      <c r="M849" s="240"/>
      <c r="N849" s="241"/>
      <c r="O849" s="241"/>
      <c r="P849" s="241"/>
      <c r="Q849" s="241"/>
      <c r="R849" s="241"/>
      <c r="S849" s="241"/>
      <c r="T849" s="24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3" t="s">
        <v>178</v>
      </c>
      <c r="AU849" s="243" t="s">
        <v>86</v>
      </c>
      <c r="AV849" s="13" t="s">
        <v>84</v>
      </c>
      <c r="AW849" s="13" t="s">
        <v>32</v>
      </c>
      <c r="AX849" s="13" t="s">
        <v>76</v>
      </c>
      <c r="AY849" s="243" t="s">
        <v>167</v>
      </c>
    </row>
    <row r="850" s="14" customFormat="1">
      <c r="A850" s="14"/>
      <c r="B850" s="244"/>
      <c r="C850" s="245"/>
      <c r="D850" s="229" t="s">
        <v>178</v>
      </c>
      <c r="E850" s="246" t="s">
        <v>1</v>
      </c>
      <c r="F850" s="247" t="s">
        <v>105</v>
      </c>
      <c r="G850" s="245"/>
      <c r="H850" s="248">
        <v>5.7030000000000003</v>
      </c>
      <c r="I850" s="249"/>
      <c r="J850" s="245"/>
      <c r="K850" s="245"/>
      <c r="L850" s="250"/>
      <c r="M850" s="251"/>
      <c r="N850" s="252"/>
      <c r="O850" s="252"/>
      <c r="P850" s="252"/>
      <c r="Q850" s="252"/>
      <c r="R850" s="252"/>
      <c r="S850" s="252"/>
      <c r="T850" s="25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4" t="s">
        <v>178</v>
      </c>
      <c r="AU850" s="254" t="s">
        <v>86</v>
      </c>
      <c r="AV850" s="14" t="s">
        <v>86</v>
      </c>
      <c r="AW850" s="14" t="s">
        <v>32</v>
      </c>
      <c r="AX850" s="14" t="s">
        <v>76</v>
      </c>
      <c r="AY850" s="254" t="s">
        <v>167</v>
      </c>
    </row>
    <row r="851" s="15" customFormat="1">
      <c r="A851" s="15"/>
      <c r="B851" s="255"/>
      <c r="C851" s="256"/>
      <c r="D851" s="229" t="s">
        <v>178</v>
      </c>
      <c r="E851" s="257" t="s">
        <v>1</v>
      </c>
      <c r="F851" s="258" t="s">
        <v>181</v>
      </c>
      <c r="G851" s="256"/>
      <c r="H851" s="259">
        <v>5.7030000000000003</v>
      </c>
      <c r="I851" s="260"/>
      <c r="J851" s="256"/>
      <c r="K851" s="256"/>
      <c r="L851" s="261"/>
      <c r="M851" s="262"/>
      <c r="N851" s="263"/>
      <c r="O851" s="263"/>
      <c r="P851" s="263"/>
      <c r="Q851" s="263"/>
      <c r="R851" s="263"/>
      <c r="S851" s="263"/>
      <c r="T851" s="264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5" t="s">
        <v>178</v>
      </c>
      <c r="AU851" s="265" t="s">
        <v>86</v>
      </c>
      <c r="AV851" s="15" t="s">
        <v>174</v>
      </c>
      <c r="AW851" s="15" t="s">
        <v>32</v>
      </c>
      <c r="AX851" s="15" t="s">
        <v>84</v>
      </c>
      <c r="AY851" s="265" t="s">
        <v>167</v>
      </c>
    </row>
    <row r="852" s="2" customFormat="1" ht="24.15" customHeight="1">
      <c r="A852" s="39"/>
      <c r="B852" s="40"/>
      <c r="C852" s="216" t="s">
        <v>1018</v>
      </c>
      <c r="D852" s="216" t="s">
        <v>170</v>
      </c>
      <c r="E852" s="217" t="s">
        <v>1019</v>
      </c>
      <c r="F852" s="218" t="s">
        <v>1020</v>
      </c>
      <c r="G852" s="219" t="s">
        <v>89</v>
      </c>
      <c r="H852" s="220">
        <v>5.7030000000000003</v>
      </c>
      <c r="I852" s="221"/>
      <c r="J852" s="222">
        <f>ROUND(I852*H852,2)</f>
        <v>0</v>
      </c>
      <c r="K852" s="218" t="s">
        <v>173</v>
      </c>
      <c r="L852" s="45"/>
      <c r="M852" s="223" t="s">
        <v>1</v>
      </c>
      <c r="N852" s="224" t="s">
        <v>41</v>
      </c>
      <c r="O852" s="92"/>
      <c r="P852" s="225">
        <f>O852*H852</f>
        <v>0</v>
      </c>
      <c r="Q852" s="225">
        <v>6.9999999999999994E-05</v>
      </c>
      <c r="R852" s="225">
        <f>Q852*H852</f>
        <v>0.00039920999999999999</v>
      </c>
      <c r="S852" s="225">
        <v>0</v>
      </c>
      <c r="T852" s="226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27" t="s">
        <v>262</v>
      </c>
      <c r="AT852" s="227" t="s">
        <v>170</v>
      </c>
      <c r="AU852" s="227" t="s">
        <v>86</v>
      </c>
      <c r="AY852" s="18" t="s">
        <v>167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8" t="s">
        <v>84</v>
      </c>
      <c r="BK852" s="228">
        <f>ROUND(I852*H852,2)</f>
        <v>0</v>
      </c>
      <c r="BL852" s="18" t="s">
        <v>262</v>
      </c>
      <c r="BM852" s="227" t="s">
        <v>1021</v>
      </c>
    </row>
    <row r="853" s="13" customFormat="1">
      <c r="A853" s="13"/>
      <c r="B853" s="234"/>
      <c r="C853" s="235"/>
      <c r="D853" s="229" t="s">
        <v>178</v>
      </c>
      <c r="E853" s="236" t="s">
        <v>1</v>
      </c>
      <c r="F853" s="237" t="s">
        <v>955</v>
      </c>
      <c r="G853" s="235"/>
      <c r="H853" s="236" t="s">
        <v>1</v>
      </c>
      <c r="I853" s="238"/>
      <c r="J853" s="235"/>
      <c r="K853" s="235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178</v>
      </c>
      <c r="AU853" s="243" t="s">
        <v>86</v>
      </c>
      <c r="AV853" s="13" t="s">
        <v>84</v>
      </c>
      <c r="AW853" s="13" t="s">
        <v>32</v>
      </c>
      <c r="AX853" s="13" t="s">
        <v>76</v>
      </c>
      <c r="AY853" s="243" t="s">
        <v>167</v>
      </c>
    </row>
    <row r="854" s="14" customFormat="1">
      <c r="A854" s="14"/>
      <c r="B854" s="244"/>
      <c r="C854" s="245"/>
      <c r="D854" s="229" t="s">
        <v>178</v>
      </c>
      <c r="E854" s="246" t="s">
        <v>1</v>
      </c>
      <c r="F854" s="247" t="s">
        <v>105</v>
      </c>
      <c r="G854" s="245"/>
      <c r="H854" s="248">
        <v>5.7030000000000003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178</v>
      </c>
      <c r="AU854" s="254" t="s">
        <v>86</v>
      </c>
      <c r="AV854" s="14" t="s">
        <v>86</v>
      </c>
      <c r="AW854" s="14" t="s">
        <v>32</v>
      </c>
      <c r="AX854" s="14" t="s">
        <v>76</v>
      </c>
      <c r="AY854" s="254" t="s">
        <v>167</v>
      </c>
    </row>
    <row r="855" s="15" customFormat="1">
      <c r="A855" s="15"/>
      <c r="B855" s="255"/>
      <c r="C855" s="256"/>
      <c r="D855" s="229" t="s">
        <v>178</v>
      </c>
      <c r="E855" s="257" t="s">
        <v>1</v>
      </c>
      <c r="F855" s="258" t="s">
        <v>181</v>
      </c>
      <c r="G855" s="256"/>
      <c r="H855" s="259">
        <v>5.7030000000000003</v>
      </c>
      <c r="I855" s="260"/>
      <c r="J855" s="256"/>
      <c r="K855" s="256"/>
      <c r="L855" s="261"/>
      <c r="M855" s="262"/>
      <c r="N855" s="263"/>
      <c r="O855" s="263"/>
      <c r="P855" s="263"/>
      <c r="Q855" s="263"/>
      <c r="R855" s="263"/>
      <c r="S855" s="263"/>
      <c r="T855" s="264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5" t="s">
        <v>178</v>
      </c>
      <c r="AU855" s="265" t="s">
        <v>86</v>
      </c>
      <c r="AV855" s="15" t="s">
        <v>174</v>
      </c>
      <c r="AW855" s="15" t="s">
        <v>32</v>
      </c>
      <c r="AX855" s="15" t="s">
        <v>84</v>
      </c>
      <c r="AY855" s="265" t="s">
        <v>167</v>
      </c>
    </row>
    <row r="856" s="2" customFormat="1" ht="24.15" customHeight="1">
      <c r="A856" s="39"/>
      <c r="B856" s="40"/>
      <c r="C856" s="216" t="s">
        <v>1022</v>
      </c>
      <c r="D856" s="216" t="s">
        <v>170</v>
      </c>
      <c r="E856" s="217" t="s">
        <v>1023</v>
      </c>
      <c r="F856" s="218" t="s">
        <v>1024</v>
      </c>
      <c r="G856" s="219" t="s">
        <v>89</v>
      </c>
      <c r="H856" s="220">
        <v>5.7030000000000003</v>
      </c>
      <c r="I856" s="221"/>
      <c r="J856" s="222">
        <f>ROUND(I856*H856,2)</f>
        <v>0</v>
      </c>
      <c r="K856" s="218" t="s">
        <v>173</v>
      </c>
      <c r="L856" s="45"/>
      <c r="M856" s="223" t="s">
        <v>1</v>
      </c>
      <c r="N856" s="224" t="s">
        <v>41</v>
      </c>
      <c r="O856" s="92"/>
      <c r="P856" s="225">
        <f>O856*H856</f>
        <v>0</v>
      </c>
      <c r="Q856" s="225">
        <v>0.00017000000000000001</v>
      </c>
      <c r="R856" s="225">
        <f>Q856*H856</f>
        <v>0.00096951000000000014</v>
      </c>
      <c r="S856" s="225">
        <v>0</v>
      </c>
      <c r="T856" s="226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27" t="s">
        <v>262</v>
      </c>
      <c r="AT856" s="227" t="s">
        <v>170</v>
      </c>
      <c r="AU856" s="227" t="s">
        <v>86</v>
      </c>
      <c r="AY856" s="18" t="s">
        <v>167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8" t="s">
        <v>84</v>
      </c>
      <c r="BK856" s="228">
        <f>ROUND(I856*H856,2)</f>
        <v>0</v>
      </c>
      <c r="BL856" s="18" t="s">
        <v>262</v>
      </c>
      <c r="BM856" s="227" t="s">
        <v>1025</v>
      </c>
    </row>
    <row r="857" s="13" customFormat="1">
      <c r="A857" s="13"/>
      <c r="B857" s="234"/>
      <c r="C857" s="235"/>
      <c r="D857" s="229" t="s">
        <v>178</v>
      </c>
      <c r="E857" s="236" t="s">
        <v>1</v>
      </c>
      <c r="F857" s="237" t="s">
        <v>955</v>
      </c>
      <c r="G857" s="235"/>
      <c r="H857" s="236" t="s">
        <v>1</v>
      </c>
      <c r="I857" s="238"/>
      <c r="J857" s="235"/>
      <c r="K857" s="235"/>
      <c r="L857" s="239"/>
      <c r="M857" s="240"/>
      <c r="N857" s="241"/>
      <c r="O857" s="241"/>
      <c r="P857" s="241"/>
      <c r="Q857" s="241"/>
      <c r="R857" s="241"/>
      <c r="S857" s="241"/>
      <c r="T857" s="242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3" t="s">
        <v>178</v>
      </c>
      <c r="AU857" s="243" t="s">
        <v>86</v>
      </c>
      <c r="AV857" s="13" t="s">
        <v>84</v>
      </c>
      <c r="AW857" s="13" t="s">
        <v>32</v>
      </c>
      <c r="AX857" s="13" t="s">
        <v>76</v>
      </c>
      <c r="AY857" s="243" t="s">
        <v>167</v>
      </c>
    </row>
    <row r="858" s="14" customFormat="1">
      <c r="A858" s="14"/>
      <c r="B858" s="244"/>
      <c r="C858" s="245"/>
      <c r="D858" s="229" t="s">
        <v>178</v>
      </c>
      <c r="E858" s="246" t="s">
        <v>1</v>
      </c>
      <c r="F858" s="247" t="s">
        <v>105</v>
      </c>
      <c r="G858" s="245"/>
      <c r="H858" s="248">
        <v>5.7030000000000003</v>
      </c>
      <c r="I858" s="249"/>
      <c r="J858" s="245"/>
      <c r="K858" s="245"/>
      <c r="L858" s="250"/>
      <c r="M858" s="251"/>
      <c r="N858" s="252"/>
      <c r="O858" s="252"/>
      <c r="P858" s="252"/>
      <c r="Q858" s="252"/>
      <c r="R858" s="252"/>
      <c r="S858" s="252"/>
      <c r="T858" s="25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4" t="s">
        <v>178</v>
      </c>
      <c r="AU858" s="254" t="s">
        <v>86</v>
      </c>
      <c r="AV858" s="14" t="s">
        <v>86</v>
      </c>
      <c r="AW858" s="14" t="s">
        <v>32</v>
      </c>
      <c r="AX858" s="14" t="s">
        <v>76</v>
      </c>
      <c r="AY858" s="254" t="s">
        <v>167</v>
      </c>
    </row>
    <row r="859" s="15" customFormat="1">
      <c r="A859" s="15"/>
      <c r="B859" s="255"/>
      <c r="C859" s="256"/>
      <c r="D859" s="229" t="s">
        <v>178</v>
      </c>
      <c r="E859" s="257" t="s">
        <v>1</v>
      </c>
      <c r="F859" s="258" t="s">
        <v>181</v>
      </c>
      <c r="G859" s="256"/>
      <c r="H859" s="259">
        <v>5.7030000000000003</v>
      </c>
      <c r="I859" s="260"/>
      <c r="J859" s="256"/>
      <c r="K859" s="256"/>
      <c r="L859" s="261"/>
      <c r="M859" s="262"/>
      <c r="N859" s="263"/>
      <c r="O859" s="263"/>
      <c r="P859" s="263"/>
      <c r="Q859" s="263"/>
      <c r="R859" s="263"/>
      <c r="S859" s="263"/>
      <c r="T859" s="264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65" t="s">
        <v>178</v>
      </c>
      <c r="AU859" s="265" t="s">
        <v>86</v>
      </c>
      <c r="AV859" s="15" t="s">
        <v>174</v>
      </c>
      <c r="AW859" s="15" t="s">
        <v>32</v>
      </c>
      <c r="AX859" s="15" t="s">
        <v>84</v>
      </c>
      <c r="AY859" s="265" t="s">
        <v>167</v>
      </c>
    </row>
    <row r="860" s="2" customFormat="1" ht="24.15" customHeight="1">
      <c r="A860" s="39"/>
      <c r="B860" s="40"/>
      <c r="C860" s="216" t="s">
        <v>1026</v>
      </c>
      <c r="D860" s="216" t="s">
        <v>170</v>
      </c>
      <c r="E860" s="217" t="s">
        <v>1027</v>
      </c>
      <c r="F860" s="218" t="s">
        <v>1028</v>
      </c>
      <c r="G860" s="219" t="s">
        <v>89</v>
      </c>
      <c r="H860" s="220">
        <v>5.7030000000000003</v>
      </c>
      <c r="I860" s="221"/>
      <c r="J860" s="222">
        <f>ROUND(I860*H860,2)</f>
        <v>0</v>
      </c>
      <c r="K860" s="218" t="s">
        <v>173</v>
      </c>
      <c r="L860" s="45"/>
      <c r="M860" s="223" t="s">
        <v>1</v>
      </c>
      <c r="N860" s="224" t="s">
        <v>41</v>
      </c>
      <c r="O860" s="92"/>
      <c r="P860" s="225">
        <f>O860*H860</f>
        <v>0</v>
      </c>
      <c r="Q860" s="225">
        <v>0.00012</v>
      </c>
      <c r="R860" s="225">
        <f>Q860*H860</f>
        <v>0.00068436000000000007</v>
      </c>
      <c r="S860" s="225">
        <v>0</v>
      </c>
      <c r="T860" s="226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27" t="s">
        <v>262</v>
      </c>
      <c r="AT860" s="227" t="s">
        <v>170</v>
      </c>
      <c r="AU860" s="227" t="s">
        <v>86</v>
      </c>
      <c r="AY860" s="18" t="s">
        <v>167</v>
      </c>
      <c r="BE860" s="228">
        <f>IF(N860="základní",J860,0)</f>
        <v>0</v>
      </c>
      <c r="BF860" s="228">
        <f>IF(N860="snížená",J860,0)</f>
        <v>0</v>
      </c>
      <c r="BG860" s="228">
        <f>IF(N860="zákl. přenesená",J860,0)</f>
        <v>0</v>
      </c>
      <c r="BH860" s="228">
        <f>IF(N860="sníž. přenesená",J860,0)</f>
        <v>0</v>
      </c>
      <c r="BI860" s="228">
        <f>IF(N860="nulová",J860,0)</f>
        <v>0</v>
      </c>
      <c r="BJ860" s="18" t="s">
        <v>84</v>
      </c>
      <c r="BK860" s="228">
        <f>ROUND(I860*H860,2)</f>
        <v>0</v>
      </c>
      <c r="BL860" s="18" t="s">
        <v>262</v>
      </c>
      <c r="BM860" s="227" t="s">
        <v>1029</v>
      </c>
    </row>
    <row r="861" s="13" customFormat="1">
      <c r="A861" s="13"/>
      <c r="B861" s="234"/>
      <c r="C861" s="235"/>
      <c r="D861" s="229" t="s">
        <v>178</v>
      </c>
      <c r="E861" s="236" t="s">
        <v>1</v>
      </c>
      <c r="F861" s="237" t="s">
        <v>955</v>
      </c>
      <c r="G861" s="235"/>
      <c r="H861" s="236" t="s">
        <v>1</v>
      </c>
      <c r="I861" s="238"/>
      <c r="J861" s="235"/>
      <c r="K861" s="235"/>
      <c r="L861" s="239"/>
      <c r="M861" s="240"/>
      <c r="N861" s="241"/>
      <c r="O861" s="241"/>
      <c r="P861" s="241"/>
      <c r="Q861" s="241"/>
      <c r="R861" s="241"/>
      <c r="S861" s="241"/>
      <c r="T861" s="242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43" t="s">
        <v>178</v>
      </c>
      <c r="AU861" s="243" t="s">
        <v>86</v>
      </c>
      <c r="AV861" s="13" t="s">
        <v>84</v>
      </c>
      <c r="AW861" s="13" t="s">
        <v>32</v>
      </c>
      <c r="AX861" s="13" t="s">
        <v>76</v>
      </c>
      <c r="AY861" s="243" t="s">
        <v>167</v>
      </c>
    </row>
    <row r="862" s="14" customFormat="1">
      <c r="A862" s="14"/>
      <c r="B862" s="244"/>
      <c r="C862" s="245"/>
      <c r="D862" s="229" t="s">
        <v>178</v>
      </c>
      <c r="E862" s="246" t="s">
        <v>1</v>
      </c>
      <c r="F862" s="247" t="s">
        <v>105</v>
      </c>
      <c r="G862" s="245"/>
      <c r="H862" s="248">
        <v>5.7030000000000003</v>
      </c>
      <c r="I862" s="249"/>
      <c r="J862" s="245"/>
      <c r="K862" s="245"/>
      <c r="L862" s="250"/>
      <c r="M862" s="251"/>
      <c r="N862" s="252"/>
      <c r="O862" s="252"/>
      <c r="P862" s="252"/>
      <c r="Q862" s="252"/>
      <c r="R862" s="252"/>
      <c r="S862" s="252"/>
      <c r="T862" s="253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4" t="s">
        <v>178</v>
      </c>
      <c r="AU862" s="254" t="s">
        <v>86</v>
      </c>
      <c r="AV862" s="14" t="s">
        <v>86</v>
      </c>
      <c r="AW862" s="14" t="s">
        <v>32</v>
      </c>
      <c r="AX862" s="14" t="s">
        <v>76</v>
      </c>
      <c r="AY862" s="254" t="s">
        <v>167</v>
      </c>
    </row>
    <row r="863" s="15" customFormat="1">
      <c r="A863" s="15"/>
      <c r="B863" s="255"/>
      <c r="C863" s="256"/>
      <c r="D863" s="229" t="s">
        <v>178</v>
      </c>
      <c r="E863" s="257" t="s">
        <v>1</v>
      </c>
      <c r="F863" s="258" t="s">
        <v>181</v>
      </c>
      <c r="G863" s="256"/>
      <c r="H863" s="259">
        <v>5.7030000000000003</v>
      </c>
      <c r="I863" s="260"/>
      <c r="J863" s="256"/>
      <c r="K863" s="256"/>
      <c r="L863" s="261"/>
      <c r="M863" s="262"/>
      <c r="N863" s="263"/>
      <c r="O863" s="263"/>
      <c r="P863" s="263"/>
      <c r="Q863" s="263"/>
      <c r="R863" s="263"/>
      <c r="S863" s="263"/>
      <c r="T863" s="264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65" t="s">
        <v>178</v>
      </c>
      <c r="AU863" s="265" t="s">
        <v>86</v>
      </c>
      <c r="AV863" s="15" t="s">
        <v>174</v>
      </c>
      <c r="AW863" s="15" t="s">
        <v>32</v>
      </c>
      <c r="AX863" s="15" t="s">
        <v>84</v>
      </c>
      <c r="AY863" s="265" t="s">
        <v>167</v>
      </c>
    </row>
    <row r="864" s="2" customFormat="1" ht="24.15" customHeight="1">
      <c r="A864" s="39"/>
      <c r="B864" s="40"/>
      <c r="C864" s="216" t="s">
        <v>1030</v>
      </c>
      <c r="D864" s="216" t="s">
        <v>170</v>
      </c>
      <c r="E864" s="217" t="s">
        <v>1031</v>
      </c>
      <c r="F864" s="218" t="s">
        <v>1032</v>
      </c>
      <c r="G864" s="219" t="s">
        <v>89</v>
      </c>
      <c r="H864" s="220">
        <v>5.7030000000000003</v>
      </c>
      <c r="I864" s="221"/>
      <c r="J864" s="222">
        <f>ROUND(I864*H864,2)</f>
        <v>0</v>
      </c>
      <c r="K864" s="218" t="s">
        <v>173</v>
      </c>
      <c r="L864" s="45"/>
      <c r="M864" s="223" t="s">
        <v>1</v>
      </c>
      <c r="N864" s="224" t="s">
        <v>41</v>
      </c>
      <c r="O864" s="92"/>
      <c r="P864" s="225">
        <f>O864*H864</f>
        <v>0</v>
      </c>
      <c r="Q864" s="225">
        <v>0.00012</v>
      </c>
      <c r="R864" s="225">
        <f>Q864*H864</f>
        <v>0.00068436000000000007</v>
      </c>
      <c r="S864" s="225">
        <v>0</v>
      </c>
      <c r="T864" s="226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27" t="s">
        <v>262</v>
      </c>
      <c r="AT864" s="227" t="s">
        <v>170</v>
      </c>
      <c r="AU864" s="227" t="s">
        <v>86</v>
      </c>
      <c r="AY864" s="18" t="s">
        <v>167</v>
      </c>
      <c r="BE864" s="228">
        <f>IF(N864="základní",J864,0)</f>
        <v>0</v>
      </c>
      <c r="BF864" s="228">
        <f>IF(N864="snížená",J864,0)</f>
        <v>0</v>
      </c>
      <c r="BG864" s="228">
        <f>IF(N864="zákl. přenesená",J864,0)</f>
        <v>0</v>
      </c>
      <c r="BH864" s="228">
        <f>IF(N864="sníž. přenesená",J864,0)</f>
        <v>0</v>
      </c>
      <c r="BI864" s="228">
        <f>IF(N864="nulová",J864,0)</f>
        <v>0</v>
      </c>
      <c r="BJ864" s="18" t="s">
        <v>84</v>
      </c>
      <c r="BK864" s="228">
        <f>ROUND(I864*H864,2)</f>
        <v>0</v>
      </c>
      <c r="BL864" s="18" t="s">
        <v>262</v>
      </c>
      <c r="BM864" s="227" t="s">
        <v>1033</v>
      </c>
    </row>
    <row r="865" s="13" customFormat="1">
      <c r="A865" s="13"/>
      <c r="B865" s="234"/>
      <c r="C865" s="235"/>
      <c r="D865" s="229" t="s">
        <v>178</v>
      </c>
      <c r="E865" s="236" t="s">
        <v>1</v>
      </c>
      <c r="F865" s="237" t="s">
        <v>955</v>
      </c>
      <c r="G865" s="235"/>
      <c r="H865" s="236" t="s">
        <v>1</v>
      </c>
      <c r="I865" s="238"/>
      <c r="J865" s="235"/>
      <c r="K865" s="235"/>
      <c r="L865" s="239"/>
      <c r="M865" s="240"/>
      <c r="N865" s="241"/>
      <c r="O865" s="241"/>
      <c r="P865" s="241"/>
      <c r="Q865" s="241"/>
      <c r="R865" s="241"/>
      <c r="S865" s="241"/>
      <c r="T865" s="24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3" t="s">
        <v>178</v>
      </c>
      <c r="AU865" s="243" t="s">
        <v>86</v>
      </c>
      <c r="AV865" s="13" t="s">
        <v>84</v>
      </c>
      <c r="AW865" s="13" t="s">
        <v>32</v>
      </c>
      <c r="AX865" s="13" t="s">
        <v>76</v>
      </c>
      <c r="AY865" s="243" t="s">
        <v>167</v>
      </c>
    </row>
    <row r="866" s="14" customFormat="1">
      <c r="A866" s="14"/>
      <c r="B866" s="244"/>
      <c r="C866" s="245"/>
      <c r="D866" s="229" t="s">
        <v>178</v>
      </c>
      <c r="E866" s="246" t="s">
        <v>1</v>
      </c>
      <c r="F866" s="247" t="s">
        <v>105</v>
      </c>
      <c r="G866" s="245"/>
      <c r="H866" s="248">
        <v>5.7030000000000003</v>
      </c>
      <c r="I866" s="249"/>
      <c r="J866" s="245"/>
      <c r="K866" s="245"/>
      <c r="L866" s="250"/>
      <c r="M866" s="251"/>
      <c r="N866" s="252"/>
      <c r="O866" s="252"/>
      <c r="P866" s="252"/>
      <c r="Q866" s="252"/>
      <c r="R866" s="252"/>
      <c r="S866" s="252"/>
      <c r="T866" s="25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4" t="s">
        <v>178</v>
      </c>
      <c r="AU866" s="254" t="s">
        <v>86</v>
      </c>
      <c r="AV866" s="14" t="s">
        <v>86</v>
      </c>
      <c r="AW866" s="14" t="s">
        <v>32</v>
      </c>
      <c r="AX866" s="14" t="s">
        <v>76</v>
      </c>
      <c r="AY866" s="254" t="s">
        <v>167</v>
      </c>
    </row>
    <row r="867" s="15" customFormat="1">
      <c r="A867" s="15"/>
      <c r="B867" s="255"/>
      <c r="C867" s="256"/>
      <c r="D867" s="229" t="s">
        <v>178</v>
      </c>
      <c r="E867" s="257" t="s">
        <v>1</v>
      </c>
      <c r="F867" s="258" t="s">
        <v>181</v>
      </c>
      <c r="G867" s="256"/>
      <c r="H867" s="259">
        <v>5.7030000000000003</v>
      </c>
      <c r="I867" s="260"/>
      <c r="J867" s="256"/>
      <c r="K867" s="256"/>
      <c r="L867" s="261"/>
      <c r="M867" s="262"/>
      <c r="N867" s="263"/>
      <c r="O867" s="263"/>
      <c r="P867" s="263"/>
      <c r="Q867" s="263"/>
      <c r="R867" s="263"/>
      <c r="S867" s="263"/>
      <c r="T867" s="264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5" t="s">
        <v>178</v>
      </c>
      <c r="AU867" s="265" t="s">
        <v>86</v>
      </c>
      <c r="AV867" s="15" t="s">
        <v>174</v>
      </c>
      <c r="AW867" s="15" t="s">
        <v>32</v>
      </c>
      <c r="AX867" s="15" t="s">
        <v>84</v>
      </c>
      <c r="AY867" s="265" t="s">
        <v>167</v>
      </c>
    </row>
    <row r="868" s="12" customFormat="1" ht="22.8" customHeight="1">
      <c r="A868" s="12"/>
      <c r="B868" s="200"/>
      <c r="C868" s="201"/>
      <c r="D868" s="202" t="s">
        <v>75</v>
      </c>
      <c r="E868" s="214" t="s">
        <v>1034</v>
      </c>
      <c r="F868" s="214" t="s">
        <v>1035</v>
      </c>
      <c r="G868" s="201"/>
      <c r="H868" s="201"/>
      <c r="I868" s="204"/>
      <c r="J868" s="215">
        <f>BK868</f>
        <v>0</v>
      </c>
      <c r="K868" s="201"/>
      <c r="L868" s="206"/>
      <c r="M868" s="207"/>
      <c r="N868" s="208"/>
      <c r="O868" s="208"/>
      <c r="P868" s="209">
        <f>SUM(P869:P891)</f>
        <v>0</v>
      </c>
      <c r="Q868" s="208"/>
      <c r="R868" s="209">
        <f>SUM(R869:R891)</f>
        <v>0.0042895999999999993</v>
      </c>
      <c r="S868" s="208"/>
      <c r="T868" s="210">
        <f>SUM(T869:T891)</f>
        <v>0</v>
      </c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R868" s="211" t="s">
        <v>86</v>
      </c>
      <c r="AT868" s="212" t="s">
        <v>75</v>
      </c>
      <c r="AU868" s="212" t="s">
        <v>84</v>
      </c>
      <c r="AY868" s="211" t="s">
        <v>167</v>
      </c>
      <c r="BK868" s="213">
        <f>SUM(BK869:BK891)</f>
        <v>0</v>
      </c>
    </row>
    <row r="869" s="2" customFormat="1" ht="24.15" customHeight="1">
      <c r="A869" s="39"/>
      <c r="B869" s="40"/>
      <c r="C869" s="216" t="s">
        <v>1036</v>
      </c>
      <c r="D869" s="216" t="s">
        <v>170</v>
      </c>
      <c r="E869" s="217" t="s">
        <v>1037</v>
      </c>
      <c r="F869" s="218" t="s">
        <v>1038</v>
      </c>
      <c r="G869" s="219" t="s">
        <v>89</v>
      </c>
      <c r="H869" s="220">
        <v>11.57</v>
      </c>
      <c r="I869" s="221"/>
      <c r="J869" s="222">
        <f>ROUND(I869*H869,2)</f>
        <v>0</v>
      </c>
      <c r="K869" s="218" t="s">
        <v>173</v>
      </c>
      <c r="L869" s="45"/>
      <c r="M869" s="223" t="s">
        <v>1</v>
      </c>
      <c r="N869" s="224" t="s">
        <v>41</v>
      </c>
      <c r="O869" s="92"/>
      <c r="P869" s="225">
        <f>O869*H869</f>
        <v>0</v>
      </c>
      <c r="Q869" s="225">
        <v>0</v>
      </c>
      <c r="R869" s="225">
        <f>Q869*H869</f>
        <v>0</v>
      </c>
      <c r="S869" s="225">
        <v>0</v>
      </c>
      <c r="T869" s="226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27" t="s">
        <v>262</v>
      </c>
      <c r="AT869" s="227" t="s">
        <v>170</v>
      </c>
      <c r="AU869" s="227" t="s">
        <v>86</v>
      </c>
      <c r="AY869" s="18" t="s">
        <v>167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8" t="s">
        <v>84</v>
      </c>
      <c r="BK869" s="228">
        <f>ROUND(I869*H869,2)</f>
        <v>0</v>
      </c>
      <c r="BL869" s="18" t="s">
        <v>262</v>
      </c>
      <c r="BM869" s="227" t="s">
        <v>1039</v>
      </c>
    </row>
    <row r="870" s="14" customFormat="1">
      <c r="A870" s="14"/>
      <c r="B870" s="244"/>
      <c r="C870" s="245"/>
      <c r="D870" s="229" t="s">
        <v>178</v>
      </c>
      <c r="E870" s="246" t="s">
        <v>1</v>
      </c>
      <c r="F870" s="247" t="s">
        <v>119</v>
      </c>
      <c r="G870" s="245"/>
      <c r="H870" s="248">
        <v>11.57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4" t="s">
        <v>178</v>
      </c>
      <c r="AU870" s="254" t="s">
        <v>86</v>
      </c>
      <c r="AV870" s="14" t="s">
        <v>86</v>
      </c>
      <c r="AW870" s="14" t="s">
        <v>32</v>
      </c>
      <c r="AX870" s="14" t="s">
        <v>76</v>
      </c>
      <c r="AY870" s="254" t="s">
        <v>167</v>
      </c>
    </row>
    <row r="871" s="15" customFormat="1">
      <c r="A871" s="15"/>
      <c r="B871" s="255"/>
      <c r="C871" s="256"/>
      <c r="D871" s="229" t="s">
        <v>178</v>
      </c>
      <c r="E871" s="257" t="s">
        <v>1</v>
      </c>
      <c r="F871" s="258" t="s">
        <v>181</v>
      </c>
      <c r="G871" s="256"/>
      <c r="H871" s="259">
        <v>11.57</v>
      </c>
      <c r="I871" s="260"/>
      <c r="J871" s="256"/>
      <c r="K871" s="256"/>
      <c r="L871" s="261"/>
      <c r="M871" s="262"/>
      <c r="N871" s="263"/>
      <c r="O871" s="263"/>
      <c r="P871" s="263"/>
      <c r="Q871" s="263"/>
      <c r="R871" s="263"/>
      <c r="S871" s="263"/>
      <c r="T871" s="264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5" t="s">
        <v>178</v>
      </c>
      <c r="AU871" s="265" t="s">
        <v>86</v>
      </c>
      <c r="AV871" s="15" t="s">
        <v>174</v>
      </c>
      <c r="AW871" s="15" t="s">
        <v>32</v>
      </c>
      <c r="AX871" s="15" t="s">
        <v>84</v>
      </c>
      <c r="AY871" s="265" t="s">
        <v>167</v>
      </c>
    </row>
    <row r="872" s="2" customFormat="1" ht="16.5" customHeight="1">
      <c r="A872" s="39"/>
      <c r="B872" s="40"/>
      <c r="C872" s="216" t="s">
        <v>1040</v>
      </c>
      <c r="D872" s="216" t="s">
        <v>170</v>
      </c>
      <c r="E872" s="217" t="s">
        <v>1041</v>
      </c>
      <c r="F872" s="218" t="s">
        <v>1042</v>
      </c>
      <c r="G872" s="219" t="s">
        <v>89</v>
      </c>
      <c r="H872" s="220">
        <v>20</v>
      </c>
      <c r="I872" s="221"/>
      <c r="J872" s="222">
        <f>ROUND(I872*H872,2)</f>
        <v>0</v>
      </c>
      <c r="K872" s="218" t="s">
        <v>173</v>
      </c>
      <c r="L872" s="45"/>
      <c r="M872" s="223" t="s">
        <v>1</v>
      </c>
      <c r="N872" s="224" t="s">
        <v>41</v>
      </c>
      <c r="O872" s="92"/>
      <c r="P872" s="225">
        <f>O872*H872</f>
        <v>0</v>
      </c>
      <c r="Q872" s="225">
        <v>0</v>
      </c>
      <c r="R872" s="225">
        <f>Q872*H872</f>
        <v>0</v>
      </c>
      <c r="S872" s="225">
        <v>0</v>
      </c>
      <c r="T872" s="226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27" t="s">
        <v>262</v>
      </c>
      <c r="AT872" s="227" t="s">
        <v>170</v>
      </c>
      <c r="AU872" s="227" t="s">
        <v>86</v>
      </c>
      <c r="AY872" s="18" t="s">
        <v>167</v>
      </c>
      <c r="BE872" s="228">
        <f>IF(N872="základní",J872,0)</f>
        <v>0</v>
      </c>
      <c r="BF872" s="228">
        <f>IF(N872="snížená",J872,0)</f>
        <v>0</v>
      </c>
      <c r="BG872" s="228">
        <f>IF(N872="zákl. přenesená",J872,0)</f>
        <v>0</v>
      </c>
      <c r="BH872" s="228">
        <f>IF(N872="sníž. přenesená",J872,0)</f>
        <v>0</v>
      </c>
      <c r="BI872" s="228">
        <f>IF(N872="nulová",J872,0)</f>
        <v>0</v>
      </c>
      <c r="BJ872" s="18" t="s">
        <v>84</v>
      </c>
      <c r="BK872" s="228">
        <f>ROUND(I872*H872,2)</f>
        <v>0</v>
      </c>
      <c r="BL872" s="18" t="s">
        <v>262</v>
      </c>
      <c r="BM872" s="227" t="s">
        <v>1043</v>
      </c>
    </row>
    <row r="873" s="13" customFormat="1">
      <c r="A873" s="13"/>
      <c r="B873" s="234"/>
      <c r="C873" s="235"/>
      <c r="D873" s="229" t="s">
        <v>178</v>
      </c>
      <c r="E873" s="236" t="s">
        <v>1</v>
      </c>
      <c r="F873" s="237" t="s">
        <v>193</v>
      </c>
      <c r="G873" s="235"/>
      <c r="H873" s="236" t="s">
        <v>1</v>
      </c>
      <c r="I873" s="238"/>
      <c r="J873" s="235"/>
      <c r="K873" s="235"/>
      <c r="L873" s="239"/>
      <c r="M873" s="240"/>
      <c r="N873" s="241"/>
      <c r="O873" s="241"/>
      <c r="P873" s="241"/>
      <c r="Q873" s="241"/>
      <c r="R873" s="241"/>
      <c r="S873" s="241"/>
      <c r="T873" s="24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3" t="s">
        <v>178</v>
      </c>
      <c r="AU873" s="243" t="s">
        <v>86</v>
      </c>
      <c r="AV873" s="13" t="s">
        <v>84</v>
      </c>
      <c r="AW873" s="13" t="s">
        <v>32</v>
      </c>
      <c r="AX873" s="13" t="s">
        <v>76</v>
      </c>
      <c r="AY873" s="243" t="s">
        <v>167</v>
      </c>
    </row>
    <row r="874" s="14" customFormat="1">
      <c r="A874" s="14"/>
      <c r="B874" s="244"/>
      <c r="C874" s="245"/>
      <c r="D874" s="229" t="s">
        <v>178</v>
      </c>
      <c r="E874" s="246" t="s">
        <v>1</v>
      </c>
      <c r="F874" s="247" t="s">
        <v>1044</v>
      </c>
      <c r="G874" s="245"/>
      <c r="H874" s="248">
        <v>8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178</v>
      </c>
      <c r="AU874" s="254" t="s">
        <v>86</v>
      </c>
      <c r="AV874" s="14" t="s">
        <v>86</v>
      </c>
      <c r="AW874" s="14" t="s">
        <v>32</v>
      </c>
      <c r="AX874" s="14" t="s">
        <v>76</v>
      </c>
      <c r="AY874" s="254" t="s">
        <v>167</v>
      </c>
    </row>
    <row r="875" s="14" customFormat="1">
      <c r="A875" s="14"/>
      <c r="B875" s="244"/>
      <c r="C875" s="245"/>
      <c r="D875" s="229" t="s">
        <v>178</v>
      </c>
      <c r="E875" s="246" t="s">
        <v>1</v>
      </c>
      <c r="F875" s="247" t="s">
        <v>1045</v>
      </c>
      <c r="G875" s="245"/>
      <c r="H875" s="248">
        <v>12</v>
      </c>
      <c r="I875" s="249"/>
      <c r="J875" s="245"/>
      <c r="K875" s="245"/>
      <c r="L875" s="250"/>
      <c r="M875" s="251"/>
      <c r="N875" s="252"/>
      <c r="O875" s="252"/>
      <c r="P875" s="252"/>
      <c r="Q875" s="252"/>
      <c r="R875" s="252"/>
      <c r="S875" s="252"/>
      <c r="T875" s="25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4" t="s">
        <v>178</v>
      </c>
      <c r="AU875" s="254" t="s">
        <v>86</v>
      </c>
      <c r="AV875" s="14" t="s">
        <v>86</v>
      </c>
      <c r="AW875" s="14" t="s">
        <v>32</v>
      </c>
      <c r="AX875" s="14" t="s">
        <v>76</v>
      </c>
      <c r="AY875" s="254" t="s">
        <v>167</v>
      </c>
    </row>
    <row r="876" s="15" customFormat="1">
      <c r="A876" s="15"/>
      <c r="B876" s="255"/>
      <c r="C876" s="256"/>
      <c r="D876" s="229" t="s">
        <v>178</v>
      </c>
      <c r="E876" s="257" t="s">
        <v>1</v>
      </c>
      <c r="F876" s="258" t="s">
        <v>181</v>
      </c>
      <c r="G876" s="256"/>
      <c r="H876" s="259">
        <v>20</v>
      </c>
      <c r="I876" s="260"/>
      <c r="J876" s="256"/>
      <c r="K876" s="256"/>
      <c r="L876" s="261"/>
      <c r="M876" s="262"/>
      <c r="N876" s="263"/>
      <c r="O876" s="263"/>
      <c r="P876" s="263"/>
      <c r="Q876" s="263"/>
      <c r="R876" s="263"/>
      <c r="S876" s="263"/>
      <c r="T876" s="264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65" t="s">
        <v>178</v>
      </c>
      <c r="AU876" s="265" t="s">
        <v>86</v>
      </c>
      <c r="AV876" s="15" t="s">
        <v>174</v>
      </c>
      <c r="AW876" s="15" t="s">
        <v>32</v>
      </c>
      <c r="AX876" s="15" t="s">
        <v>84</v>
      </c>
      <c r="AY876" s="265" t="s">
        <v>167</v>
      </c>
    </row>
    <row r="877" s="2" customFormat="1" ht="16.5" customHeight="1">
      <c r="A877" s="39"/>
      <c r="B877" s="40"/>
      <c r="C877" s="267" t="s">
        <v>1046</v>
      </c>
      <c r="D877" s="267" t="s">
        <v>290</v>
      </c>
      <c r="E877" s="268" t="s">
        <v>1047</v>
      </c>
      <c r="F877" s="269" t="s">
        <v>1048</v>
      </c>
      <c r="G877" s="270" t="s">
        <v>89</v>
      </c>
      <c r="H877" s="271">
        <v>21</v>
      </c>
      <c r="I877" s="272"/>
      <c r="J877" s="273">
        <f>ROUND(I877*H877,2)</f>
        <v>0</v>
      </c>
      <c r="K877" s="269" t="s">
        <v>173</v>
      </c>
      <c r="L877" s="274"/>
      <c r="M877" s="275" t="s">
        <v>1</v>
      </c>
      <c r="N877" s="276" t="s">
        <v>41</v>
      </c>
      <c r="O877" s="92"/>
      <c r="P877" s="225">
        <f>O877*H877</f>
        <v>0</v>
      </c>
      <c r="Q877" s="225">
        <v>5.0000000000000002E-05</v>
      </c>
      <c r="R877" s="225">
        <f>Q877*H877</f>
        <v>0.0010500000000000002</v>
      </c>
      <c r="S877" s="225">
        <v>0</v>
      </c>
      <c r="T877" s="226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27" t="s">
        <v>293</v>
      </c>
      <c r="AT877" s="227" t="s">
        <v>290</v>
      </c>
      <c r="AU877" s="227" t="s">
        <v>86</v>
      </c>
      <c r="AY877" s="18" t="s">
        <v>167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18" t="s">
        <v>84</v>
      </c>
      <c r="BK877" s="228">
        <f>ROUND(I877*H877,2)</f>
        <v>0</v>
      </c>
      <c r="BL877" s="18" t="s">
        <v>262</v>
      </c>
      <c r="BM877" s="227" t="s">
        <v>1049</v>
      </c>
    </row>
    <row r="878" s="13" customFormat="1">
      <c r="A878" s="13"/>
      <c r="B878" s="234"/>
      <c r="C878" s="235"/>
      <c r="D878" s="229" t="s">
        <v>178</v>
      </c>
      <c r="E878" s="236" t="s">
        <v>1</v>
      </c>
      <c r="F878" s="237" t="s">
        <v>193</v>
      </c>
      <c r="G878" s="235"/>
      <c r="H878" s="236" t="s">
        <v>1</v>
      </c>
      <c r="I878" s="238"/>
      <c r="J878" s="235"/>
      <c r="K878" s="235"/>
      <c r="L878" s="239"/>
      <c r="M878" s="240"/>
      <c r="N878" s="241"/>
      <c r="O878" s="241"/>
      <c r="P878" s="241"/>
      <c r="Q878" s="241"/>
      <c r="R878" s="241"/>
      <c r="S878" s="241"/>
      <c r="T878" s="24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3" t="s">
        <v>178</v>
      </c>
      <c r="AU878" s="243" t="s">
        <v>86</v>
      </c>
      <c r="AV878" s="13" t="s">
        <v>84</v>
      </c>
      <c r="AW878" s="13" t="s">
        <v>32</v>
      </c>
      <c r="AX878" s="13" t="s">
        <v>76</v>
      </c>
      <c r="AY878" s="243" t="s">
        <v>167</v>
      </c>
    </row>
    <row r="879" s="14" customFormat="1">
      <c r="A879" s="14"/>
      <c r="B879" s="244"/>
      <c r="C879" s="245"/>
      <c r="D879" s="229" t="s">
        <v>178</v>
      </c>
      <c r="E879" s="246" t="s">
        <v>1</v>
      </c>
      <c r="F879" s="247" t="s">
        <v>1044</v>
      </c>
      <c r="G879" s="245"/>
      <c r="H879" s="248">
        <v>8</v>
      </c>
      <c r="I879" s="249"/>
      <c r="J879" s="245"/>
      <c r="K879" s="245"/>
      <c r="L879" s="250"/>
      <c r="M879" s="251"/>
      <c r="N879" s="252"/>
      <c r="O879" s="252"/>
      <c r="P879" s="252"/>
      <c r="Q879" s="252"/>
      <c r="R879" s="252"/>
      <c r="S879" s="252"/>
      <c r="T879" s="25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4" t="s">
        <v>178</v>
      </c>
      <c r="AU879" s="254" t="s">
        <v>86</v>
      </c>
      <c r="AV879" s="14" t="s">
        <v>86</v>
      </c>
      <c r="AW879" s="14" t="s">
        <v>32</v>
      </c>
      <c r="AX879" s="14" t="s">
        <v>76</v>
      </c>
      <c r="AY879" s="254" t="s">
        <v>167</v>
      </c>
    </row>
    <row r="880" s="14" customFormat="1">
      <c r="A880" s="14"/>
      <c r="B880" s="244"/>
      <c r="C880" s="245"/>
      <c r="D880" s="229" t="s">
        <v>178</v>
      </c>
      <c r="E880" s="246" t="s">
        <v>1</v>
      </c>
      <c r="F880" s="247" t="s">
        <v>1045</v>
      </c>
      <c r="G880" s="245"/>
      <c r="H880" s="248">
        <v>12</v>
      </c>
      <c r="I880" s="249"/>
      <c r="J880" s="245"/>
      <c r="K880" s="245"/>
      <c r="L880" s="250"/>
      <c r="M880" s="251"/>
      <c r="N880" s="252"/>
      <c r="O880" s="252"/>
      <c r="P880" s="252"/>
      <c r="Q880" s="252"/>
      <c r="R880" s="252"/>
      <c r="S880" s="252"/>
      <c r="T880" s="25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4" t="s">
        <v>178</v>
      </c>
      <c r="AU880" s="254" t="s">
        <v>86</v>
      </c>
      <c r="AV880" s="14" t="s">
        <v>86</v>
      </c>
      <c r="AW880" s="14" t="s">
        <v>32</v>
      </c>
      <c r="AX880" s="14" t="s">
        <v>76</v>
      </c>
      <c r="AY880" s="254" t="s">
        <v>167</v>
      </c>
    </row>
    <row r="881" s="15" customFormat="1">
      <c r="A881" s="15"/>
      <c r="B881" s="255"/>
      <c r="C881" s="256"/>
      <c r="D881" s="229" t="s">
        <v>178</v>
      </c>
      <c r="E881" s="257" t="s">
        <v>1</v>
      </c>
      <c r="F881" s="258" t="s">
        <v>181</v>
      </c>
      <c r="G881" s="256"/>
      <c r="H881" s="259">
        <v>20</v>
      </c>
      <c r="I881" s="260"/>
      <c r="J881" s="256"/>
      <c r="K881" s="256"/>
      <c r="L881" s="261"/>
      <c r="M881" s="262"/>
      <c r="N881" s="263"/>
      <c r="O881" s="263"/>
      <c r="P881" s="263"/>
      <c r="Q881" s="263"/>
      <c r="R881" s="263"/>
      <c r="S881" s="263"/>
      <c r="T881" s="264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65" t="s">
        <v>178</v>
      </c>
      <c r="AU881" s="265" t="s">
        <v>86</v>
      </c>
      <c r="AV881" s="15" t="s">
        <v>174</v>
      </c>
      <c r="AW881" s="15" t="s">
        <v>32</v>
      </c>
      <c r="AX881" s="15" t="s">
        <v>84</v>
      </c>
      <c r="AY881" s="265" t="s">
        <v>167</v>
      </c>
    </row>
    <row r="882" s="14" customFormat="1">
      <c r="A882" s="14"/>
      <c r="B882" s="244"/>
      <c r="C882" s="245"/>
      <c r="D882" s="229" t="s">
        <v>178</v>
      </c>
      <c r="E882" s="245"/>
      <c r="F882" s="247" t="s">
        <v>1050</v>
      </c>
      <c r="G882" s="245"/>
      <c r="H882" s="248">
        <v>21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4" t="s">
        <v>178</v>
      </c>
      <c r="AU882" s="254" t="s">
        <v>86</v>
      </c>
      <c r="AV882" s="14" t="s">
        <v>86</v>
      </c>
      <c r="AW882" s="14" t="s">
        <v>4</v>
      </c>
      <c r="AX882" s="14" t="s">
        <v>84</v>
      </c>
      <c r="AY882" s="254" t="s">
        <v>167</v>
      </c>
    </row>
    <row r="883" s="2" customFormat="1" ht="24.15" customHeight="1">
      <c r="A883" s="39"/>
      <c r="B883" s="40"/>
      <c r="C883" s="267" t="s">
        <v>1051</v>
      </c>
      <c r="D883" s="267" t="s">
        <v>290</v>
      </c>
      <c r="E883" s="268" t="s">
        <v>1052</v>
      </c>
      <c r="F883" s="269" t="s">
        <v>1053</v>
      </c>
      <c r="G883" s="270" t="s">
        <v>97</v>
      </c>
      <c r="H883" s="271">
        <v>30.558</v>
      </c>
      <c r="I883" s="272"/>
      <c r="J883" s="273">
        <f>ROUND(I883*H883,2)</f>
        <v>0</v>
      </c>
      <c r="K883" s="269" t="s">
        <v>173</v>
      </c>
      <c r="L883" s="274"/>
      <c r="M883" s="275" t="s">
        <v>1</v>
      </c>
      <c r="N883" s="276" t="s">
        <v>41</v>
      </c>
      <c r="O883" s="92"/>
      <c r="P883" s="225">
        <f>O883*H883</f>
        <v>0</v>
      </c>
      <c r="Q883" s="225">
        <v>0</v>
      </c>
      <c r="R883" s="225">
        <f>Q883*H883</f>
        <v>0</v>
      </c>
      <c r="S883" s="225">
        <v>0</v>
      </c>
      <c r="T883" s="226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27" t="s">
        <v>293</v>
      </c>
      <c r="AT883" s="227" t="s">
        <v>290</v>
      </c>
      <c r="AU883" s="227" t="s">
        <v>86</v>
      </c>
      <c r="AY883" s="18" t="s">
        <v>167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18" t="s">
        <v>84</v>
      </c>
      <c r="BK883" s="228">
        <f>ROUND(I883*H883,2)</f>
        <v>0</v>
      </c>
      <c r="BL883" s="18" t="s">
        <v>262</v>
      </c>
      <c r="BM883" s="227" t="s">
        <v>1054</v>
      </c>
    </row>
    <row r="884" s="14" customFormat="1">
      <c r="A884" s="14"/>
      <c r="B884" s="244"/>
      <c r="C884" s="245"/>
      <c r="D884" s="229" t="s">
        <v>178</v>
      </c>
      <c r="E884" s="246" t="s">
        <v>1</v>
      </c>
      <c r="F884" s="247" t="s">
        <v>1055</v>
      </c>
      <c r="G884" s="245"/>
      <c r="H884" s="248">
        <v>6.3200000000000003</v>
      </c>
      <c r="I884" s="249"/>
      <c r="J884" s="245"/>
      <c r="K884" s="245"/>
      <c r="L884" s="250"/>
      <c r="M884" s="251"/>
      <c r="N884" s="252"/>
      <c r="O884" s="252"/>
      <c r="P884" s="252"/>
      <c r="Q884" s="252"/>
      <c r="R884" s="252"/>
      <c r="S884" s="252"/>
      <c r="T884" s="25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4" t="s">
        <v>178</v>
      </c>
      <c r="AU884" s="254" t="s">
        <v>86</v>
      </c>
      <c r="AV884" s="14" t="s">
        <v>86</v>
      </c>
      <c r="AW884" s="14" t="s">
        <v>32</v>
      </c>
      <c r="AX884" s="14" t="s">
        <v>76</v>
      </c>
      <c r="AY884" s="254" t="s">
        <v>167</v>
      </c>
    </row>
    <row r="885" s="14" customFormat="1">
      <c r="A885" s="14"/>
      <c r="B885" s="244"/>
      <c r="C885" s="245"/>
      <c r="D885" s="229" t="s">
        <v>178</v>
      </c>
      <c r="E885" s="246" t="s">
        <v>1</v>
      </c>
      <c r="F885" s="247" t="s">
        <v>1056</v>
      </c>
      <c r="G885" s="245"/>
      <c r="H885" s="248">
        <v>16.399999999999999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4" t="s">
        <v>178</v>
      </c>
      <c r="AU885" s="254" t="s">
        <v>86</v>
      </c>
      <c r="AV885" s="14" t="s">
        <v>86</v>
      </c>
      <c r="AW885" s="14" t="s">
        <v>32</v>
      </c>
      <c r="AX885" s="14" t="s">
        <v>76</v>
      </c>
      <c r="AY885" s="254" t="s">
        <v>167</v>
      </c>
    </row>
    <row r="886" s="14" customFormat="1">
      <c r="A886" s="14"/>
      <c r="B886" s="244"/>
      <c r="C886" s="245"/>
      <c r="D886" s="229" t="s">
        <v>178</v>
      </c>
      <c r="E886" s="246" t="s">
        <v>1</v>
      </c>
      <c r="F886" s="247" t="s">
        <v>1057</v>
      </c>
      <c r="G886" s="245"/>
      <c r="H886" s="248">
        <v>5.0599999999999996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178</v>
      </c>
      <c r="AU886" s="254" t="s">
        <v>86</v>
      </c>
      <c r="AV886" s="14" t="s">
        <v>86</v>
      </c>
      <c r="AW886" s="14" t="s">
        <v>32</v>
      </c>
      <c r="AX886" s="14" t="s">
        <v>76</v>
      </c>
      <c r="AY886" s="254" t="s">
        <v>167</v>
      </c>
    </row>
    <row r="887" s="15" customFormat="1">
      <c r="A887" s="15"/>
      <c r="B887" s="255"/>
      <c r="C887" s="256"/>
      <c r="D887" s="229" t="s">
        <v>178</v>
      </c>
      <c r="E887" s="257" t="s">
        <v>1</v>
      </c>
      <c r="F887" s="258" t="s">
        <v>181</v>
      </c>
      <c r="G887" s="256"/>
      <c r="H887" s="259">
        <v>27.780000000000001</v>
      </c>
      <c r="I887" s="260"/>
      <c r="J887" s="256"/>
      <c r="K887" s="256"/>
      <c r="L887" s="261"/>
      <c r="M887" s="262"/>
      <c r="N887" s="263"/>
      <c r="O887" s="263"/>
      <c r="P887" s="263"/>
      <c r="Q887" s="263"/>
      <c r="R887" s="263"/>
      <c r="S887" s="263"/>
      <c r="T887" s="264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65" t="s">
        <v>178</v>
      </c>
      <c r="AU887" s="265" t="s">
        <v>86</v>
      </c>
      <c r="AV887" s="15" t="s">
        <v>174</v>
      </c>
      <c r="AW887" s="15" t="s">
        <v>32</v>
      </c>
      <c r="AX887" s="15" t="s">
        <v>84</v>
      </c>
      <c r="AY887" s="265" t="s">
        <v>167</v>
      </c>
    </row>
    <row r="888" s="14" customFormat="1">
      <c r="A888" s="14"/>
      <c r="B888" s="244"/>
      <c r="C888" s="245"/>
      <c r="D888" s="229" t="s">
        <v>178</v>
      </c>
      <c r="E888" s="245"/>
      <c r="F888" s="247" t="s">
        <v>1058</v>
      </c>
      <c r="G888" s="245"/>
      <c r="H888" s="248">
        <v>30.558</v>
      </c>
      <c r="I888" s="249"/>
      <c r="J888" s="245"/>
      <c r="K888" s="245"/>
      <c r="L888" s="250"/>
      <c r="M888" s="251"/>
      <c r="N888" s="252"/>
      <c r="O888" s="252"/>
      <c r="P888" s="252"/>
      <c r="Q888" s="252"/>
      <c r="R888" s="252"/>
      <c r="S888" s="252"/>
      <c r="T888" s="25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4" t="s">
        <v>178</v>
      </c>
      <c r="AU888" s="254" t="s">
        <v>86</v>
      </c>
      <c r="AV888" s="14" t="s">
        <v>86</v>
      </c>
      <c r="AW888" s="14" t="s">
        <v>4</v>
      </c>
      <c r="AX888" s="14" t="s">
        <v>84</v>
      </c>
      <c r="AY888" s="254" t="s">
        <v>167</v>
      </c>
    </row>
    <row r="889" s="2" customFormat="1" ht="33" customHeight="1">
      <c r="A889" s="39"/>
      <c r="B889" s="40"/>
      <c r="C889" s="216" t="s">
        <v>1059</v>
      </c>
      <c r="D889" s="216" t="s">
        <v>170</v>
      </c>
      <c r="E889" s="217" t="s">
        <v>1060</v>
      </c>
      <c r="F889" s="218" t="s">
        <v>1061</v>
      </c>
      <c r="G889" s="219" t="s">
        <v>89</v>
      </c>
      <c r="H889" s="220">
        <v>11.57</v>
      </c>
      <c r="I889" s="221"/>
      <c r="J889" s="222">
        <f>ROUND(I889*H889,2)</f>
        <v>0</v>
      </c>
      <c r="K889" s="218" t="s">
        <v>173</v>
      </c>
      <c r="L889" s="45"/>
      <c r="M889" s="223" t="s">
        <v>1</v>
      </c>
      <c r="N889" s="224" t="s">
        <v>41</v>
      </c>
      <c r="O889" s="92"/>
      <c r="P889" s="225">
        <f>O889*H889</f>
        <v>0</v>
      </c>
      <c r="Q889" s="225">
        <v>0.00027999999999999998</v>
      </c>
      <c r="R889" s="225">
        <f>Q889*H889</f>
        <v>0.0032395999999999996</v>
      </c>
      <c r="S889" s="225">
        <v>0</v>
      </c>
      <c r="T889" s="226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27" t="s">
        <v>262</v>
      </c>
      <c r="AT889" s="227" t="s">
        <v>170</v>
      </c>
      <c r="AU889" s="227" t="s">
        <v>86</v>
      </c>
      <c r="AY889" s="18" t="s">
        <v>167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8" t="s">
        <v>84</v>
      </c>
      <c r="BK889" s="228">
        <f>ROUND(I889*H889,2)</f>
        <v>0</v>
      </c>
      <c r="BL889" s="18" t="s">
        <v>262</v>
      </c>
      <c r="BM889" s="227" t="s">
        <v>1062</v>
      </c>
    </row>
    <row r="890" s="14" customFormat="1">
      <c r="A890" s="14"/>
      <c r="B890" s="244"/>
      <c r="C890" s="245"/>
      <c r="D890" s="229" t="s">
        <v>178</v>
      </c>
      <c r="E890" s="246" t="s">
        <v>1</v>
      </c>
      <c r="F890" s="247" t="s">
        <v>119</v>
      </c>
      <c r="G890" s="245"/>
      <c r="H890" s="248">
        <v>11.57</v>
      </c>
      <c r="I890" s="249"/>
      <c r="J890" s="245"/>
      <c r="K890" s="245"/>
      <c r="L890" s="250"/>
      <c r="M890" s="251"/>
      <c r="N890" s="252"/>
      <c r="O890" s="252"/>
      <c r="P890" s="252"/>
      <c r="Q890" s="252"/>
      <c r="R890" s="252"/>
      <c r="S890" s="252"/>
      <c r="T890" s="25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4" t="s">
        <v>178</v>
      </c>
      <c r="AU890" s="254" t="s">
        <v>86</v>
      </c>
      <c r="AV890" s="14" t="s">
        <v>86</v>
      </c>
      <c r="AW890" s="14" t="s">
        <v>32</v>
      </c>
      <c r="AX890" s="14" t="s">
        <v>76</v>
      </c>
      <c r="AY890" s="254" t="s">
        <v>167</v>
      </c>
    </row>
    <row r="891" s="15" customFormat="1">
      <c r="A891" s="15"/>
      <c r="B891" s="255"/>
      <c r="C891" s="256"/>
      <c r="D891" s="229" t="s">
        <v>178</v>
      </c>
      <c r="E891" s="257" t="s">
        <v>1</v>
      </c>
      <c r="F891" s="258" t="s">
        <v>181</v>
      </c>
      <c r="G891" s="256"/>
      <c r="H891" s="259">
        <v>11.57</v>
      </c>
      <c r="I891" s="260"/>
      <c r="J891" s="256"/>
      <c r="K891" s="256"/>
      <c r="L891" s="261"/>
      <c r="M891" s="262"/>
      <c r="N891" s="263"/>
      <c r="O891" s="263"/>
      <c r="P891" s="263"/>
      <c r="Q891" s="263"/>
      <c r="R891" s="263"/>
      <c r="S891" s="263"/>
      <c r="T891" s="264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65" t="s">
        <v>178</v>
      </c>
      <c r="AU891" s="265" t="s">
        <v>86</v>
      </c>
      <c r="AV891" s="15" t="s">
        <v>174</v>
      </c>
      <c r="AW891" s="15" t="s">
        <v>32</v>
      </c>
      <c r="AX891" s="15" t="s">
        <v>84</v>
      </c>
      <c r="AY891" s="265" t="s">
        <v>167</v>
      </c>
    </row>
    <row r="892" s="12" customFormat="1" ht="25.92" customHeight="1">
      <c r="A892" s="12"/>
      <c r="B892" s="200"/>
      <c r="C892" s="201"/>
      <c r="D892" s="202" t="s">
        <v>75</v>
      </c>
      <c r="E892" s="203" t="s">
        <v>1063</v>
      </c>
      <c r="F892" s="203" t="s">
        <v>1064</v>
      </c>
      <c r="G892" s="201"/>
      <c r="H892" s="201"/>
      <c r="I892" s="204"/>
      <c r="J892" s="205">
        <f>BK892</f>
        <v>0</v>
      </c>
      <c r="K892" s="201"/>
      <c r="L892" s="206"/>
      <c r="M892" s="207"/>
      <c r="N892" s="208"/>
      <c r="O892" s="208"/>
      <c r="P892" s="209">
        <f>P893+P905+P909</f>
        <v>0</v>
      </c>
      <c r="Q892" s="208"/>
      <c r="R892" s="209">
        <f>R893+R905+R909</f>
        <v>0</v>
      </c>
      <c r="S892" s="208"/>
      <c r="T892" s="210">
        <f>T893+T905+T909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11" t="s">
        <v>205</v>
      </c>
      <c r="AT892" s="212" t="s">
        <v>75</v>
      </c>
      <c r="AU892" s="212" t="s">
        <v>76</v>
      </c>
      <c r="AY892" s="211" t="s">
        <v>167</v>
      </c>
      <c r="BK892" s="213">
        <f>BK893+BK905+BK909</f>
        <v>0</v>
      </c>
    </row>
    <row r="893" s="12" customFormat="1" ht="22.8" customHeight="1">
      <c r="A893" s="12"/>
      <c r="B893" s="200"/>
      <c r="C893" s="201"/>
      <c r="D893" s="202" t="s">
        <v>75</v>
      </c>
      <c r="E893" s="214" t="s">
        <v>1065</v>
      </c>
      <c r="F893" s="214" t="s">
        <v>1066</v>
      </c>
      <c r="G893" s="201"/>
      <c r="H893" s="201"/>
      <c r="I893" s="204"/>
      <c r="J893" s="215">
        <f>BK893</f>
        <v>0</v>
      </c>
      <c r="K893" s="201"/>
      <c r="L893" s="206"/>
      <c r="M893" s="207"/>
      <c r="N893" s="208"/>
      <c r="O893" s="208"/>
      <c r="P893" s="209">
        <f>SUM(P894:P904)</f>
        <v>0</v>
      </c>
      <c r="Q893" s="208"/>
      <c r="R893" s="209">
        <f>SUM(R894:R904)</f>
        <v>0</v>
      </c>
      <c r="S893" s="208"/>
      <c r="T893" s="210">
        <f>SUM(T894:T904)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11" t="s">
        <v>205</v>
      </c>
      <c r="AT893" s="212" t="s">
        <v>75</v>
      </c>
      <c r="AU893" s="212" t="s">
        <v>84</v>
      </c>
      <c r="AY893" s="211" t="s">
        <v>167</v>
      </c>
      <c r="BK893" s="213">
        <f>SUM(BK894:BK904)</f>
        <v>0</v>
      </c>
    </row>
    <row r="894" s="2" customFormat="1" ht="16.5" customHeight="1">
      <c r="A894" s="39"/>
      <c r="B894" s="40"/>
      <c r="C894" s="216" t="s">
        <v>1067</v>
      </c>
      <c r="D894" s="216" t="s">
        <v>170</v>
      </c>
      <c r="E894" s="217" t="s">
        <v>1068</v>
      </c>
      <c r="F894" s="218" t="s">
        <v>1066</v>
      </c>
      <c r="G894" s="219" t="s">
        <v>392</v>
      </c>
      <c r="H894" s="220">
        <v>1</v>
      </c>
      <c r="I894" s="221"/>
      <c r="J894" s="222">
        <f>ROUND(I894*H894,2)</f>
        <v>0</v>
      </c>
      <c r="K894" s="218" t="s">
        <v>1069</v>
      </c>
      <c r="L894" s="45"/>
      <c r="M894" s="223" t="s">
        <v>1</v>
      </c>
      <c r="N894" s="224" t="s">
        <v>41</v>
      </c>
      <c r="O894" s="92"/>
      <c r="P894" s="225">
        <f>O894*H894</f>
        <v>0</v>
      </c>
      <c r="Q894" s="225">
        <v>0</v>
      </c>
      <c r="R894" s="225">
        <f>Q894*H894</f>
        <v>0</v>
      </c>
      <c r="S894" s="225">
        <v>0</v>
      </c>
      <c r="T894" s="226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27" t="s">
        <v>1070</v>
      </c>
      <c r="AT894" s="227" t="s">
        <v>170</v>
      </c>
      <c r="AU894" s="227" t="s">
        <v>86</v>
      </c>
      <c r="AY894" s="18" t="s">
        <v>167</v>
      </c>
      <c r="BE894" s="228">
        <f>IF(N894="základní",J894,0)</f>
        <v>0</v>
      </c>
      <c r="BF894" s="228">
        <f>IF(N894="snížená",J894,0)</f>
        <v>0</v>
      </c>
      <c r="BG894" s="228">
        <f>IF(N894="zákl. přenesená",J894,0)</f>
        <v>0</v>
      </c>
      <c r="BH894" s="228">
        <f>IF(N894="sníž. přenesená",J894,0)</f>
        <v>0</v>
      </c>
      <c r="BI894" s="228">
        <f>IF(N894="nulová",J894,0)</f>
        <v>0</v>
      </c>
      <c r="BJ894" s="18" t="s">
        <v>84</v>
      </c>
      <c r="BK894" s="228">
        <f>ROUND(I894*H894,2)</f>
        <v>0</v>
      </c>
      <c r="BL894" s="18" t="s">
        <v>1070</v>
      </c>
      <c r="BM894" s="227" t="s">
        <v>1071</v>
      </c>
    </row>
    <row r="895" s="14" customFormat="1">
      <c r="A895" s="14"/>
      <c r="B895" s="244"/>
      <c r="C895" s="245"/>
      <c r="D895" s="229" t="s">
        <v>178</v>
      </c>
      <c r="E895" s="246" t="s">
        <v>1</v>
      </c>
      <c r="F895" s="247" t="s">
        <v>277</v>
      </c>
      <c r="G895" s="245"/>
      <c r="H895" s="248">
        <v>1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4" t="s">
        <v>178</v>
      </c>
      <c r="AU895" s="254" t="s">
        <v>86</v>
      </c>
      <c r="AV895" s="14" t="s">
        <v>86</v>
      </c>
      <c r="AW895" s="14" t="s">
        <v>32</v>
      </c>
      <c r="AX895" s="14" t="s">
        <v>76</v>
      </c>
      <c r="AY895" s="254" t="s">
        <v>167</v>
      </c>
    </row>
    <row r="896" s="15" customFormat="1">
      <c r="A896" s="15"/>
      <c r="B896" s="255"/>
      <c r="C896" s="256"/>
      <c r="D896" s="229" t="s">
        <v>178</v>
      </c>
      <c r="E896" s="257" t="s">
        <v>1</v>
      </c>
      <c r="F896" s="258" t="s">
        <v>181</v>
      </c>
      <c r="G896" s="256"/>
      <c r="H896" s="259">
        <v>1</v>
      </c>
      <c r="I896" s="260"/>
      <c r="J896" s="256"/>
      <c r="K896" s="256"/>
      <c r="L896" s="261"/>
      <c r="M896" s="262"/>
      <c r="N896" s="263"/>
      <c r="O896" s="263"/>
      <c r="P896" s="263"/>
      <c r="Q896" s="263"/>
      <c r="R896" s="263"/>
      <c r="S896" s="263"/>
      <c r="T896" s="264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65" t="s">
        <v>178</v>
      </c>
      <c r="AU896" s="265" t="s">
        <v>86</v>
      </c>
      <c r="AV896" s="15" t="s">
        <v>174</v>
      </c>
      <c r="AW896" s="15" t="s">
        <v>32</v>
      </c>
      <c r="AX896" s="15" t="s">
        <v>84</v>
      </c>
      <c r="AY896" s="265" t="s">
        <v>167</v>
      </c>
    </row>
    <row r="897" s="2" customFormat="1" ht="16.5" customHeight="1">
      <c r="A897" s="39"/>
      <c r="B897" s="40"/>
      <c r="C897" s="216" t="s">
        <v>1072</v>
      </c>
      <c r="D897" s="216" t="s">
        <v>170</v>
      </c>
      <c r="E897" s="217" t="s">
        <v>1073</v>
      </c>
      <c r="F897" s="218" t="s">
        <v>1074</v>
      </c>
      <c r="G897" s="219" t="s">
        <v>392</v>
      </c>
      <c r="H897" s="220">
        <v>1</v>
      </c>
      <c r="I897" s="221"/>
      <c r="J897" s="222">
        <f>ROUND(I897*H897,2)</f>
        <v>0</v>
      </c>
      <c r="K897" s="218" t="s">
        <v>1069</v>
      </c>
      <c r="L897" s="45"/>
      <c r="M897" s="223" t="s">
        <v>1</v>
      </c>
      <c r="N897" s="224" t="s">
        <v>41</v>
      </c>
      <c r="O897" s="92"/>
      <c r="P897" s="225">
        <f>O897*H897</f>
        <v>0</v>
      </c>
      <c r="Q897" s="225">
        <v>0</v>
      </c>
      <c r="R897" s="225">
        <f>Q897*H897</f>
        <v>0</v>
      </c>
      <c r="S897" s="225">
        <v>0</v>
      </c>
      <c r="T897" s="226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27" t="s">
        <v>1070</v>
      </c>
      <c r="AT897" s="227" t="s">
        <v>170</v>
      </c>
      <c r="AU897" s="227" t="s">
        <v>86</v>
      </c>
      <c r="AY897" s="18" t="s">
        <v>167</v>
      </c>
      <c r="BE897" s="228">
        <f>IF(N897="základní",J897,0)</f>
        <v>0</v>
      </c>
      <c r="BF897" s="228">
        <f>IF(N897="snížená",J897,0)</f>
        <v>0</v>
      </c>
      <c r="BG897" s="228">
        <f>IF(N897="zákl. přenesená",J897,0)</f>
        <v>0</v>
      </c>
      <c r="BH897" s="228">
        <f>IF(N897="sníž. přenesená",J897,0)</f>
        <v>0</v>
      </c>
      <c r="BI897" s="228">
        <f>IF(N897="nulová",J897,0)</f>
        <v>0</v>
      </c>
      <c r="BJ897" s="18" t="s">
        <v>84</v>
      </c>
      <c r="BK897" s="228">
        <f>ROUND(I897*H897,2)</f>
        <v>0</v>
      </c>
      <c r="BL897" s="18" t="s">
        <v>1070</v>
      </c>
      <c r="BM897" s="227" t="s">
        <v>1075</v>
      </c>
    </row>
    <row r="898" s="14" customFormat="1">
      <c r="A898" s="14"/>
      <c r="B898" s="244"/>
      <c r="C898" s="245"/>
      <c r="D898" s="229" t="s">
        <v>178</v>
      </c>
      <c r="E898" s="246" t="s">
        <v>1</v>
      </c>
      <c r="F898" s="247" t="s">
        <v>277</v>
      </c>
      <c r="G898" s="245"/>
      <c r="H898" s="248">
        <v>1</v>
      </c>
      <c r="I898" s="249"/>
      <c r="J898" s="245"/>
      <c r="K898" s="245"/>
      <c r="L898" s="250"/>
      <c r="M898" s="251"/>
      <c r="N898" s="252"/>
      <c r="O898" s="252"/>
      <c r="P898" s="252"/>
      <c r="Q898" s="252"/>
      <c r="R898" s="252"/>
      <c r="S898" s="252"/>
      <c r="T898" s="25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4" t="s">
        <v>178</v>
      </c>
      <c r="AU898" s="254" t="s">
        <v>86</v>
      </c>
      <c r="AV898" s="14" t="s">
        <v>86</v>
      </c>
      <c r="AW898" s="14" t="s">
        <v>32</v>
      </c>
      <c r="AX898" s="14" t="s">
        <v>76</v>
      </c>
      <c r="AY898" s="254" t="s">
        <v>167</v>
      </c>
    </row>
    <row r="899" s="15" customFormat="1">
      <c r="A899" s="15"/>
      <c r="B899" s="255"/>
      <c r="C899" s="256"/>
      <c r="D899" s="229" t="s">
        <v>178</v>
      </c>
      <c r="E899" s="257" t="s">
        <v>1</v>
      </c>
      <c r="F899" s="258" t="s">
        <v>181</v>
      </c>
      <c r="G899" s="256"/>
      <c r="H899" s="259">
        <v>1</v>
      </c>
      <c r="I899" s="260"/>
      <c r="J899" s="256"/>
      <c r="K899" s="256"/>
      <c r="L899" s="261"/>
      <c r="M899" s="262"/>
      <c r="N899" s="263"/>
      <c r="O899" s="263"/>
      <c r="P899" s="263"/>
      <c r="Q899" s="263"/>
      <c r="R899" s="263"/>
      <c r="S899" s="263"/>
      <c r="T899" s="264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T899" s="265" t="s">
        <v>178</v>
      </c>
      <c r="AU899" s="265" t="s">
        <v>86</v>
      </c>
      <c r="AV899" s="15" t="s">
        <v>174</v>
      </c>
      <c r="AW899" s="15" t="s">
        <v>32</v>
      </c>
      <c r="AX899" s="15" t="s">
        <v>84</v>
      </c>
      <c r="AY899" s="265" t="s">
        <v>167</v>
      </c>
    </row>
    <row r="900" s="2" customFormat="1" ht="16.5" customHeight="1">
      <c r="A900" s="39"/>
      <c r="B900" s="40"/>
      <c r="C900" s="216" t="s">
        <v>1076</v>
      </c>
      <c r="D900" s="216" t="s">
        <v>170</v>
      </c>
      <c r="E900" s="217" t="s">
        <v>1077</v>
      </c>
      <c r="F900" s="218" t="s">
        <v>1078</v>
      </c>
      <c r="G900" s="219" t="s">
        <v>392</v>
      </c>
      <c r="H900" s="220">
        <v>1</v>
      </c>
      <c r="I900" s="221"/>
      <c r="J900" s="222">
        <f>ROUND(I900*H900,2)</f>
        <v>0</v>
      </c>
      <c r="K900" s="218" t="s">
        <v>1069</v>
      </c>
      <c r="L900" s="45"/>
      <c r="M900" s="223" t="s">
        <v>1</v>
      </c>
      <c r="N900" s="224" t="s">
        <v>41</v>
      </c>
      <c r="O900" s="92"/>
      <c r="P900" s="225">
        <f>O900*H900</f>
        <v>0</v>
      </c>
      <c r="Q900" s="225">
        <v>0</v>
      </c>
      <c r="R900" s="225">
        <f>Q900*H900</f>
        <v>0</v>
      </c>
      <c r="S900" s="225">
        <v>0</v>
      </c>
      <c r="T900" s="226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27" t="s">
        <v>1070</v>
      </c>
      <c r="AT900" s="227" t="s">
        <v>170</v>
      </c>
      <c r="AU900" s="227" t="s">
        <v>86</v>
      </c>
      <c r="AY900" s="18" t="s">
        <v>167</v>
      </c>
      <c r="BE900" s="228">
        <f>IF(N900="základní",J900,0)</f>
        <v>0</v>
      </c>
      <c r="BF900" s="228">
        <f>IF(N900="snížená",J900,0)</f>
        <v>0</v>
      </c>
      <c r="BG900" s="228">
        <f>IF(N900="zákl. přenesená",J900,0)</f>
        <v>0</v>
      </c>
      <c r="BH900" s="228">
        <f>IF(N900="sníž. přenesená",J900,0)</f>
        <v>0</v>
      </c>
      <c r="BI900" s="228">
        <f>IF(N900="nulová",J900,0)</f>
        <v>0</v>
      </c>
      <c r="BJ900" s="18" t="s">
        <v>84</v>
      </c>
      <c r="BK900" s="228">
        <f>ROUND(I900*H900,2)</f>
        <v>0</v>
      </c>
      <c r="BL900" s="18" t="s">
        <v>1070</v>
      </c>
      <c r="BM900" s="227" t="s">
        <v>1079</v>
      </c>
    </row>
    <row r="901" s="2" customFormat="1">
      <c r="A901" s="39"/>
      <c r="B901" s="40"/>
      <c r="C901" s="41"/>
      <c r="D901" s="229" t="s">
        <v>176</v>
      </c>
      <c r="E901" s="41"/>
      <c r="F901" s="230" t="s">
        <v>1080</v>
      </c>
      <c r="G901" s="41"/>
      <c r="H901" s="41"/>
      <c r="I901" s="231"/>
      <c r="J901" s="41"/>
      <c r="K901" s="41"/>
      <c r="L901" s="45"/>
      <c r="M901" s="232"/>
      <c r="N901" s="233"/>
      <c r="O901" s="92"/>
      <c r="P901" s="92"/>
      <c r="Q901" s="92"/>
      <c r="R901" s="92"/>
      <c r="S901" s="92"/>
      <c r="T901" s="93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176</v>
      </c>
      <c r="AU901" s="18" t="s">
        <v>86</v>
      </c>
    </row>
    <row r="902" s="13" customFormat="1">
      <c r="A902" s="13"/>
      <c r="B902" s="234"/>
      <c r="C902" s="235"/>
      <c r="D902" s="229" t="s">
        <v>178</v>
      </c>
      <c r="E902" s="236" t="s">
        <v>1</v>
      </c>
      <c r="F902" s="237" t="s">
        <v>1081</v>
      </c>
      <c r="G902" s="235"/>
      <c r="H902" s="236" t="s">
        <v>1</v>
      </c>
      <c r="I902" s="238"/>
      <c r="J902" s="235"/>
      <c r="K902" s="235"/>
      <c r="L902" s="239"/>
      <c r="M902" s="240"/>
      <c r="N902" s="241"/>
      <c r="O902" s="241"/>
      <c r="P902" s="241"/>
      <c r="Q902" s="241"/>
      <c r="R902" s="241"/>
      <c r="S902" s="241"/>
      <c r="T902" s="24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3" t="s">
        <v>178</v>
      </c>
      <c r="AU902" s="243" t="s">
        <v>86</v>
      </c>
      <c r="AV902" s="13" t="s">
        <v>84</v>
      </c>
      <c r="AW902" s="13" t="s">
        <v>32</v>
      </c>
      <c r="AX902" s="13" t="s">
        <v>76</v>
      </c>
      <c r="AY902" s="243" t="s">
        <v>167</v>
      </c>
    </row>
    <row r="903" s="14" customFormat="1">
      <c r="A903" s="14"/>
      <c r="B903" s="244"/>
      <c r="C903" s="245"/>
      <c r="D903" s="229" t="s">
        <v>178</v>
      </c>
      <c r="E903" s="246" t="s">
        <v>1</v>
      </c>
      <c r="F903" s="247" t="s">
        <v>277</v>
      </c>
      <c r="G903" s="245"/>
      <c r="H903" s="248">
        <v>1</v>
      </c>
      <c r="I903" s="249"/>
      <c r="J903" s="245"/>
      <c r="K903" s="245"/>
      <c r="L903" s="250"/>
      <c r="M903" s="251"/>
      <c r="N903" s="252"/>
      <c r="O903" s="252"/>
      <c r="P903" s="252"/>
      <c r="Q903" s="252"/>
      <c r="R903" s="252"/>
      <c r="S903" s="252"/>
      <c r="T903" s="25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4" t="s">
        <v>178</v>
      </c>
      <c r="AU903" s="254" t="s">
        <v>86</v>
      </c>
      <c r="AV903" s="14" t="s">
        <v>86</v>
      </c>
      <c r="AW903" s="14" t="s">
        <v>32</v>
      </c>
      <c r="AX903" s="14" t="s">
        <v>76</v>
      </c>
      <c r="AY903" s="254" t="s">
        <v>167</v>
      </c>
    </row>
    <row r="904" s="15" customFormat="1">
      <c r="A904" s="15"/>
      <c r="B904" s="255"/>
      <c r="C904" s="256"/>
      <c r="D904" s="229" t="s">
        <v>178</v>
      </c>
      <c r="E904" s="257" t="s">
        <v>1</v>
      </c>
      <c r="F904" s="258" t="s">
        <v>181</v>
      </c>
      <c r="G904" s="256"/>
      <c r="H904" s="259">
        <v>1</v>
      </c>
      <c r="I904" s="260"/>
      <c r="J904" s="256"/>
      <c r="K904" s="256"/>
      <c r="L904" s="261"/>
      <c r="M904" s="262"/>
      <c r="N904" s="263"/>
      <c r="O904" s="263"/>
      <c r="P904" s="263"/>
      <c r="Q904" s="263"/>
      <c r="R904" s="263"/>
      <c r="S904" s="263"/>
      <c r="T904" s="264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65" t="s">
        <v>178</v>
      </c>
      <c r="AU904" s="265" t="s">
        <v>86</v>
      </c>
      <c r="AV904" s="15" t="s">
        <v>174</v>
      </c>
      <c r="AW904" s="15" t="s">
        <v>32</v>
      </c>
      <c r="AX904" s="15" t="s">
        <v>84</v>
      </c>
      <c r="AY904" s="265" t="s">
        <v>167</v>
      </c>
    </row>
    <row r="905" s="12" customFormat="1" ht="22.8" customHeight="1">
      <c r="A905" s="12"/>
      <c r="B905" s="200"/>
      <c r="C905" s="201"/>
      <c r="D905" s="202" t="s">
        <v>75</v>
      </c>
      <c r="E905" s="214" t="s">
        <v>1082</v>
      </c>
      <c r="F905" s="214" t="s">
        <v>1083</v>
      </c>
      <c r="G905" s="201"/>
      <c r="H905" s="201"/>
      <c r="I905" s="204"/>
      <c r="J905" s="215">
        <f>BK905</f>
        <v>0</v>
      </c>
      <c r="K905" s="201"/>
      <c r="L905" s="206"/>
      <c r="M905" s="207"/>
      <c r="N905" s="208"/>
      <c r="O905" s="208"/>
      <c r="P905" s="209">
        <f>SUM(P906:P908)</f>
        <v>0</v>
      </c>
      <c r="Q905" s="208"/>
      <c r="R905" s="209">
        <f>SUM(R906:R908)</f>
        <v>0</v>
      </c>
      <c r="S905" s="208"/>
      <c r="T905" s="210">
        <f>SUM(T906:T908)</f>
        <v>0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11" t="s">
        <v>205</v>
      </c>
      <c r="AT905" s="212" t="s">
        <v>75</v>
      </c>
      <c r="AU905" s="212" t="s">
        <v>84</v>
      </c>
      <c r="AY905" s="211" t="s">
        <v>167</v>
      </c>
      <c r="BK905" s="213">
        <f>SUM(BK906:BK908)</f>
        <v>0</v>
      </c>
    </row>
    <row r="906" s="2" customFormat="1" ht="16.5" customHeight="1">
      <c r="A906" s="39"/>
      <c r="B906" s="40"/>
      <c r="C906" s="216" t="s">
        <v>1084</v>
      </c>
      <c r="D906" s="216" t="s">
        <v>170</v>
      </c>
      <c r="E906" s="217" t="s">
        <v>1085</v>
      </c>
      <c r="F906" s="218" t="s">
        <v>1086</v>
      </c>
      <c r="G906" s="219" t="s">
        <v>380</v>
      </c>
      <c r="H906" s="220">
        <v>1</v>
      </c>
      <c r="I906" s="221"/>
      <c r="J906" s="222">
        <f>ROUND(I906*H906,2)</f>
        <v>0</v>
      </c>
      <c r="K906" s="218" t="s">
        <v>1069</v>
      </c>
      <c r="L906" s="45"/>
      <c r="M906" s="223" t="s">
        <v>1</v>
      </c>
      <c r="N906" s="224" t="s">
        <v>41</v>
      </c>
      <c r="O906" s="92"/>
      <c r="P906" s="225">
        <f>O906*H906</f>
        <v>0</v>
      </c>
      <c r="Q906" s="225">
        <v>0</v>
      </c>
      <c r="R906" s="225">
        <f>Q906*H906</f>
        <v>0</v>
      </c>
      <c r="S906" s="225">
        <v>0</v>
      </c>
      <c r="T906" s="226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27" t="s">
        <v>1070</v>
      </c>
      <c r="AT906" s="227" t="s">
        <v>170</v>
      </c>
      <c r="AU906" s="227" t="s">
        <v>86</v>
      </c>
      <c r="AY906" s="18" t="s">
        <v>167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8" t="s">
        <v>84</v>
      </c>
      <c r="BK906" s="228">
        <f>ROUND(I906*H906,2)</f>
        <v>0</v>
      </c>
      <c r="BL906" s="18" t="s">
        <v>1070</v>
      </c>
      <c r="BM906" s="227" t="s">
        <v>1087</v>
      </c>
    </row>
    <row r="907" s="14" customFormat="1">
      <c r="A907" s="14"/>
      <c r="B907" s="244"/>
      <c r="C907" s="245"/>
      <c r="D907" s="229" t="s">
        <v>178</v>
      </c>
      <c r="E907" s="246" t="s">
        <v>1</v>
      </c>
      <c r="F907" s="247" t="s">
        <v>277</v>
      </c>
      <c r="G907" s="245"/>
      <c r="H907" s="248">
        <v>1</v>
      </c>
      <c r="I907" s="249"/>
      <c r="J907" s="245"/>
      <c r="K907" s="245"/>
      <c r="L907" s="250"/>
      <c r="M907" s="251"/>
      <c r="N907" s="252"/>
      <c r="O907" s="252"/>
      <c r="P907" s="252"/>
      <c r="Q907" s="252"/>
      <c r="R907" s="252"/>
      <c r="S907" s="252"/>
      <c r="T907" s="25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4" t="s">
        <v>178</v>
      </c>
      <c r="AU907" s="254" t="s">
        <v>86</v>
      </c>
      <c r="AV907" s="14" t="s">
        <v>86</v>
      </c>
      <c r="AW907" s="14" t="s">
        <v>32</v>
      </c>
      <c r="AX907" s="14" t="s">
        <v>76</v>
      </c>
      <c r="AY907" s="254" t="s">
        <v>167</v>
      </c>
    </row>
    <row r="908" s="15" customFormat="1">
      <c r="A908" s="15"/>
      <c r="B908" s="255"/>
      <c r="C908" s="256"/>
      <c r="D908" s="229" t="s">
        <v>178</v>
      </c>
      <c r="E908" s="257" t="s">
        <v>1</v>
      </c>
      <c r="F908" s="258" t="s">
        <v>181</v>
      </c>
      <c r="G908" s="256"/>
      <c r="H908" s="259">
        <v>1</v>
      </c>
      <c r="I908" s="260"/>
      <c r="J908" s="256"/>
      <c r="K908" s="256"/>
      <c r="L908" s="261"/>
      <c r="M908" s="262"/>
      <c r="N908" s="263"/>
      <c r="O908" s="263"/>
      <c r="P908" s="263"/>
      <c r="Q908" s="263"/>
      <c r="R908" s="263"/>
      <c r="S908" s="263"/>
      <c r="T908" s="264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65" t="s">
        <v>178</v>
      </c>
      <c r="AU908" s="265" t="s">
        <v>86</v>
      </c>
      <c r="AV908" s="15" t="s">
        <v>174</v>
      </c>
      <c r="AW908" s="15" t="s">
        <v>32</v>
      </c>
      <c r="AX908" s="15" t="s">
        <v>84</v>
      </c>
      <c r="AY908" s="265" t="s">
        <v>167</v>
      </c>
    </row>
    <row r="909" s="12" customFormat="1" ht="22.8" customHeight="1">
      <c r="A909" s="12"/>
      <c r="B909" s="200"/>
      <c r="C909" s="201"/>
      <c r="D909" s="202" t="s">
        <v>75</v>
      </c>
      <c r="E909" s="214" t="s">
        <v>1088</v>
      </c>
      <c r="F909" s="214" t="s">
        <v>1089</v>
      </c>
      <c r="G909" s="201"/>
      <c r="H909" s="201"/>
      <c r="I909" s="204"/>
      <c r="J909" s="215">
        <f>BK909</f>
        <v>0</v>
      </c>
      <c r="K909" s="201"/>
      <c r="L909" s="206"/>
      <c r="M909" s="207"/>
      <c r="N909" s="208"/>
      <c r="O909" s="208"/>
      <c r="P909" s="209">
        <f>SUM(P910:P917)</f>
        <v>0</v>
      </c>
      <c r="Q909" s="208"/>
      <c r="R909" s="209">
        <f>SUM(R910:R917)</f>
        <v>0</v>
      </c>
      <c r="S909" s="208"/>
      <c r="T909" s="210">
        <f>SUM(T910:T917)</f>
        <v>0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11" t="s">
        <v>205</v>
      </c>
      <c r="AT909" s="212" t="s">
        <v>75</v>
      </c>
      <c r="AU909" s="212" t="s">
        <v>84</v>
      </c>
      <c r="AY909" s="211" t="s">
        <v>167</v>
      </c>
      <c r="BK909" s="213">
        <f>SUM(BK910:BK917)</f>
        <v>0</v>
      </c>
    </row>
    <row r="910" s="2" customFormat="1" ht="16.5" customHeight="1">
      <c r="A910" s="39"/>
      <c r="B910" s="40"/>
      <c r="C910" s="216" t="s">
        <v>1090</v>
      </c>
      <c r="D910" s="216" t="s">
        <v>170</v>
      </c>
      <c r="E910" s="217" t="s">
        <v>1091</v>
      </c>
      <c r="F910" s="218" t="s">
        <v>1092</v>
      </c>
      <c r="G910" s="219" t="s">
        <v>380</v>
      </c>
      <c r="H910" s="220">
        <v>1</v>
      </c>
      <c r="I910" s="221"/>
      <c r="J910" s="222">
        <f>ROUND(I910*H910,2)</f>
        <v>0</v>
      </c>
      <c r="K910" s="218" t="s">
        <v>1069</v>
      </c>
      <c r="L910" s="45"/>
      <c r="M910" s="223" t="s">
        <v>1</v>
      </c>
      <c r="N910" s="224" t="s">
        <v>41</v>
      </c>
      <c r="O910" s="92"/>
      <c r="P910" s="225">
        <f>O910*H910</f>
        <v>0</v>
      </c>
      <c r="Q910" s="225">
        <v>0</v>
      </c>
      <c r="R910" s="225">
        <f>Q910*H910</f>
        <v>0</v>
      </c>
      <c r="S910" s="225">
        <v>0</v>
      </c>
      <c r="T910" s="226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27" t="s">
        <v>1070</v>
      </c>
      <c r="AT910" s="227" t="s">
        <v>170</v>
      </c>
      <c r="AU910" s="227" t="s">
        <v>86</v>
      </c>
      <c r="AY910" s="18" t="s">
        <v>167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8" t="s">
        <v>84</v>
      </c>
      <c r="BK910" s="228">
        <f>ROUND(I910*H910,2)</f>
        <v>0</v>
      </c>
      <c r="BL910" s="18" t="s">
        <v>1070</v>
      </c>
      <c r="BM910" s="227" t="s">
        <v>1093</v>
      </c>
    </row>
    <row r="911" s="2" customFormat="1">
      <c r="A911" s="39"/>
      <c r="B911" s="40"/>
      <c r="C911" s="41"/>
      <c r="D911" s="229" t="s">
        <v>176</v>
      </c>
      <c r="E911" s="41"/>
      <c r="F911" s="230" t="s">
        <v>1094</v>
      </c>
      <c r="G911" s="41"/>
      <c r="H911" s="41"/>
      <c r="I911" s="231"/>
      <c r="J911" s="41"/>
      <c r="K911" s="41"/>
      <c r="L911" s="45"/>
      <c r="M911" s="232"/>
      <c r="N911" s="233"/>
      <c r="O911" s="92"/>
      <c r="P911" s="92"/>
      <c r="Q911" s="92"/>
      <c r="R911" s="92"/>
      <c r="S911" s="92"/>
      <c r="T911" s="93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T911" s="18" t="s">
        <v>176</v>
      </c>
      <c r="AU911" s="18" t="s">
        <v>86</v>
      </c>
    </row>
    <row r="912" s="14" customFormat="1">
      <c r="A912" s="14"/>
      <c r="B912" s="244"/>
      <c r="C912" s="245"/>
      <c r="D912" s="229" t="s">
        <v>178</v>
      </c>
      <c r="E912" s="246" t="s">
        <v>1</v>
      </c>
      <c r="F912" s="247" t="s">
        <v>277</v>
      </c>
      <c r="G912" s="245"/>
      <c r="H912" s="248">
        <v>1</v>
      </c>
      <c r="I912" s="249"/>
      <c r="J912" s="245"/>
      <c r="K912" s="245"/>
      <c r="L912" s="250"/>
      <c r="M912" s="251"/>
      <c r="N912" s="252"/>
      <c r="O912" s="252"/>
      <c r="P912" s="252"/>
      <c r="Q912" s="252"/>
      <c r="R912" s="252"/>
      <c r="S912" s="252"/>
      <c r="T912" s="253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4" t="s">
        <v>178</v>
      </c>
      <c r="AU912" s="254" t="s">
        <v>86</v>
      </c>
      <c r="AV912" s="14" t="s">
        <v>86</v>
      </c>
      <c r="AW912" s="14" t="s">
        <v>32</v>
      </c>
      <c r="AX912" s="14" t="s">
        <v>76</v>
      </c>
      <c r="AY912" s="254" t="s">
        <v>167</v>
      </c>
    </row>
    <row r="913" s="15" customFormat="1">
      <c r="A913" s="15"/>
      <c r="B913" s="255"/>
      <c r="C913" s="256"/>
      <c r="D913" s="229" t="s">
        <v>178</v>
      </c>
      <c r="E913" s="257" t="s">
        <v>1</v>
      </c>
      <c r="F913" s="258" t="s">
        <v>181</v>
      </c>
      <c r="G913" s="256"/>
      <c r="H913" s="259">
        <v>1</v>
      </c>
      <c r="I913" s="260"/>
      <c r="J913" s="256"/>
      <c r="K913" s="256"/>
      <c r="L913" s="261"/>
      <c r="M913" s="262"/>
      <c r="N913" s="263"/>
      <c r="O913" s="263"/>
      <c r="P913" s="263"/>
      <c r="Q913" s="263"/>
      <c r="R913" s="263"/>
      <c r="S913" s="263"/>
      <c r="T913" s="264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T913" s="265" t="s">
        <v>178</v>
      </c>
      <c r="AU913" s="265" t="s">
        <v>86</v>
      </c>
      <c r="AV913" s="15" t="s">
        <v>174</v>
      </c>
      <c r="AW913" s="15" t="s">
        <v>32</v>
      </c>
      <c r="AX913" s="15" t="s">
        <v>84</v>
      </c>
      <c r="AY913" s="265" t="s">
        <v>167</v>
      </c>
    </row>
    <row r="914" s="2" customFormat="1" ht="16.5" customHeight="1">
      <c r="A914" s="39"/>
      <c r="B914" s="40"/>
      <c r="C914" s="216" t="s">
        <v>1095</v>
      </c>
      <c r="D914" s="216" t="s">
        <v>170</v>
      </c>
      <c r="E914" s="217" t="s">
        <v>1096</v>
      </c>
      <c r="F914" s="218" t="s">
        <v>1097</v>
      </c>
      <c r="G914" s="219" t="s">
        <v>380</v>
      </c>
      <c r="H914" s="220">
        <v>1</v>
      </c>
      <c r="I914" s="221"/>
      <c r="J914" s="222">
        <f>ROUND(I914*H914,2)</f>
        <v>0</v>
      </c>
      <c r="K914" s="218" t="s">
        <v>1069</v>
      </c>
      <c r="L914" s="45"/>
      <c r="M914" s="223" t="s">
        <v>1</v>
      </c>
      <c r="N914" s="224" t="s">
        <v>41</v>
      </c>
      <c r="O914" s="92"/>
      <c r="P914" s="225">
        <f>O914*H914</f>
        <v>0</v>
      </c>
      <c r="Q914" s="225">
        <v>0</v>
      </c>
      <c r="R914" s="225">
        <f>Q914*H914</f>
        <v>0</v>
      </c>
      <c r="S914" s="225">
        <v>0</v>
      </c>
      <c r="T914" s="226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27" t="s">
        <v>1070</v>
      </c>
      <c r="AT914" s="227" t="s">
        <v>170</v>
      </c>
      <c r="AU914" s="227" t="s">
        <v>86</v>
      </c>
      <c r="AY914" s="18" t="s">
        <v>167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8" t="s">
        <v>84</v>
      </c>
      <c r="BK914" s="228">
        <f>ROUND(I914*H914,2)</f>
        <v>0</v>
      </c>
      <c r="BL914" s="18" t="s">
        <v>1070</v>
      </c>
      <c r="BM914" s="227" t="s">
        <v>1098</v>
      </c>
    </row>
    <row r="915" s="2" customFormat="1">
      <c r="A915" s="39"/>
      <c r="B915" s="40"/>
      <c r="C915" s="41"/>
      <c r="D915" s="229" t="s">
        <v>176</v>
      </c>
      <c r="E915" s="41"/>
      <c r="F915" s="230" t="s">
        <v>1099</v>
      </c>
      <c r="G915" s="41"/>
      <c r="H915" s="41"/>
      <c r="I915" s="231"/>
      <c r="J915" s="41"/>
      <c r="K915" s="41"/>
      <c r="L915" s="45"/>
      <c r="M915" s="232"/>
      <c r="N915" s="233"/>
      <c r="O915" s="92"/>
      <c r="P915" s="92"/>
      <c r="Q915" s="92"/>
      <c r="R915" s="92"/>
      <c r="S915" s="92"/>
      <c r="T915" s="93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T915" s="18" t="s">
        <v>176</v>
      </c>
      <c r="AU915" s="18" t="s">
        <v>86</v>
      </c>
    </row>
    <row r="916" s="14" customFormat="1">
      <c r="A916" s="14"/>
      <c r="B916" s="244"/>
      <c r="C916" s="245"/>
      <c r="D916" s="229" t="s">
        <v>178</v>
      </c>
      <c r="E916" s="246" t="s">
        <v>1</v>
      </c>
      <c r="F916" s="247" t="s">
        <v>277</v>
      </c>
      <c r="G916" s="245"/>
      <c r="H916" s="248">
        <v>1</v>
      </c>
      <c r="I916" s="249"/>
      <c r="J916" s="245"/>
      <c r="K916" s="245"/>
      <c r="L916" s="250"/>
      <c r="M916" s="251"/>
      <c r="N916" s="252"/>
      <c r="O916" s="252"/>
      <c r="P916" s="252"/>
      <c r="Q916" s="252"/>
      <c r="R916" s="252"/>
      <c r="S916" s="252"/>
      <c r="T916" s="253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4" t="s">
        <v>178</v>
      </c>
      <c r="AU916" s="254" t="s">
        <v>86</v>
      </c>
      <c r="AV916" s="14" t="s">
        <v>86</v>
      </c>
      <c r="AW916" s="14" t="s">
        <v>32</v>
      </c>
      <c r="AX916" s="14" t="s">
        <v>76</v>
      </c>
      <c r="AY916" s="254" t="s">
        <v>167</v>
      </c>
    </row>
    <row r="917" s="15" customFormat="1">
      <c r="A917" s="15"/>
      <c r="B917" s="255"/>
      <c r="C917" s="256"/>
      <c r="D917" s="229" t="s">
        <v>178</v>
      </c>
      <c r="E917" s="257" t="s">
        <v>1</v>
      </c>
      <c r="F917" s="258" t="s">
        <v>181</v>
      </c>
      <c r="G917" s="256"/>
      <c r="H917" s="259">
        <v>1</v>
      </c>
      <c r="I917" s="260"/>
      <c r="J917" s="256"/>
      <c r="K917" s="256"/>
      <c r="L917" s="261"/>
      <c r="M917" s="288"/>
      <c r="N917" s="289"/>
      <c r="O917" s="289"/>
      <c r="P917" s="289"/>
      <c r="Q917" s="289"/>
      <c r="R917" s="289"/>
      <c r="S917" s="289"/>
      <c r="T917" s="290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65" t="s">
        <v>178</v>
      </c>
      <c r="AU917" s="265" t="s">
        <v>86</v>
      </c>
      <c r="AV917" s="15" t="s">
        <v>174</v>
      </c>
      <c r="AW917" s="15" t="s">
        <v>32</v>
      </c>
      <c r="AX917" s="15" t="s">
        <v>84</v>
      </c>
      <c r="AY917" s="265" t="s">
        <v>167</v>
      </c>
    </row>
    <row r="918" s="2" customFormat="1" ht="6.96" customHeight="1">
      <c r="A918" s="39"/>
      <c r="B918" s="67"/>
      <c r="C918" s="68"/>
      <c r="D918" s="68"/>
      <c r="E918" s="68"/>
      <c r="F918" s="68"/>
      <c r="G918" s="68"/>
      <c r="H918" s="68"/>
      <c r="I918" s="68"/>
      <c r="J918" s="68"/>
      <c r="K918" s="68"/>
      <c r="L918" s="45"/>
      <c r="M918" s="39"/>
      <c r="O918" s="39"/>
      <c r="P918" s="39"/>
      <c r="Q918" s="39"/>
      <c r="R918" s="39"/>
      <c r="S918" s="39"/>
      <c r="T918" s="39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</row>
  </sheetData>
  <sheetProtection sheet="1" autoFilter="0" formatColumns="0" formatRows="0" objects="1" scenarios="1" spinCount="100000" saltValue="qSFoLxkZpVb5dFRJA4pluzAXlz7QOKvPsnon6HNCiq6U2/gbJoDL04hMlC8svfWob5r0IWP7Ak5JsGxDP67j7Q==" hashValue="qhn3tjfYPy8W2s05dgHBBFFW8jcTy1IUkx1wI2Rknq8BC0VJ2R+B0XIPkUec36W7zz0L9Bk5SDu1szkFgTZxeg==" algorithmName="SHA-512" password="CC35"/>
  <autoFilter ref="C137:K917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4"/>
      <c r="C3" s="135"/>
      <c r="D3" s="135"/>
      <c r="E3" s="135"/>
      <c r="F3" s="135"/>
      <c r="G3" s="135"/>
      <c r="H3" s="21"/>
    </row>
    <row r="4" s="1" customFormat="1" ht="24.96" customHeight="1">
      <c r="B4" s="21"/>
      <c r="C4" s="136" t="s">
        <v>1100</v>
      </c>
      <c r="H4" s="21"/>
    </row>
    <row r="5" s="1" customFormat="1" ht="12" customHeight="1">
      <c r="B5" s="21"/>
      <c r="C5" s="291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92" t="s">
        <v>16</v>
      </c>
      <c r="D6" s="293" t="s">
        <v>17</v>
      </c>
      <c r="E6" s="1"/>
      <c r="F6" s="1"/>
      <c r="H6" s="21"/>
    </row>
    <row r="7" s="1" customFormat="1" ht="16.5" customHeight="1">
      <c r="B7" s="21"/>
      <c r="C7" s="138" t="s">
        <v>22</v>
      </c>
      <c r="D7" s="142" t="str">
        <f>'Rekapitulace stavby'!AN8</f>
        <v>18. 7. 2022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9"/>
      <c r="B9" s="294"/>
      <c r="C9" s="295" t="s">
        <v>57</v>
      </c>
      <c r="D9" s="296" t="s">
        <v>58</v>
      </c>
      <c r="E9" s="296" t="s">
        <v>154</v>
      </c>
      <c r="F9" s="297" t="s">
        <v>1101</v>
      </c>
      <c r="G9" s="189"/>
      <c r="H9" s="294"/>
    </row>
    <row r="10" s="2" customFormat="1" ht="26.4" customHeight="1">
      <c r="A10" s="39"/>
      <c r="B10" s="45"/>
      <c r="C10" s="298" t="s">
        <v>1102</v>
      </c>
      <c r="D10" s="298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299" t="s">
        <v>87</v>
      </c>
      <c r="D11" s="300" t="s">
        <v>88</v>
      </c>
      <c r="E11" s="301" t="s">
        <v>89</v>
      </c>
      <c r="F11" s="302">
        <v>59.484999999999999</v>
      </c>
      <c r="G11" s="39"/>
      <c r="H11" s="45"/>
    </row>
    <row r="12" s="2" customFormat="1" ht="16.8" customHeight="1">
      <c r="A12" s="39"/>
      <c r="B12" s="45"/>
      <c r="C12" s="303" t="s">
        <v>1</v>
      </c>
      <c r="D12" s="303" t="s">
        <v>468</v>
      </c>
      <c r="E12" s="18" t="s">
        <v>1</v>
      </c>
      <c r="F12" s="304">
        <v>0</v>
      </c>
      <c r="G12" s="39"/>
      <c r="H12" s="45"/>
    </row>
    <row r="13" s="2" customFormat="1" ht="16.8" customHeight="1">
      <c r="A13" s="39"/>
      <c r="B13" s="45"/>
      <c r="C13" s="303" t="s">
        <v>1</v>
      </c>
      <c r="D13" s="303" t="s">
        <v>469</v>
      </c>
      <c r="E13" s="18" t="s">
        <v>1</v>
      </c>
      <c r="F13" s="304">
        <v>45.862000000000002</v>
      </c>
      <c r="G13" s="39"/>
      <c r="H13" s="45"/>
    </row>
    <row r="14" s="2" customFormat="1" ht="16.8" customHeight="1">
      <c r="A14" s="39"/>
      <c r="B14" s="45"/>
      <c r="C14" s="303" t="s">
        <v>1</v>
      </c>
      <c r="D14" s="303" t="s">
        <v>470</v>
      </c>
      <c r="E14" s="18" t="s">
        <v>1</v>
      </c>
      <c r="F14" s="304">
        <v>1.623</v>
      </c>
      <c r="G14" s="39"/>
      <c r="H14" s="45"/>
    </row>
    <row r="15" s="2" customFormat="1" ht="16.8" customHeight="1">
      <c r="A15" s="39"/>
      <c r="B15" s="45"/>
      <c r="C15" s="303" t="s">
        <v>1</v>
      </c>
      <c r="D15" s="303" t="s">
        <v>471</v>
      </c>
      <c r="E15" s="18" t="s">
        <v>1</v>
      </c>
      <c r="F15" s="304">
        <v>0</v>
      </c>
      <c r="G15" s="39"/>
      <c r="H15" s="45"/>
    </row>
    <row r="16" s="2" customFormat="1" ht="16.8" customHeight="1">
      <c r="A16" s="39"/>
      <c r="B16" s="45"/>
      <c r="C16" s="303" t="s">
        <v>1</v>
      </c>
      <c r="D16" s="303" t="s">
        <v>472</v>
      </c>
      <c r="E16" s="18" t="s">
        <v>1</v>
      </c>
      <c r="F16" s="304">
        <v>12</v>
      </c>
      <c r="G16" s="39"/>
      <c r="H16" s="45"/>
    </row>
    <row r="17" s="2" customFormat="1" ht="16.8" customHeight="1">
      <c r="A17" s="39"/>
      <c r="B17" s="45"/>
      <c r="C17" s="303" t="s">
        <v>87</v>
      </c>
      <c r="D17" s="303" t="s">
        <v>473</v>
      </c>
      <c r="E17" s="18" t="s">
        <v>1</v>
      </c>
      <c r="F17" s="304">
        <v>59.484999999999999</v>
      </c>
      <c r="G17" s="39"/>
      <c r="H17" s="45"/>
    </row>
    <row r="18" s="2" customFormat="1" ht="16.8" customHeight="1">
      <c r="A18" s="39"/>
      <c r="B18" s="45"/>
      <c r="C18" s="305" t="s">
        <v>1103</v>
      </c>
      <c r="D18" s="39"/>
      <c r="E18" s="39"/>
      <c r="F18" s="39"/>
      <c r="G18" s="39"/>
      <c r="H18" s="45"/>
    </row>
    <row r="19" s="2" customFormat="1">
      <c r="A19" s="39"/>
      <c r="B19" s="45"/>
      <c r="C19" s="303" t="s">
        <v>465</v>
      </c>
      <c r="D19" s="303" t="s">
        <v>466</v>
      </c>
      <c r="E19" s="18" t="s">
        <v>89</v>
      </c>
      <c r="F19" s="304">
        <v>296.90800000000002</v>
      </c>
      <c r="G19" s="39"/>
      <c r="H19" s="45"/>
    </row>
    <row r="20" s="2" customFormat="1" ht="16.8" customHeight="1">
      <c r="A20" s="39"/>
      <c r="B20" s="45"/>
      <c r="C20" s="303" t="s">
        <v>418</v>
      </c>
      <c r="D20" s="303" t="s">
        <v>419</v>
      </c>
      <c r="E20" s="18" t="s">
        <v>403</v>
      </c>
      <c r="F20" s="304">
        <v>11.414</v>
      </c>
      <c r="G20" s="39"/>
      <c r="H20" s="45"/>
    </row>
    <row r="21" s="2" customFormat="1" ht="16.8" customHeight="1">
      <c r="A21" s="39"/>
      <c r="B21" s="45"/>
      <c r="C21" s="303" t="s">
        <v>527</v>
      </c>
      <c r="D21" s="303" t="s">
        <v>528</v>
      </c>
      <c r="E21" s="18" t="s">
        <v>403</v>
      </c>
      <c r="F21" s="304">
        <v>12.756</v>
      </c>
      <c r="G21" s="39"/>
      <c r="H21" s="45"/>
    </row>
    <row r="22" s="2" customFormat="1" ht="16.8" customHeight="1">
      <c r="A22" s="39"/>
      <c r="B22" s="45"/>
      <c r="C22" s="303" t="s">
        <v>477</v>
      </c>
      <c r="D22" s="303" t="s">
        <v>478</v>
      </c>
      <c r="E22" s="18" t="s">
        <v>403</v>
      </c>
      <c r="F22" s="304">
        <v>10.451000000000001</v>
      </c>
      <c r="G22" s="39"/>
      <c r="H22" s="45"/>
    </row>
    <row r="23" s="2" customFormat="1" ht="16.8" customHeight="1">
      <c r="A23" s="39"/>
      <c r="B23" s="45"/>
      <c r="C23" s="299" t="s">
        <v>91</v>
      </c>
      <c r="D23" s="300" t="s">
        <v>92</v>
      </c>
      <c r="E23" s="301" t="s">
        <v>89</v>
      </c>
      <c r="F23" s="302">
        <v>237.423</v>
      </c>
      <c r="G23" s="39"/>
      <c r="H23" s="45"/>
    </row>
    <row r="24" s="2" customFormat="1" ht="16.8" customHeight="1">
      <c r="A24" s="39"/>
      <c r="B24" s="45"/>
      <c r="C24" s="303" t="s">
        <v>1</v>
      </c>
      <c r="D24" s="303" t="s">
        <v>474</v>
      </c>
      <c r="E24" s="18" t="s">
        <v>1</v>
      </c>
      <c r="F24" s="304">
        <v>0</v>
      </c>
      <c r="G24" s="39"/>
      <c r="H24" s="45"/>
    </row>
    <row r="25" s="2" customFormat="1" ht="16.8" customHeight="1">
      <c r="A25" s="39"/>
      <c r="B25" s="45"/>
      <c r="C25" s="303" t="s">
        <v>1</v>
      </c>
      <c r="D25" s="303" t="s">
        <v>475</v>
      </c>
      <c r="E25" s="18" t="s">
        <v>1</v>
      </c>
      <c r="F25" s="304">
        <v>229.30799999999999</v>
      </c>
      <c r="G25" s="39"/>
      <c r="H25" s="45"/>
    </row>
    <row r="26" s="2" customFormat="1" ht="16.8" customHeight="1">
      <c r="A26" s="39"/>
      <c r="B26" s="45"/>
      <c r="C26" s="303" t="s">
        <v>1</v>
      </c>
      <c r="D26" s="303" t="s">
        <v>314</v>
      </c>
      <c r="E26" s="18" t="s">
        <v>1</v>
      </c>
      <c r="F26" s="304">
        <v>8.1150000000000002</v>
      </c>
      <c r="G26" s="39"/>
      <c r="H26" s="45"/>
    </row>
    <row r="27" s="2" customFormat="1" ht="16.8" customHeight="1">
      <c r="A27" s="39"/>
      <c r="B27" s="45"/>
      <c r="C27" s="303" t="s">
        <v>91</v>
      </c>
      <c r="D27" s="303" t="s">
        <v>416</v>
      </c>
      <c r="E27" s="18" t="s">
        <v>1</v>
      </c>
      <c r="F27" s="304">
        <v>237.423</v>
      </c>
      <c r="G27" s="39"/>
      <c r="H27" s="45"/>
    </row>
    <row r="28" s="2" customFormat="1" ht="16.8" customHeight="1">
      <c r="A28" s="39"/>
      <c r="B28" s="45"/>
      <c r="C28" s="305" t="s">
        <v>1103</v>
      </c>
      <c r="D28" s="39"/>
      <c r="E28" s="39"/>
      <c r="F28" s="39"/>
      <c r="G28" s="39"/>
      <c r="H28" s="45"/>
    </row>
    <row r="29" s="2" customFormat="1">
      <c r="A29" s="39"/>
      <c r="B29" s="45"/>
      <c r="C29" s="303" t="s">
        <v>465</v>
      </c>
      <c r="D29" s="303" t="s">
        <v>466</v>
      </c>
      <c r="E29" s="18" t="s">
        <v>89</v>
      </c>
      <c r="F29" s="304">
        <v>296.90800000000002</v>
      </c>
      <c r="G29" s="39"/>
      <c r="H29" s="45"/>
    </row>
    <row r="30" s="2" customFormat="1" ht="16.8" customHeight="1">
      <c r="A30" s="39"/>
      <c r="B30" s="45"/>
      <c r="C30" s="303" t="s">
        <v>418</v>
      </c>
      <c r="D30" s="303" t="s">
        <v>419</v>
      </c>
      <c r="E30" s="18" t="s">
        <v>403</v>
      </c>
      <c r="F30" s="304">
        <v>11.414</v>
      </c>
      <c r="G30" s="39"/>
      <c r="H30" s="45"/>
    </row>
    <row r="31" s="2" customFormat="1" ht="16.8" customHeight="1">
      <c r="A31" s="39"/>
      <c r="B31" s="45"/>
      <c r="C31" s="303" t="s">
        <v>527</v>
      </c>
      <c r="D31" s="303" t="s">
        <v>528</v>
      </c>
      <c r="E31" s="18" t="s">
        <v>403</v>
      </c>
      <c r="F31" s="304">
        <v>12.756</v>
      </c>
      <c r="G31" s="39"/>
      <c r="H31" s="45"/>
    </row>
    <row r="32" s="2" customFormat="1">
      <c r="A32" s="39"/>
      <c r="B32" s="45"/>
      <c r="C32" s="303" t="s">
        <v>850</v>
      </c>
      <c r="D32" s="303" t="s">
        <v>851</v>
      </c>
      <c r="E32" s="18" t="s">
        <v>89</v>
      </c>
      <c r="F32" s="304">
        <v>229.731</v>
      </c>
      <c r="G32" s="39"/>
      <c r="H32" s="45"/>
    </row>
    <row r="33" s="2" customFormat="1" ht="16.8" customHeight="1">
      <c r="A33" s="39"/>
      <c r="B33" s="45"/>
      <c r="C33" s="303" t="s">
        <v>876</v>
      </c>
      <c r="D33" s="303" t="s">
        <v>877</v>
      </c>
      <c r="E33" s="18" t="s">
        <v>89</v>
      </c>
      <c r="F33" s="304">
        <v>261.16500000000002</v>
      </c>
      <c r="G33" s="39"/>
      <c r="H33" s="45"/>
    </row>
    <row r="34" s="2" customFormat="1">
      <c r="A34" s="39"/>
      <c r="B34" s="45"/>
      <c r="C34" s="303" t="s">
        <v>856</v>
      </c>
      <c r="D34" s="303" t="s">
        <v>857</v>
      </c>
      <c r="E34" s="18" t="s">
        <v>89</v>
      </c>
      <c r="F34" s="304">
        <v>273.036</v>
      </c>
      <c r="G34" s="39"/>
      <c r="H34" s="45"/>
    </row>
    <row r="35" s="2" customFormat="1" ht="16.8" customHeight="1">
      <c r="A35" s="39"/>
      <c r="B35" s="45"/>
      <c r="C35" s="303" t="s">
        <v>477</v>
      </c>
      <c r="D35" s="303" t="s">
        <v>478</v>
      </c>
      <c r="E35" s="18" t="s">
        <v>403</v>
      </c>
      <c r="F35" s="304">
        <v>10.451000000000001</v>
      </c>
      <c r="G35" s="39"/>
      <c r="H35" s="45"/>
    </row>
    <row r="36" s="2" customFormat="1" ht="16.8" customHeight="1">
      <c r="A36" s="39"/>
      <c r="B36" s="45"/>
      <c r="C36" s="299" t="s">
        <v>95</v>
      </c>
      <c r="D36" s="300" t="s">
        <v>96</v>
      </c>
      <c r="E36" s="301" t="s">
        <v>97</v>
      </c>
      <c r="F36" s="302">
        <v>309.47199999999998</v>
      </c>
      <c r="G36" s="39"/>
      <c r="H36" s="45"/>
    </row>
    <row r="37" s="2" customFormat="1" ht="16.8" customHeight="1">
      <c r="A37" s="39"/>
      <c r="B37" s="45"/>
      <c r="C37" s="303" t="s">
        <v>1</v>
      </c>
      <c r="D37" s="303" t="s">
        <v>493</v>
      </c>
      <c r="E37" s="18" t="s">
        <v>1</v>
      </c>
      <c r="F37" s="304">
        <v>0</v>
      </c>
      <c r="G37" s="39"/>
      <c r="H37" s="45"/>
    </row>
    <row r="38" s="2" customFormat="1" ht="16.8" customHeight="1">
      <c r="A38" s="39"/>
      <c r="B38" s="45"/>
      <c r="C38" s="303" t="s">
        <v>1</v>
      </c>
      <c r="D38" s="303" t="s">
        <v>494</v>
      </c>
      <c r="E38" s="18" t="s">
        <v>1</v>
      </c>
      <c r="F38" s="304">
        <v>109.142</v>
      </c>
      <c r="G38" s="39"/>
      <c r="H38" s="45"/>
    </row>
    <row r="39" s="2" customFormat="1" ht="16.8" customHeight="1">
      <c r="A39" s="39"/>
      <c r="B39" s="45"/>
      <c r="C39" s="303" t="s">
        <v>1</v>
      </c>
      <c r="D39" s="303" t="s">
        <v>495</v>
      </c>
      <c r="E39" s="18" t="s">
        <v>1</v>
      </c>
      <c r="F39" s="304">
        <v>120.23</v>
      </c>
      <c r="G39" s="39"/>
      <c r="H39" s="45"/>
    </row>
    <row r="40" s="2" customFormat="1" ht="16.8" customHeight="1">
      <c r="A40" s="39"/>
      <c r="B40" s="45"/>
      <c r="C40" s="303" t="s">
        <v>1</v>
      </c>
      <c r="D40" s="303" t="s">
        <v>496</v>
      </c>
      <c r="E40" s="18" t="s">
        <v>1</v>
      </c>
      <c r="F40" s="304">
        <v>30.106999999999999</v>
      </c>
      <c r="G40" s="39"/>
      <c r="H40" s="45"/>
    </row>
    <row r="41" s="2" customFormat="1" ht="16.8" customHeight="1">
      <c r="A41" s="39"/>
      <c r="B41" s="45"/>
      <c r="C41" s="303" t="s">
        <v>1</v>
      </c>
      <c r="D41" s="303" t="s">
        <v>497</v>
      </c>
      <c r="E41" s="18" t="s">
        <v>1</v>
      </c>
      <c r="F41" s="304">
        <v>0</v>
      </c>
      <c r="G41" s="39"/>
      <c r="H41" s="45"/>
    </row>
    <row r="42" s="2" customFormat="1" ht="16.8" customHeight="1">
      <c r="A42" s="39"/>
      <c r="B42" s="45"/>
      <c r="C42" s="303" t="s">
        <v>1</v>
      </c>
      <c r="D42" s="303" t="s">
        <v>498</v>
      </c>
      <c r="E42" s="18" t="s">
        <v>1</v>
      </c>
      <c r="F42" s="304">
        <v>24.661999999999999</v>
      </c>
      <c r="G42" s="39"/>
      <c r="H42" s="45"/>
    </row>
    <row r="43" s="2" customFormat="1" ht="16.8" customHeight="1">
      <c r="A43" s="39"/>
      <c r="B43" s="45"/>
      <c r="C43" s="303" t="s">
        <v>1</v>
      </c>
      <c r="D43" s="303" t="s">
        <v>499</v>
      </c>
      <c r="E43" s="18" t="s">
        <v>1</v>
      </c>
      <c r="F43" s="304">
        <v>25.331</v>
      </c>
      <c r="G43" s="39"/>
      <c r="H43" s="45"/>
    </row>
    <row r="44" s="2" customFormat="1" ht="16.8" customHeight="1">
      <c r="A44" s="39"/>
      <c r="B44" s="45"/>
      <c r="C44" s="303" t="s">
        <v>95</v>
      </c>
      <c r="D44" s="303" t="s">
        <v>500</v>
      </c>
      <c r="E44" s="18" t="s">
        <v>1</v>
      </c>
      <c r="F44" s="304">
        <v>309.47199999999998</v>
      </c>
      <c r="G44" s="39"/>
      <c r="H44" s="45"/>
    </row>
    <row r="45" s="2" customFormat="1" ht="16.8" customHeight="1">
      <c r="A45" s="39"/>
      <c r="B45" s="45"/>
      <c r="C45" s="305" t="s">
        <v>1103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303" t="s">
        <v>490</v>
      </c>
      <c r="D46" s="303" t="s">
        <v>491</v>
      </c>
      <c r="E46" s="18" t="s">
        <v>97</v>
      </c>
      <c r="F46" s="304">
        <v>372.83600000000001</v>
      </c>
      <c r="G46" s="39"/>
      <c r="H46" s="45"/>
    </row>
    <row r="47" s="2" customFormat="1" ht="16.8" customHeight="1">
      <c r="A47" s="39"/>
      <c r="B47" s="45"/>
      <c r="C47" s="303" t="s">
        <v>527</v>
      </c>
      <c r="D47" s="303" t="s">
        <v>528</v>
      </c>
      <c r="E47" s="18" t="s">
        <v>403</v>
      </c>
      <c r="F47" s="304">
        <v>12.756</v>
      </c>
      <c r="G47" s="39"/>
      <c r="H47" s="45"/>
    </row>
    <row r="48" s="2" customFormat="1" ht="16.8" customHeight="1">
      <c r="A48" s="39"/>
      <c r="B48" s="45"/>
      <c r="C48" s="303" t="s">
        <v>862</v>
      </c>
      <c r="D48" s="303" t="s">
        <v>863</v>
      </c>
      <c r="E48" s="18" t="s">
        <v>97</v>
      </c>
      <c r="F48" s="304">
        <v>309.47199999999998</v>
      </c>
      <c r="G48" s="39"/>
      <c r="H48" s="45"/>
    </row>
    <row r="49" s="2" customFormat="1" ht="16.8" customHeight="1">
      <c r="A49" s="39"/>
      <c r="B49" s="45"/>
      <c r="C49" s="303" t="s">
        <v>506</v>
      </c>
      <c r="D49" s="303" t="s">
        <v>507</v>
      </c>
      <c r="E49" s="18" t="s">
        <v>403</v>
      </c>
      <c r="F49" s="304">
        <v>1.476</v>
      </c>
      <c r="G49" s="39"/>
      <c r="H49" s="45"/>
    </row>
    <row r="50" s="2" customFormat="1" ht="16.8" customHeight="1">
      <c r="A50" s="39"/>
      <c r="B50" s="45"/>
      <c r="C50" s="299" t="s">
        <v>99</v>
      </c>
      <c r="D50" s="300" t="s">
        <v>100</v>
      </c>
      <c r="E50" s="301" t="s">
        <v>89</v>
      </c>
      <c r="F50" s="302">
        <v>221.61600000000001</v>
      </c>
      <c r="G50" s="39"/>
      <c r="H50" s="45"/>
    </row>
    <row r="51" s="2" customFormat="1" ht="16.8" customHeight="1">
      <c r="A51" s="39"/>
      <c r="B51" s="45"/>
      <c r="C51" s="303" t="s">
        <v>1</v>
      </c>
      <c r="D51" s="303" t="s">
        <v>493</v>
      </c>
      <c r="E51" s="18" t="s">
        <v>1</v>
      </c>
      <c r="F51" s="304">
        <v>0</v>
      </c>
      <c r="G51" s="39"/>
      <c r="H51" s="45"/>
    </row>
    <row r="52" s="2" customFormat="1" ht="16.8" customHeight="1">
      <c r="A52" s="39"/>
      <c r="B52" s="45"/>
      <c r="C52" s="303" t="s">
        <v>1</v>
      </c>
      <c r="D52" s="303" t="s">
        <v>821</v>
      </c>
      <c r="E52" s="18" t="s">
        <v>1</v>
      </c>
      <c r="F52" s="304">
        <v>111.57299999999999</v>
      </c>
      <c r="G52" s="39"/>
      <c r="H52" s="45"/>
    </row>
    <row r="53" s="2" customFormat="1" ht="16.8" customHeight="1">
      <c r="A53" s="39"/>
      <c r="B53" s="45"/>
      <c r="C53" s="303" t="s">
        <v>1</v>
      </c>
      <c r="D53" s="303" t="s">
        <v>822</v>
      </c>
      <c r="E53" s="18" t="s">
        <v>1</v>
      </c>
      <c r="F53" s="304">
        <v>-2.7719999999999998</v>
      </c>
      <c r="G53" s="39"/>
      <c r="H53" s="45"/>
    </row>
    <row r="54" s="2" customFormat="1" ht="16.8" customHeight="1">
      <c r="A54" s="39"/>
      <c r="B54" s="45"/>
      <c r="C54" s="303" t="s">
        <v>1</v>
      </c>
      <c r="D54" s="303" t="s">
        <v>823</v>
      </c>
      <c r="E54" s="18" t="s">
        <v>1</v>
      </c>
      <c r="F54" s="304">
        <v>111.304</v>
      </c>
      <c r="G54" s="39"/>
      <c r="H54" s="45"/>
    </row>
    <row r="55" s="2" customFormat="1" ht="16.8" customHeight="1">
      <c r="A55" s="39"/>
      <c r="B55" s="45"/>
      <c r="C55" s="303" t="s">
        <v>1</v>
      </c>
      <c r="D55" s="303" t="s">
        <v>824</v>
      </c>
      <c r="E55" s="18" t="s">
        <v>1</v>
      </c>
      <c r="F55" s="304">
        <v>-25.300000000000001</v>
      </c>
      <c r="G55" s="39"/>
      <c r="H55" s="45"/>
    </row>
    <row r="56" s="2" customFormat="1" ht="16.8" customHeight="1">
      <c r="A56" s="39"/>
      <c r="B56" s="45"/>
      <c r="C56" s="303" t="s">
        <v>1</v>
      </c>
      <c r="D56" s="303" t="s">
        <v>825</v>
      </c>
      <c r="E56" s="18" t="s">
        <v>1</v>
      </c>
      <c r="F56" s="304">
        <v>-8.1150000000000002</v>
      </c>
      <c r="G56" s="39"/>
      <c r="H56" s="45"/>
    </row>
    <row r="57" s="2" customFormat="1" ht="16.8" customHeight="1">
      <c r="A57" s="39"/>
      <c r="B57" s="45"/>
      <c r="C57" s="303" t="s">
        <v>1</v>
      </c>
      <c r="D57" s="303" t="s">
        <v>822</v>
      </c>
      <c r="E57" s="18" t="s">
        <v>1</v>
      </c>
      <c r="F57" s="304">
        <v>-2.7719999999999998</v>
      </c>
      <c r="G57" s="39"/>
      <c r="H57" s="45"/>
    </row>
    <row r="58" s="2" customFormat="1" ht="16.8" customHeight="1">
      <c r="A58" s="39"/>
      <c r="B58" s="45"/>
      <c r="C58" s="303" t="s">
        <v>1</v>
      </c>
      <c r="D58" s="303" t="s">
        <v>497</v>
      </c>
      <c r="E58" s="18" t="s">
        <v>1</v>
      </c>
      <c r="F58" s="304">
        <v>0</v>
      </c>
      <c r="G58" s="39"/>
      <c r="H58" s="45"/>
    </row>
    <row r="59" s="2" customFormat="1" ht="16.8" customHeight="1">
      <c r="A59" s="39"/>
      <c r="B59" s="45"/>
      <c r="C59" s="303" t="s">
        <v>1</v>
      </c>
      <c r="D59" s="303" t="s">
        <v>826</v>
      </c>
      <c r="E59" s="18" t="s">
        <v>1</v>
      </c>
      <c r="F59" s="304">
        <v>37.698</v>
      </c>
      <c r="G59" s="39"/>
      <c r="H59" s="45"/>
    </row>
    <row r="60" s="2" customFormat="1" ht="16.8" customHeight="1">
      <c r="A60" s="39"/>
      <c r="B60" s="45"/>
      <c r="C60" s="303" t="s">
        <v>99</v>
      </c>
      <c r="D60" s="303" t="s">
        <v>181</v>
      </c>
      <c r="E60" s="18" t="s">
        <v>1</v>
      </c>
      <c r="F60" s="304">
        <v>221.61600000000001</v>
      </c>
      <c r="G60" s="39"/>
      <c r="H60" s="45"/>
    </row>
    <row r="61" s="2" customFormat="1" ht="16.8" customHeight="1">
      <c r="A61" s="39"/>
      <c r="B61" s="45"/>
      <c r="C61" s="305" t="s">
        <v>1103</v>
      </c>
      <c r="D61" s="39"/>
      <c r="E61" s="39"/>
      <c r="F61" s="39"/>
      <c r="G61" s="39"/>
      <c r="H61" s="45"/>
    </row>
    <row r="62" s="2" customFormat="1" ht="16.8" customHeight="1">
      <c r="A62" s="39"/>
      <c r="B62" s="45"/>
      <c r="C62" s="303" t="s">
        <v>817</v>
      </c>
      <c r="D62" s="303" t="s">
        <v>818</v>
      </c>
      <c r="E62" s="18" t="s">
        <v>89</v>
      </c>
      <c r="F62" s="304">
        <v>221.61600000000001</v>
      </c>
      <c r="G62" s="39"/>
      <c r="H62" s="45"/>
    </row>
    <row r="63" s="2" customFormat="1">
      <c r="A63" s="39"/>
      <c r="B63" s="45"/>
      <c r="C63" s="303" t="s">
        <v>309</v>
      </c>
      <c r="D63" s="303" t="s">
        <v>310</v>
      </c>
      <c r="E63" s="18" t="s">
        <v>89</v>
      </c>
      <c r="F63" s="304">
        <v>229.731</v>
      </c>
      <c r="G63" s="39"/>
      <c r="H63" s="45"/>
    </row>
    <row r="64" s="2" customFormat="1" ht="16.8" customHeight="1">
      <c r="A64" s="39"/>
      <c r="B64" s="45"/>
      <c r="C64" s="303" t="s">
        <v>322</v>
      </c>
      <c r="D64" s="303" t="s">
        <v>323</v>
      </c>
      <c r="E64" s="18" t="s">
        <v>89</v>
      </c>
      <c r="F64" s="304">
        <v>229.731</v>
      </c>
      <c r="G64" s="39"/>
      <c r="H64" s="45"/>
    </row>
    <row r="65" s="2" customFormat="1">
      <c r="A65" s="39"/>
      <c r="B65" s="45"/>
      <c r="C65" s="303" t="s">
        <v>465</v>
      </c>
      <c r="D65" s="303" t="s">
        <v>466</v>
      </c>
      <c r="E65" s="18" t="s">
        <v>89</v>
      </c>
      <c r="F65" s="304">
        <v>296.90800000000002</v>
      </c>
      <c r="G65" s="39"/>
      <c r="H65" s="45"/>
    </row>
    <row r="66" s="2" customFormat="1" ht="16.8" customHeight="1">
      <c r="A66" s="39"/>
      <c r="B66" s="45"/>
      <c r="C66" s="303" t="s">
        <v>483</v>
      </c>
      <c r="D66" s="303" t="s">
        <v>484</v>
      </c>
      <c r="E66" s="18" t="s">
        <v>89</v>
      </c>
      <c r="F66" s="304">
        <v>59.484999999999999</v>
      </c>
      <c r="G66" s="39"/>
      <c r="H66" s="45"/>
    </row>
    <row r="67" s="2" customFormat="1" ht="16.8" customHeight="1">
      <c r="A67" s="39"/>
      <c r="B67" s="45"/>
      <c r="C67" s="303" t="s">
        <v>715</v>
      </c>
      <c r="D67" s="303" t="s">
        <v>716</v>
      </c>
      <c r="E67" s="18" t="s">
        <v>89</v>
      </c>
      <c r="F67" s="304">
        <v>221.61600000000001</v>
      </c>
      <c r="G67" s="39"/>
      <c r="H67" s="45"/>
    </row>
    <row r="68" s="2" customFormat="1">
      <c r="A68" s="39"/>
      <c r="B68" s="45"/>
      <c r="C68" s="303" t="s">
        <v>316</v>
      </c>
      <c r="D68" s="303" t="s">
        <v>317</v>
      </c>
      <c r="E68" s="18" t="s">
        <v>89</v>
      </c>
      <c r="F68" s="304">
        <v>276.71699999999998</v>
      </c>
      <c r="G68" s="39"/>
      <c r="H68" s="45"/>
    </row>
    <row r="69" s="2" customFormat="1" ht="16.8" customHeight="1">
      <c r="A69" s="39"/>
      <c r="B69" s="45"/>
      <c r="C69" s="299" t="s">
        <v>102</v>
      </c>
      <c r="D69" s="300" t="s">
        <v>103</v>
      </c>
      <c r="E69" s="301" t="s">
        <v>89</v>
      </c>
      <c r="F69" s="302">
        <v>7.6920000000000002</v>
      </c>
      <c r="G69" s="39"/>
      <c r="H69" s="45"/>
    </row>
    <row r="70" s="2" customFormat="1" ht="16.8" customHeight="1">
      <c r="A70" s="39"/>
      <c r="B70" s="45"/>
      <c r="C70" s="303" t="s">
        <v>1</v>
      </c>
      <c r="D70" s="303" t="s">
        <v>276</v>
      </c>
      <c r="E70" s="18" t="s">
        <v>1</v>
      </c>
      <c r="F70" s="304">
        <v>0</v>
      </c>
      <c r="G70" s="39"/>
      <c r="H70" s="45"/>
    </row>
    <row r="71" s="2" customFormat="1" ht="16.8" customHeight="1">
      <c r="A71" s="39"/>
      <c r="B71" s="45"/>
      <c r="C71" s="303" t="s">
        <v>1</v>
      </c>
      <c r="D71" s="303" t="s">
        <v>331</v>
      </c>
      <c r="E71" s="18" t="s">
        <v>1</v>
      </c>
      <c r="F71" s="304">
        <v>6.2069999999999999</v>
      </c>
      <c r="G71" s="39"/>
      <c r="H71" s="45"/>
    </row>
    <row r="72" s="2" customFormat="1" ht="16.8" customHeight="1">
      <c r="A72" s="39"/>
      <c r="B72" s="45"/>
      <c r="C72" s="303" t="s">
        <v>1</v>
      </c>
      <c r="D72" s="303" t="s">
        <v>332</v>
      </c>
      <c r="E72" s="18" t="s">
        <v>1</v>
      </c>
      <c r="F72" s="304">
        <v>0.94499999999999995</v>
      </c>
      <c r="G72" s="39"/>
      <c r="H72" s="45"/>
    </row>
    <row r="73" s="2" customFormat="1" ht="16.8" customHeight="1">
      <c r="A73" s="39"/>
      <c r="B73" s="45"/>
      <c r="C73" s="303" t="s">
        <v>1</v>
      </c>
      <c r="D73" s="303" t="s">
        <v>333</v>
      </c>
      <c r="E73" s="18" t="s">
        <v>1</v>
      </c>
      <c r="F73" s="304">
        <v>0.54000000000000004</v>
      </c>
      <c r="G73" s="39"/>
      <c r="H73" s="45"/>
    </row>
    <row r="74" s="2" customFormat="1" ht="16.8" customHeight="1">
      <c r="A74" s="39"/>
      <c r="B74" s="45"/>
      <c r="C74" s="303" t="s">
        <v>102</v>
      </c>
      <c r="D74" s="303" t="s">
        <v>181</v>
      </c>
      <c r="E74" s="18" t="s">
        <v>1</v>
      </c>
      <c r="F74" s="304">
        <v>7.6920000000000002</v>
      </c>
      <c r="G74" s="39"/>
      <c r="H74" s="45"/>
    </row>
    <row r="75" s="2" customFormat="1" ht="16.8" customHeight="1">
      <c r="A75" s="39"/>
      <c r="B75" s="45"/>
      <c r="C75" s="305" t="s">
        <v>1103</v>
      </c>
      <c r="D75" s="39"/>
      <c r="E75" s="39"/>
      <c r="F75" s="39"/>
      <c r="G75" s="39"/>
      <c r="H75" s="45"/>
    </row>
    <row r="76" s="2" customFormat="1">
      <c r="A76" s="39"/>
      <c r="B76" s="45"/>
      <c r="C76" s="303" t="s">
        <v>328</v>
      </c>
      <c r="D76" s="303" t="s">
        <v>329</v>
      </c>
      <c r="E76" s="18" t="s">
        <v>89</v>
      </c>
      <c r="F76" s="304">
        <v>7.6920000000000002</v>
      </c>
      <c r="G76" s="39"/>
      <c r="H76" s="45"/>
    </row>
    <row r="77" s="2" customFormat="1" ht="16.8" customHeight="1">
      <c r="A77" s="39"/>
      <c r="B77" s="45"/>
      <c r="C77" s="303" t="s">
        <v>279</v>
      </c>
      <c r="D77" s="303" t="s">
        <v>280</v>
      </c>
      <c r="E77" s="18" t="s">
        <v>89</v>
      </c>
      <c r="F77" s="304">
        <v>7.6920000000000002</v>
      </c>
      <c r="G77" s="39"/>
      <c r="H77" s="45"/>
    </row>
    <row r="78" s="2" customFormat="1" ht="16.8" customHeight="1">
      <c r="A78" s="39"/>
      <c r="B78" s="45"/>
      <c r="C78" s="303" t="s">
        <v>283</v>
      </c>
      <c r="D78" s="303" t="s">
        <v>284</v>
      </c>
      <c r="E78" s="18" t="s">
        <v>89</v>
      </c>
      <c r="F78" s="304">
        <v>15.384</v>
      </c>
      <c r="G78" s="39"/>
      <c r="H78" s="45"/>
    </row>
    <row r="79" s="2" customFormat="1">
      <c r="A79" s="39"/>
      <c r="B79" s="45"/>
      <c r="C79" s="303" t="s">
        <v>465</v>
      </c>
      <c r="D79" s="303" t="s">
        <v>466</v>
      </c>
      <c r="E79" s="18" t="s">
        <v>89</v>
      </c>
      <c r="F79" s="304">
        <v>296.90800000000002</v>
      </c>
      <c r="G79" s="39"/>
      <c r="H79" s="45"/>
    </row>
    <row r="80" s="2" customFormat="1" ht="16.8" customHeight="1">
      <c r="A80" s="39"/>
      <c r="B80" s="45"/>
      <c r="C80" s="303" t="s">
        <v>483</v>
      </c>
      <c r="D80" s="303" t="s">
        <v>484</v>
      </c>
      <c r="E80" s="18" t="s">
        <v>89</v>
      </c>
      <c r="F80" s="304">
        <v>59.484999999999999</v>
      </c>
      <c r="G80" s="39"/>
      <c r="H80" s="45"/>
    </row>
    <row r="81" s="2" customFormat="1">
      <c r="A81" s="39"/>
      <c r="B81" s="45"/>
      <c r="C81" s="303" t="s">
        <v>846</v>
      </c>
      <c r="D81" s="303" t="s">
        <v>847</v>
      </c>
      <c r="E81" s="18" t="s">
        <v>89</v>
      </c>
      <c r="F81" s="304">
        <v>7.6920000000000002</v>
      </c>
      <c r="G81" s="39"/>
      <c r="H81" s="45"/>
    </row>
    <row r="82" s="2" customFormat="1">
      <c r="A82" s="39"/>
      <c r="B82" s="45"/>
      <c r="C82" s="303" t="s">
        <v>850</v>
      </c>
      <c r="D82" s="303" t="s">
        <v>851</v>
      </c>
      <c r="E82" s="18" t="s">
        <v>89</v>
      </c>
      <c r="F82" s="304">
        <v>229.731</v>
      </c>
      <c r="G82" s="39"/>
      <c r="H82" s="45"/>
    </row>
    <row r="83" s="2" customFormat="1">
      <c r="A83" s="39"/>
      <c r="B83" s="45"/>
      <c r="C83" s="303" t="s">
        <v>291</v>
      </c>
      <c r="D83" s="303" t="s">
        <v>292</v>
      </c>
      <c r="E83" s="18" t="s">
        <v>89</v>
      </c>
      <c r="F83" s="304">
        <v>8.9649999999999999</v>
      </c>
      <c r="G83" s="39"/>
      <c r="H83" s="45"/>
    </row>
    <row r="84" s="2" customFormat="1">
      <c r="A84" s="39"/>
      <c r="B84" s="45"/>
      <c r="C84" s="303" t="s">
        <v>297</v>
      </c>
      <c r="D84" s="303" t="s">
        <v>298</v>
      </c>
      <c r="E84" s="18" t="s">
        <v>89</v>
      </c>
      <c r="F84" s="304">
        <v>8.9649999999999999</v>
      </c>
      <c r="G84" s="39"/>
      <c r="H84" s="45"/>
    </row>
    <row r="85" s="2" customFormat="1">
      <c r="A85" s="39"/>
      <c r="B85" s="45"/>
      <c r="C85" s="303" t="s">
        <v>316</v>
      </c>
      <c r="D85" s="303" t="s">
        <v>317</v>
      </c>
      <c r="E85" s="18" t="s">
        <v>89</v>
      </c>
      <c r="F85" s="304">
        <v>276.71699999999998</v>
      </c>
      <c r="G85" s="39"/>
      <c r="H85" s="45"/>
    </row>
    <row r="86" s="2" customFormat="1" ht="16.8" customHeight="1">
      <c r="A86" s="39"/>
      <c r="B86" s="45"/>
      <c r="C86" s="299" t="s">
        <v>105</v>
      </c>
      <c r="D86" s="300" t="s">
        <v>106</v>
      </c>
      <c r="E86" s="301" t="s">
        <v>89</v>
      </c>
      <c r="F86" s="302">
        <v>5.7030000000000003</v>
      </c>
      <c r="G86" s="39"/>
      <c r="H86" s="45"/>
    </row>
    <row r="87" s="2" customFormat="1" ht="16.8" customHeight="1">
      <c r="A87" s="39"/>
      <c r="B87" s="45"/>
      <c r="C87" s="303" t="s">
        <v>1</v>
      </c>
      <c r="D87" s="303" t="s">
        <v>955</v>
      </c>
      <c r="E87" s="18" t="s">
        <v>1</v>
      </c>
      <c r="F87" s="304">
        <v>0</v>
      </c>
      <c r="G87" s="39"/>
      <c r="H87" s="45"/>
    </row>
    <row r="88" s="2" customFormat="1" ht="16.8" customHeight="1">
      <c r="A88" s="39"/>
      <c r="B88" s="45"/>
      <c r="C88" s="303" t="s">
        <v>1</v>
      </c>
      <c r="D88" s="303" t="s">
        <v>1001</v>
      </c>
      <c r="E88" s="18" t="s">
        <v>1</v>
      </c>
      <c r="F88" s="304">
        <v>2.1000000000000001</v>
      </c>
      <c r="G88" s="39"/>
      <c r="H88" s="45"/>
    </row>
    <row r="89" s="2" customFormat="1" ht="16.8" customHeight="1">
      <c r="A89" s="39"/>
      <c r="B89" s="45"/>
      <c r="C89" s="303" t="s">
        <v>1</v>
      </c>
      <c r="D89" s="303" t="s">
        <v>1002</v>
      </c>
      <c r="E89" s="18" t="s">
        <v>1</v>
      </c>
      <c r="F89" s="304">
        <v>0.48999999999999999</v>
      </c>
      <c r="G89" s="39"/>
      <c r="H89" s="45"/>
    </row>
    <row r="90" s="2" customFormat="1" ht="16.8" customHeight="1">
      <c r="A90" s="39"/>
      <c r="B90" s="45"/>
      <c r="C90" s="303" t="s">
        <v>1</v>
      </c>
      <c r="D90" s="303" t="s">
        <v>1003</v>
      </c>
      <c r="E90" s="18" t="s">
        <v>1</v>
      </c>
      <c r="F90" s="304">
        <v>0.17899999999999999</v>
      </c>
      <c r="G90" s="39"/>
      <c r="H90" s="45"/>
    </row>
    <row r="91" s="2" customFormat="1" ht="16.8" customHeight="1">
      <c r="A91" s="39"/>
      <c r="B91" s="45"/>
      <c r="C91" s="303" t="s">
        <v>1</v>
      </c>
      <c r="D91" s="303" t="s">
        <v>1004</v>
      </c>
      <c r="E91" s="18" t="s">
        <v>1</v>
      </c>
      <c r="F91" s="304">
        <v>0.23999999999999999</v>
      </c>
      <c r="G91" s="39"/>
      <c r="H91" s="45"/>
    </row>
    <row r="92" s="2" customFormat="1" ht="16.8" customHeight="1">
      <c r="A92" s="39"/>
      <c r="B92" s="45"/>
      <c r="C92" s="303" t="s">
        <v>1</v>
      </c>
      <c r="D92" s="303" t="s">
        <v>1005</v>
      </c>
      <c r="E92" s="18" t="s">
        <v>1</v>
      </c>
      <c r="F92" s="304">
        <v>0.57599999999999996</v>
      </c>
      <c r="G92" s="39"/>
      <c r="H92" s="45"/>
    </row>
    <row r="93" s="2" customFormat="1" ht="16.8" customHeight="1">
      <c r="A93" s="39"/>
      <c r="B93" s="45"/>
      <c r="C93" s="303" t="s">
        <v>1</v>
      </c>
      <c r="D93" s="303" t="s">
        <v>1006</v>
      </c>
      <c r="E93" s="18" t="s">
        <v>1</v>
      </c>
      <c r="F93" s="304">
        <v>0.27000000000000002</v>
      </c>
      <c r="G93" s="39"/>
      <c r="H93" s="45"/>
    </row>
    <row r="94" s="2" customFormat="1" ht="16.8" customHeight="1">
      <c r="A94" s="39"/>
      <c r="B94" s="45"/>
      <c r="C94" s="303" t="s">
        <v>1</v>
      </c>
      <c r="D94" s="303" t="s">
        <v>1007</v>
      </c>
      <c r="E94" s="18" t="s">
        <v>1</v>
      </c>
      <c r="F94" s="304">
        <v>0.39600000000000002</v>
      </c>
      <c r="G94" s="39"/>
      <c r="H94" s="45"/>
    </row>
    <row r="95" s="2" customFormat="1" ht="16.8" customHeight="1">
      <c r="A95" s="39"/>
      <c r="B95" s="45"/>
      <c r="C95" s="303" t="s">
        <v>1</v>
      </c>
      <c r="D95" s="303" t="s">
        <v>1008</v>
      </c>
      <c r="E95" s="18" t="s">
        <v>1</v>
      </c>
      <c r="F95" s="304">
        <v>0.128</v>
      </c>
      <c r="G95" s="39"/>
      <c r="H95" s="45"/>
    </row>
    <row r="96" s="2" customFormat="1" ht="16.8" customHeight="1">
      <c r="A96" s="39"/>
      <c r="B96" s="45"/>
      <c r="C96" s="303" t="s">
        <v>1</v>
      </c>
      <c r="D96" s="303" t="s">
        <v>1009</v>
      </c>
      <c r="E96" s="18" t="s">
        <v>1</v>
      </c>
      <c r="F96" s="304">
        <v>0.087999999999999995</v>
      </c>
      <c r="G96" s="39"/>
      <c r="H96" s="45"/>
    </row>
    <row r="97" s="2" customFormat="1" ht="16.8" customHeight="1">
      <c r="A97" s="39"/>
      <c r="B97" s="45"/>
      <c r="C97" s="303" t="s">
        <v>1</v>
      </c>
      <c r="D97" s="303" t="s">
        <v>1010</v>
      </c>
      <c r="E97" s="18" t="s">
        <v>1</v>
      </c>
      <c r="F97" s="304">
        <v>0.25600000000000001</v>
      </c>
      <c r="G97" s="39"/>
      <c r="H97" s="45"/>
    </row>
    <row r="98" s="2" customFormat="1" ht="16.8" customHeight="1">
      <c r="A98" s="39"/>
      <c r="B98" s="45"/>
      <c r="C98" s="303" t="s">
        <v>1</v>
      </c>
      <c r="D98" s="303" t="s">
        <v>1011</v>
      </c>
      <c r="E98" s="18" t="s">
        <v>1</v>
      </c>
      <c r="F98" s="304">
        <v>0.14000000000000001</v>
      </c>
      <c r="G98" s="39"/>
      <c r="H98" s="45"/>
    </row>
    <row r="99" s="2" customFormat="1" ht="16.8" customHeight="1">
      <c r="A99" s="39"/>
      <c r="B99" s="45"/>
      <c r="C99" s="303" t="s">
        <v>1</v>
      </c>
      <c r="D99" s="303" t="s">
        <v>1012</v>
      </c>
      <c r="E99" s="18" t="s">
        <v>1</v>
      </c>
      <c r="F99" s="304">
        <v>0.45500000000000002</v>
      </c>
      <c r="G99" s="39"/>
      <c r="H99" s="45"/>
    </row>
    <row r="100" s="2" customFormat="1" ht="16.8" customHeight="1">
      <c r="A100" s="39"/>
      <c r="B100" s="45"/>
      <c r="C100" s="303" t="s">
        <v>1</v>
      </c>
      <c r="D100" s="303" t="s">
        <v>1013</v>
      </c>
      <c r="E100" s="18" t="s">
        <v>1</v>
      </c>
      <c r="F100" s="304">
        <v>0.38500000000000001</v>
      </c>
      <c r="G100" s="39"/>
      <c r="H100" s="45"/>
    </row>
    <row r="101" s="2" customFormat="1" ht="16.8" customHeight="1">
      <c r="A101" s="39"/>
      <c r="B101" s="45"/>
      <c r="C101" s="303" t="s">
        <v>105</v>
      </c>
      <c r="D101" s="303" t="s">
        <v>181</v>
      </c>
      <c r="E101" s="18" t="s">
        <v>1</v>
      </c>
      <c r="F101" s="304">
        <v>5.7030000000000003</v>
      </c>
      <c r="G101" s="39"/>
      <c r="H101" s="45"/>
    </row>
    <row r="102" s="2" customFormat="1" ht="16.8" customHeight="1">
      <c r="A102" s="39"/>
      <c r="B102" s="45"/>
      <c r="C102" s="305" t="s">
        <v>1103</v>
      </c>
      <c r="D102" s="39"/>
      <c r="E102" s="39"/>
      <c r="F102" s="39"/>
      <c r="G102" s="39"/>
      <c r="H102" s="45"/>
    </row>
    <row r="103" s="2" customFormat="1" ht="16.8" customHeight="1">
      <c r="A103" s="39"/>
      <c r="B103" s="45"/>
      <c r="C103" s="303" t="s">
        <v>998</v>
      </c>
      <c r="D103" s="303" t="s">
        <v>999</v>
      </c>
      <c r="E103" s="18" t="s">
        <v>89</v>
      </c>
      <c r="F103" s="304">
        <v>5.7030000000000003</v>
      </c>
      <c r="G103" s="39"/>
      <c r="H103" s="45"/>
    </row>
    <row r="104" s="2" customFormat="1" ht="16.8" customHeight="1">
      <c r="A104" s="39"/>
      <c r="B104" s="45"/>
      <c r="C104" s="303" t="s">
        <v>1015</v>
      </c>
      <c r="D104" s="303" t="s">
        <v>1016</v>
      </c>
      <c r="E104" s="18" t="s">
        <v>89</v>
      </c>
      <c r="F104" s="304">
        <v>5.7030000000000003</v>
      </c>
      <c r="G104" s="39"/>
      <c r="H104" s="45"/>
    </row>
    <row r="105" s="2" customFormat="1" ht="16.8" customHeight="1">
      <c r="A105" s="39"/>
      <c r="B105" s="45"/>
      <c r="C105" s="303" t="s">
        <v>1019</v>
      </c>
      <c r="D105" s="303" t="s">
        <v>1020</v>
      </c>
      <c r="E105" s="18" t="s">
        <v>89</v>
      </c>
      <c r="F105" s="304">
        <v>5.7030000000000003</v>
      </c>
      <c r="G105" s="39"/>
      <c r="H105" s="45"/>
    </row>
    <row r="106" s="2" customFormat="1" ht="16.8" customHeight="1">
      <c r="A106" s="39"/>
      <c r="B106" s="45"/>
      <c r="C106" s="303" t="s">
        <v>1023</v>
      </c>
      <c r="D106" s="303" t="s">
        <v>1024</v>
      </c>
      <c r="E106" s="18" t="s">
        <v>89</v>
      </c>
      <c r="F106" s="304">
        <v>5.7030000000000003</v>
      </c>
      <c r="G106" s="39"/>
      <c r="H106" s="45"/>
    </row>
    <row r="107" s="2" customFormat="1" ht="16.8" customHeight="1">
      <c r="A107" s="39"/>
      <c r="B107" s="45"/>
      <c r="C107" s="303" t="s">
        <v>1027</v>
      </c>
      <c r="D107" s="303" t="s">
        <v>1028</v>
      </c>
      <c r="E107" s="18" t="s">
        <v>89</v>
      </c>
      <c r="F107" s="304">
        <v>5.7030000000000003</v>
      </c>
      <c r="G107" s="39"/>
      <c r="H107" s="45"/>
    </row>
    <row r="108" s="2" customFormat="1" ht="16.8" customHeight="1">
      <c r="A108" s="39"/>
      <c r="B108" s="45"/>
      <c r="C108" s="303" t="s">
        <v>1031</v>
      </c>
      <c r="D108" s="303" t="s">
        <v>1032</v>
      </c>
      <c r="E108" s="18" t="s">
        <v>89</v>
      </c>
      <c r="F108" s="304">
        <v>5.7030000000000003</v>
      </c>
      <c r="G108" s="39"/>
      <c r="H108" s="45"/>
    </row>
    <row r="109" s="2" customFormat="1" ht="16.8" customHeight="1">
      <c r="A109" s="39"/>
      <c r="B109" s="45"/>
      <c r="C109" s="299" t="s">
        <v>109</v>
      </c>
      <c r="D109" s="300" t="s">
        <v>110</v>
      </c>
      <c r="E109" s="301" t="s">
        <v>97</v>
      </c>
      <c r="F109" s="302">
        <v>11.66</v>
      </c>
      <c r="G109" s="39"/>
      <c r="H109" s="45"/>
    </row>
    <row r="110" s="2" customFormat="1" ht="16.8" customHeight="1">
      <c r="A110" s="39"/>
      <c r="B110" s="45"/>
      <c r="C110" s="303" t="s">
        <v>1</v>
      </c>
      <c r="D110" s="303" t="s">
        <v>442</v>
      </c>
      <c r="E110" s="18" t="s">
        <v>1</v>
      </c>
      <c r="F110" s="304">
        <v>0</v>
      </c>
      <c r="G110" s="39"/>
      <c r="H110" s="45"/>
    </row>
    <row r="111" s="2" customFormat="1" ht="16.8" customHeight="1">
      <c r="A111" s="39"/>
      <c r="B111" s="45"/>
      <c r="C111" s="303" t="s">
        <v>1</v>
      </c>
      <c r="D111" s="303" t="s">
        <v>443</v>
      </c>
      <c r="E111" s="18" t="s">
        <v>1</v>
      </c>
      <c r="F111" s="304">
        <v>11.66</v>
      </c>
      <c r="G111" s="39"/>
      <c r="H111" s="45"/>
    </row>
    <row r="112" s="2" customFormat="1" ht="16.8" customHeight="1">
      <c r="A112" s="39"/>
      <c r="B112" s="45"/>
      <c r="C112" s="303" t="s">
        <v>109</v>
      </c>
      <c r="D112" s="303" t="s">
        <v>181</v>
      </c>
      <c r="E112" s="18" t="s">
        <v>1</v>
      </c>
      <c r="F112" s="304">
        <v>11.66</v>
      </c>
      <c r="G112" s="39"/>
      <c r="H112" s="45"/>
    </row>
    <row r="113" s="2" customFormat="1" ht="16.8" customHeight="1">
      <c r="A113" s="39"/>
      <c r="B113" s="45"/>
      <c r="C113" s="305" t="s">
        <v>1103</v>
      </c>
      <c r="D113" s="39"/>
      <c r="E113" s="39"/>
      <c r="F113" s="39"/>
      <c r="G113" s="39"/>
      <c r="H113" s="45"/>
    </row>
    <row r="114" s="2" customFormat="1" ht="16.8" customHeight="1">
      <c r="A114" s="39"/>
      <c r="B114" s="45"/>
      <c r="C114" s="303" t="s">
        <v>439</v>
      </c>
      <c r="D114" s="303" t="s">
        <v>440</v>
      </c>
      <c r="E114" s="18" t="s">
        <v>97</v>
      </c>
      <c r="F114" s="304">
        <v>11.66</v>
      </c>
      <c r="G114" s="39"/>
      <c r="H114" s="45"/>
    </row>
    <row r="115" s="2" customFormat="1" ht="16.8" customHeight="1">
      <c r="A115" s="39"/>
      <c r="B115" s="45"/>
      <c r="C115" s="303" t="s">
        <v>401</v>
      </c>
      <c r="D115" s="303" t="s">
        <v>402</v>
      </c>
      <c r="E115" s="18" t="s">
        <v>403</v>
      </c>
      <c r="F115" s="304">
        <v>1.913</v>
      </c>
      <c r="G115" s="39"/>
      <c r="H115" s="45"/>
    </row>
    <row r="116" s="2" customFormat="1" ht="16.8" customHeight="1">
      <c r="A116" s="39"/>
      <c r="B116" s="45"/>
      <c r="C116" s="303" t="s">
        <v>418</v>
      </c>
      <c r="D116" s="303" t="s">
        <v>419</v>
      </c>
      <c r="E116" s="18" t="s">
        <v>403</v>
      </c>
      <c r="F116" s="304">
        <v>11.414</v>
      </c>
      <c r="G116" s="39"/>
      <c r="H116" s="45"/>
    </row>
    <row r="117" s="2" customFormat="1" ht="16.8" customHeight="1">
      <c r="A117" s="39"/>
      <c r="B117" s="45"/>
      <c r="C117" s="303" t="s">
        <v>527</v>
      </c>
      <c r="D117" s="303" t="s">
        <v>528</v>
      </c>
      <c r="E117" s="18" t="s">
        <v>403</v>
      </c>
      <c r="F117" s="304">
        <v>12.756</v>
      </c>
      <c r="G117" s="39"/>
      <c r="H117" s="45"/>
    </row>
    <row r="118" s="2" customFormat="1" ht="16.8" customHeight="1">
      <c r="A118" s="39"/>
      <c r="B118" s="45"/>
      <c r="C118" s="299" t="s">
        <v>113</v>
      </c>
      <c r="D118" s="300" t="s">
        <v>114</v>
      </c>
      <c r="E118" s="301" t="s">
        <v>97</v>
      </c>
      <c r="F118" s="302">
        <v>22.559999999999999</v>
      </c>
      <c r="G118" s="39"/>
      <c r="H118" s="45"/>
    </row>
    <row r="119" s="2" customFormat="1" ht="16.8" customHeight="1">
      <c r="A119" s="39"/>
      <c r="B119" s="45"/>
      <c r="C119" s="303" t="s">
        <v>1</v>
      </c>
      <c r="D119" s="303" t="s">
        <v>442</v>
      </c>
      <c r="E119" s="18" t="s">
        <v>1</v>
      </c>
      <c r="F119" s="304">
        <v>0</v>
      </c>
      <c r="G119" s="39"/>
      <c r="H119" s="45"/>
    </row>
    <row r="120" s="2" customFormat="1" ht="16.8" customHeight="1">
      <c r="A120" s="39"/>
      <c r="B120" s="45"/>
      <c r="C120" s="303" t="s">
        <v>1</v>
      </c>
      <c r="D120" s="303" t="s">
        <v>449</v>
      </c>
      <c r="E120" s="18" t="s">
        <v>1</v>
      </c>
      <c r="F120" s="304">
        <v>10.199999999999999</v>
      </c>
      <c r="G120" s="39"/>
      <c r="H120" s="45"/>
    </row>
    <row r="121" s="2" customFormat="1" ht="16.8" customHeight="1">
      <c r="A121" s="39"/>
      <c r="B121" s="45"/>
      <c r="C121" s="303" t="s">
        <v>1</v>
      </c>
      <c r="D121" s="303" t="s">
        <v>450</v>
      </c>
      <c r="E121" s="18" t="s">
        <v>1</v>
      </c>
      <c r="F121" s="304">
        <v>1.8</v>
      </c>
      <c r="G121" s="39"/>
      <c r="H121" s="45"/>
    </row>
    <row r="122" s="2" customFormat="1" ht="16.8" customHeight="1">
      <c r="A122" s="39"/>
      <c r="B122" s="45"/>
      <c r="C122" s="303" t="s">
        <v>1</v>
      </c>
      <c r="D122" s="303" t="s">
        <v>451</v>
      </c>
      <c r="E122" s="18" t="s">
        <v>1</v>
      </c>
      <c r="F122" s="304">
        <v>10.560000000000001</v>
      </c>
      <c r="G122" s="39"/>
      <c r="H122" s="45"/>
    </row>
    <row r="123" s="2" customFormat="1" ht="16.8" customHeight="1">
      <c r="A123" s="39"/>
      <c r="B123" s="45"/>
      <c r="C123" s="303" t="s">
        <v>113</v>
      </c>
      <c r="D123" s="303" t="s">
        <v>452</v>
      </c>
      <c r="E123" s="18" t="s">
        <v>1</v>
      </c>
      <c r="F123" s="304">
        <v>22.559999999999999</v>
      </c>
      <c r="G123" s="39"/>
      <c r="H123" s="45"/>
    </row>
    <row r="124" s="2" customFormat="1" ht="16.8" customHeight="1">
      <c r="A124" s="39"/>
      <c r="B124" s="45"/>
      <c r="C124" s="305" t="s">
        <v>1103</v>
      </c>
      <c r="D124" s="39"/>
      <c r="E124" s="39"/>
      <c r="F124" s="39"/>
      <c r="G124" s="39"/>
      <c r="H124" s="45"/>
    </row>
    <row r="125" s="2" customFormat="1" ht="16.8" customHeight="1">
      <c r="A125" s="39"/>
      <c r="B125" s="45"/>
      <c r="C125" s="303" t="s">
        <v>445</v>
      </c>
      <c r="D125" s="303" t="s">
        <v>446</v>
      </c>
      <c r="E125" s="18" t="s">
        <v>97</v>
      </c>
      <c r="F125" s="304">
        <v>81.150000000000006</v>
      </c>
      <c r="G125" s="39"/>
      <c r="H125" s="45"/>
    </row>
    <row r="126" s="2" customFormat="1" ht="16.8" customHeight="1">
      <c r="A126" s="39"/>
      <c r="B126" s="45"/>
      <c r="C126" s="303" t="s">
        <v>401</v>
      </c>
      <c r="D126" s="303" t="s">
        <v>402</v>
      </c>
      <c r="E126" s="18" t="s">
        <v>403</v>
      </c>
      <c r="F126" s="304">
        <v>1.913</v>
      </c>
      <c r="G126" s="39"/>
      <c r="H126" s="45"/>
    </row>
    <row r="127" s="2" customFormat="1" ht="16.8" customHeight="1">
      <c r="A127" s="39"/>
      <c r="B127" s="45"/>
      <c r="C127" s="303" t="s">
        <v>418</v>
      </c>
      <c r="D127" s="303" t="s">
        <v>419</v>
      </c>
      <c r="E127" s="18" t="s">
        <v>403</v>
      </c>
      <c r="F127" s="304">
        <v>11.414</v>
      </c>
      <c r="G127" s="39"/>
      <c r="H127" s="45"/>
    </row>
    <row r="128" s="2" customFormat="1" ht="16.8" customHeight="1">
      <c r="A128" s="39"/>
      <c r="B128" s="45"/>
      <c r="C128" s="303" t="s">
        <v>527</v>
      </c>
      <c r="D128" s="303" t="s">
        <v>528</v>
      </c>
      <c r="E128" s="18" t="s">
        <v>403</v>
      </c>
      <c r="F128" s="304">
        <v>12.756</v>
      </c>
      <c r="G128" s="39"/>
      <c r="H128" s="45"/>
    </row>
    <row r="129" s="2" customFormat="1" ht="16.8" customHeight="1">
      <c r="A129" s="39"/>
      <c r="B129" s="45"/>
      <c r="C129" s="299" t="s">
        <v>116</v>
      </c>
      <c r="D129" s="300" t="s">
        <v>117</v>
      </c>
      <c r="E129" s="301" t="s">
        <v>97</v>
      </c>
      <c r="F129" s="302">
        <v>47.990000000000002</v>
      </c>
      <c r="G129" s="39"/>
      <c r="H129" s="45"/>
    </row>
    <row r="130" s="2" customFormat="1" ht="16.8" customHeight="1">
      <c r="A130" s="39"/>
      <c r="B130" s="45"/>
      <c r="C130" s="303" t="s">
        <v>1</v>
      </c>
      <c r="D130" s="303" t="s">
        <v>453</v>
      </c>
      <c r="E130" s="18" t="s">
        <v>1</v>
      </c>
      <c r="F130" s="304">
        <v>47.990000000000002</v>
      </c>
      <c r="G130" s="39"/>
      <c r="H130" s="45"/>
    </row>
    <row r="131" s="2" customFormat="1" ht="16.8" customHeight="1">
      <c r="A131" s="39"/>
      <c r="B131" s="45"/>
      <c r="C131" s="303" t="s">
        <v>116</v>
      </c>
      <c r="D131" s="303" t="s">
        <v>454</v>
      </c>
      <c r="E131" s="18" t="s">
        <v>1</v>
      </c>
      <c r="F131" s="304">
        <v>47.990000000000002</v>
      </c>
      <c r="G131" s="39"/>
      <c r="H131" s="45"/>
    </row>
    <row r="132" s="2" customFormat="1" ht="16.8" customHeight="1">
      <c r="A132" s="39"/>
      <c r="B132" s="45"/>
      <c r="C132" s="305" t="s">
        <v>1103</v>
      </c>
      <c r="D132" s="39"/>
      <c r="E132" s="39"/>
      <c r="F132" s="39"/>
      <c r="G132" s="39"/>
      <c r="H132" s="45"/>
    </row>
    <row r="133" s="2" customFormat="1" ht="16.8" customHeight="1">
      <c r="A133" s="39"/>
      <c r="B133" s="45"/>
      <c r="C133" s="303" t="s">
        <v>445</v>
      </c>
      <c r="D133" s="303" t="s">
        <v>446</v>
      </c>
      <c r="E133" s="18" t="s">
        <v>97</v>
      </c>
      <c r="F133" s="304">
        <v>81.150000000000006</v>
      </c>
      <c r="G133" s="39"/>
      <c r="H133" s="45"/>
    </row>
    <row r="134" s="2" customFormat="1" ht="16.8" customHeight="1">
      <c r="A134" s="39"/>
      <c r="B134" s="45"/>
      <c r="C134" s="303" t="s">
        <v>401</v>
      </c>
      <c r="D134" s="303" t="s">
        <v>402</v>
      </c>
      <c r="E134" s="18" t="s">
        <v>403</v>
      </c>
      <c r="F134" s="304">
        <v>1.913</v>
      </c>
      <c r="G134" s="39"/>
      <c r="H134" s="45"/>
    </row>
    <row r="135" s="2" customFormat="1" ht="16.8" customHeight="1">
      <c r="A135" s="39"/>
      <c r="B135" s="45"/>
      <c r="C135" s="303" t="s">
        <v>418</v>
      </c>
      <c r="D135" s="303" t="s">
        <v>419</v>
      </c>
      <c r="E135" s="18" t="s">
        <v>403</v>
      </c>
      <c r="F135" s="304">
        <v>11.414</v>
      </c>
      <c r="G135" s="39"/>
      <c r="H135" s="45"/>
    </row>
    <row r="136" s="2" customFormat="1" ht="16.8" customHeight="1">
      <c r="A136" s="39"/>
      <c r="B136" s="45"/>
      <c r="C136" s="303" t="s">
        <v>527</v>
      </c>
      <c r="D136" s="303" t="s">
        <v>528</v>
      </c>
      <c r="E136" s="18" t="s">
        <v>403</v>
      </c>
      <c r="F136" s="304">
        <v>12.756</v>
      </c>
      <c r="G136" s="39"/>
      <c r="H136" s="45"/>
    </row>
    <row r="137" s="2" customFormat="1" ht="16.8" customHeight="1">
      <c r="A137" s="39"/>
      <c r="B137" s="45"/>
      <c r="C137" s="299" t="s">
        <v>119</v>
      </c>
      <c r="D137" s="300" t="s">
        <v>120</v>
      </c>
      <c r="E137" s="301" t="s">
        <v>89</v>
      </c>
      <c r="F137" s="302">
        <v>11.57</v>
      </c>
      <c r="G137" s="39"/>
      <c r="H137" s="45"/>
    </row>
    <row r="138" s="2" customFormat="1" ht="16.8" customHeight="1">
      <c r="A138" s="39"/>
      <c r="B138" s="45"/>
      <c r="C138" s="303" t="s">
        <v>1</v>
      </c>
      <c r="D138" s="303" t="s">
        <v>580</v>
      </c>
      <c r="E138" s="18" t="s">
        <v>1</v>
      </c>
      <c r="F138" s="304">
        <v>0</v>
      </c>
      <c r="G138" s="39"/>
      <c r="H138" s="45"/>
    </row>
    <row r="139" s="2" customFormat="1" ht="16.8" customHeight="1">
      <c r="A139" s="39"/>
      <c r="B139" s="45"/>
      <c r="C139" s="303" t="s">
        <v>1</v>
      </c>
      <c r="D139" s="303" t="s">
        <v>561</v>
      </c>
      <c r="E139" s="18" t="s">
        <v>1</v>
      </c>
      <c r="F139" s="304">
        <v>1.1759999999999999</v>
      </c>
      <c r="G139" s="39"/>
      <c r="H139" s="45"/>
    </row>
    <row r="140" s="2" customFormat="1" ht="16.8" customHeight="1">
      <c r="A140" s="39"/>
      <c r="B140" s="45"/>
      <c r="C140" s="303" t="s">
        <v>1</v>
      </c>
      <c r="D140" s="303" t="s">
        <v>581</v>
      </c>
      <c r="E140" s="18" t="s">
        <v>1</v>
      </c>
      <c r="F140" s="304">
        <v>3.48</v>
      </c>
      <c r="G140" s="39"/>
      <c r="H140" s="45"/>
    </row>
    <row r="141" s="2" customFormat="1" ht="16.8" customHeight="1">
      <c r="A141" s="39"/>
      <c r="B141" s="45"/>
      <c r="C141" s="303" t="s">
        <v>1</v>
      </c>
      <c r="D141" s="303" t="s">
        <v>563</v>
      </c>
      <c r="E141" s="18" t="s">
        <v>1</v>
      </c>
      <c r="F141" s="304">
        <v>0.79800000000000004</v>
      </c>
      <c r="G141" s="39"/>
      <c r="H141" s="45"/>
    </row>
    <row r="142" s="2" customFormat="1" ht="16.8" customHeight="1">
      <c r="A142" s="39"/>
      <c r="B142" s="45"/>
      <c r="C142" s="303" t="s">
        <v>1</v>
      </c>
      <c r="D142" s="303" t="s">
        <v>582</v>
      </c>
      <c r="E142" s="18" t="s">
        <v>1</v>
      </c>
      <c r="F142" s="304">
        <v>1.3220000000000001</v>
      </c>
      <c r="G142" s="39"/>
      <c r="H142" s="45"/>
    </row>
    <row r="143" s="2" customFormat="1" ht="16.8" customHeight="1">
      <c r="A143" s="39"/>
      <c r="B143" s="45"/>
      <c r="C143" s="303" t="s">
        <v>1</v>
      </c>
      <c r="D143" s="303" t="s">
        <v>542</v>
      </c>
      <c r="E143" s="18" t="s">
        <v>1</v>
      </c>
      <c r="F143" s="304">
        <v>1.536</v>
      </c>
      <c r="G143" s="39"/>
      <c r="H143" s="45"/>
    </row>
    <row r="144" s="2" customFormat="1" ht="16.8" customHeight="1">
      <c r="A144" s="39"/>
      <c r="B144" s="45"/>
      <c r="C144" s="303" t="s">
        <v>1</v>
      </c>
      <c r="D144" s="303" t="s">
        <v>543</v>
      </c>
      <c r="E144" s="18" t="s">
        <v>1</v>
      </c>
      <c r="F144" s="304">
        <v>2.1000000000000001</v>
      </c>
      <c r="G144" s="39"/>
      <c r="H144" s="45"/>
    </row>
    <row r="145" s="2" customFormat="1" ht="16.8" customHeight="1">
      <c r="A145" s="39"/>
      <c r="B145" s="45"/>
      <c r="C145" s="303" t="s">
        <v>1</v>
      </c>
      <c r="D145" s="303" t="s">
        <v>544</v>
      </c>
      <c r="E145" s="18" t="s">
        <v>1</v>
      </c>
      <c r="F145" s="304">
        <v>1.1579999999999999</v>
      </c>
      <c r="G145" s="39"/>
      <c r="H145" s="45"/>
    </row>
    <row r="146" s="2" customFormat="1" ht="16.8" customHeight="1">
      <c r="A146" s="39"/>
      <c r="B146" s="45"/>
      <c r="C146" s="303" t="s">
        <v>119</v>
      </c>
      <c r="D146" s="303" t="s">
        <v>181</v>
      </c>
      <c r="E146" s="18" t="s">
        <v>1</v>
      </c>
      <c r="F146" s="304">
        <v>11.57</v>
      </c>
      <c r="G146" s="39"/>
      <c r="H146" s="45"/>
    </row>
    <row r="147" s="2" customFormat="1" ht="16.8" customHeight="1">
      <c r="A147" s="39"/>
      <c r="B147" s="45"/>
      <c r="C147" s="305" t="s">
        <v>1103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303" t="s">
        <v>577</v>
      </c>
      <c r="D148" s="303" t="s">
        <v>578</v>
      </c>
      <c r="E148" s="18" t="s">
        <v>89</v>
      </c>
      <c r="F148" s="304">
        <v>11.57</v>
      </c>
      <c r="G148" s="39"/>
      <c r="H148" s="45"/>
    </row>
    <row r="149" s="2" customFormat="1" ht="16.8" customHeight="1">
      <c r="A149" s="39"/>
      <c r="B149" s="45"/>
      <c r="C149" s="303" t="s">
        <v>554</v>
      </c>
      <c r="D149" s="303" t="s">
        <v>555</v>
      </c>
      <c r="E149" s="18" t="s">
        <v>89</v>
      </c>
      <c r="F149" s="304">
        <v>11.57</v>
      </c>
      <c r="G149" s="39"/>
      <c r="H149" s="45"/>
    </row>
    <row r="150" s="2" customFormat="1" ht="16.8" customHeight="1">
      <c r="A150" s="39"/>
      <c r="B150" s="45"/>
      <c r="C150" s="303" t="s">
        <v>1037</v>
      </c>
      <c r="D150" s="303" t="s">
        <v>1038</v>
      </c>
      <c r="E150" s="18" t="s">
        <v>89</v>
      </c>
      <c r="F150" s="304">
        <v>11.57</v>
      </c>
      <c r="G150" s="39"/>
      <c r="H150" s="45"/>
    </row>
    <row r="151" s="2" customFormat="1">
      <c r="A151" s="39"/>
      <c r="B151" s="45"/>
      <c r="C151" s="303" t="s">
        <v>1060</v>
      </c>
      <c r="D151" s="303" t="s">
        <v>1061</v>
      </c>
      <c r="E151" s="18" t="s">
        <v>89</v>
      </c>
      <c r="F151" s="304">
        <v>11.57</v>
      </c>
      <c r="G151" s="39"/>
      <c r="H151" s="45"/>
    </row>
    <row r="152" s="2" customFormat="1" ht="16.8" customHeight="1">
      <c r="A152" s="39"/>
      <c r="B152" s="45"/>
      <c r="C152" s="299" t="s">
        <v>122</v>
      </c>
      <c r="D152" s="300" t="s">
        <v>123</v>
      </c>
      <c r="E152" s="301" t="s">
        <v>89</v>
      </c>
      <c r="F152" s="302">
        <v>124.934</v>
      </c>
      <c r="G152" s="39"/>
      <c r="H152" s="45"/>
    </row>
    <row r="153" s="2" customFormat="1" ht="16.8" customHeight="1">
      <c r="A153" s="39"/>
      <c r="B153" s="45"/>
      <c r="C153" s="303" t="s">
        <v>1</v>
      </c>
      <c r="D153" s="303" t="s">
        <v>354</v>
      </c>
      <c r="E153" s="18" t="s">
        <v>1</v>
      </c>
      <c r="F153" s="304">
        <v>0</v>
      </c>
      <c r="G153" s="39"/>
      <c r="H153" s="45"/>
    </row>
    <row r="154" s="2" customFormat="1" ht="16.8" customHeight="1">
      <c r="A154" s="39"/>
      <c r="B154" s="45"/>
      <c r="C154" s="303" t="s">
        <v>1</v>
      </c>
      <c r="D154" s="303" t="s">
        <v>355</v>
      </c>
      <c r="E154" s="18" t="s">
        <v>1</v>
      </c>
      <c r="F154" s="304">
        <v>124.934</v>
      </c>
      <c r="G154" s="39"/>
      <c r="H154" s="45"/>
    </row>
    <row r="155" s="2" customFormat="1" ht="16.8" customHeight="1">
      <c r="A155" s="39"/>
      <c r="B155" s="45"/>
      <c r="C155" s="303" t="s">
        <v>122</v>
      </c>
      <c r="D155" s="303" t="s">
        <v>181</v>
      </c>
      <c r="E155" s="18" t="s">
        <v>1</v>
      </c>
      <c r="F155" s="304">
        <v>124.934</v>
      </c>
      <c r="G155" s="39"/>
      <c r="H155" s="45"/>
    </row>
    <row r="156" s="2" customFormat="1" ht="16.8" customHeight="1">
      <c r="A156" s="39"/>
      <c r="B156" s="45"/>
      <c r="C156" s="305" t="s">
        <v>1103</v>
      </c>
      <c r="D156" s="39"/>
      <c r="E156" s="39"/>
      <c r="F156" s="39"/>
      <c r="G156" s="39"/>
      <c r="H156" s="45"/>
    </row>
    <row r="157" s="2" customFormat="1">
      <c r="A157" s="39"/>
      <c r="B157" s="45"/>
      <c r="C157" s="303" t="s">
        <v>350</v>
      </c>
      <c r="D157" s="303" t="s">
        <v>351</v>
      </c>
      <c r="E157" s="18" t="s">
        <v>89</v>
      </c>
      <c r="F157" s="304">
        <v>124.934</v>
      </c>
      <c r="G157" s="39"/>
      <c r="H157" s="45"/>
    </row>
    <row r="158" s="2" customFormat="1" ht="16.8" customHeight="1">
      <c r="A158" s="39"/>
      <c r="B158" s="45"/>
      <c r="C158" s="303" t="s">
        <v>260</v>
      </c>
      <c r="D158" s="303" t="s">
        <v>261</v>
      </c>
      <c r="E158" s="18" t="s">
        <v>89</v>
      </c>
      <c r="F158" s="304">
        <v>124.934</v>
      </c>
      <c r="G158" s="39"/>
      <c r="H158" s="45"/>
    </row>
    <row r="159" s="2" customFormat="1" ht="16.8" customHeight="1">
      <c r="A159" s="39"/>
      <c r="B159" s="45"/>
      <c r="C159" s="303" t="s">
        <v>357</v>
      </c>
      <c r="D159" s="303" t="s">
        <v>358</v>
      </c>
      <c r="E159" s="18" t="s">
        <v>89</v>
      </c>
      <c r="F159" s="304">
        <v>124.934</v>
      </c>
      <c r="G159" s="39"/>
      <c r="H159" s="45"/>
    </row>
    <row r="160" s="2" customFormat="1" ht="16.8" customHeight="1">
      <c r="A160" s="39"/>
      <c r="B160" s="45"/>
      <c r="C160" s="303" t="s">
        <v>361</v>
      </c>
      <c r="D160" s="303" t="s">
        <v>362</v>
      </c>
      <c r="E160" s="18" t="s">
        <v>89</v>
      </c>
      <c r="F160" s="304">
        <v>124.934</v>
      </c>
      <c r="G160" s="39"/>
      <c r="H160" s="45"/>
    </row>
    <row r="161" s="2" customFormat="1">
      <c r="A161" s="39"/>
      <c r="B161" s="45"/>
      <c r="C161" s="303" t="s">
        <v>871</v>
      </c>
      <c r="D161" s="303" t="s">
        <v>872</v>
      </c>
      <c r="E161" s="18" t="s">
        <v>89</v>
      </c>
      <c r="F161" s="304">
        <v>124.934</v>
      </c>
      <c r="G161" s="39"/>
      <c r="H161" s="45"/>
    </row>
    <row r="162" s="2" customFormat="1" ht="16.8" customHeight="1">
      <c r="A162" s="39"/>
      <c r="B162" s="45"/>
      <c r="C162" s="303" t="s">
        <v>206</v>
      </c>
      <c r="D162" s="303" t="s">
        <v>207</v>
      </c>
      <c r="E162" s="18" t="s">
        <v>89</v>
      </c>
      <c r="F162" s="304">
        <v>124.934</v>
      </c>
      <c r="G162" s="39"/>
      <c r="H162" s="45"/>
    </row>
    <row r="163" s="2" customFormat="1" ht="16.8" customHeight="1">
      <c r="A163" s="39"/>
      <c r="B163" s="45"/>
      <c r="C163" s="303" t="s">
        <v>366</v>
      </c>
      <c r="D163" s="303" t="s">
        <v>367</v>
      </c>
      <c r="E163" s="18" t="s">
        <v>214</v>
      </c>
      <c r="F163" s="304">
        <v>0.90000000000000002</v>
      </c>
      <c r="G163" s="39"/>
      <c r="H163" s="45"/>
    </row>
    <row r="164" s="2" customFormat="1" ht="16.8" customHeight="1">
      <c r="A164" s="39"/>
      <c r="B164" s="45"/>
      <c r="C164" s="303" t="s">
        <v>372</v>
      </c>
      <c r="D164" s="303" t="s">
        <v>373</v>
      </c>
      <c r="E164" s="18" t="s">
        <v>214</v>
      </c>
      <c r="F164" s="304">
        <v>0.90000000000000002</v>
      </c>
      <c r="G164" s="39"/>
      <c r="H164" s="45"/>
    </row>
    <row r="165" s="2" customFormat="1" ht="7.44" customHeight="1">
      <c r="A165" s="39"/>
      <c r="B165" s="168"/>
      <c r="C165" s="169"/>
      <c r="D165" s="169"/>
      <c r="E165" s="169"/>
      <c r="F165" s="169"/>
      <c r="G165" s="169"/>
      <c r="H165" s="45"/>
    </row>
    <row r="166" s="2" customFormat="1">
      <c r="A166" s="39"/>
      <c r="B166" s="39"/>
      <c r="C166" s="39"/>
      <c r="D166" s="39"/>
      <c r="E166" s="39"/>
      <c r="F166" s="39"/>
      <c r="G166" s="39"/>
      <c r="H166" s="39"/>
    </row>
  </sheetData>
  <sheetProtection sheet="1" formatColumns="0" formatRows="0" objects="1" scenarios="1" spinCount="100000" saltValue="MNO2V2PCu4t+xg+FmK/qQ3rg68EgCQb9xb0LFrUdqJHnr/+WumLCOPDnMB+WWhur8pjwBfIZb4kh0XoQnNX+pQ==" hashValue="yETDflzUzVOYLTKz0i3HaVTpG63zH+gOmmNPd/VpbBoAsWnNKnX8Jay6TvvM8VEaK1fdnmK1PayiYYXWZoPbN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GARRET-CZ-PC\GARRET-CZ</dc:creator>
  <cp:lastModifiedBy>GARRET-CZ-PC\GARRET-CZ</cp:lastModifiedBy>
  <dcterms:created xsi:type="dcterms:W3CDTF">2022-07-18T04:39:50Z</dcterms:created>
  <dcterms:modified xsi:type="dcterms:W3CDTF">2022-07-18T04:40:06Z</dcterms:modified>
</cp:coreProperties>
</file>