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ZAKÁZKY\2023\Kerhartice_Truhlarska\ROZPOCET\"/>
    </mc:Choice>
  </mc:AlternateContent>
  <bookViews>
    <workbookView xWindow="0" yWindow="0" windowWidth="0" windowHeight="0"/>
  </bookViews>
  <sheets>
    <sheet name="Rekapitulace stavby" sheetId="1" r:id="rId1"/>
    <sheet name="1.1 - Vodovodní řad T" sheetId="2" r:id="rId2"/>
    <sheet name="1.2 - Přepojení přípojek ..." sheetId="3" r:id="rId3"/>
    <sheet name="VRN - Vedlejší náklady st..." sheetId="4" r:id="rId4"/>
    <sheet name="Seznam figur" sheetId="5" r:id="rId5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'1.1 - Vodovodní řad T'!$C$128:$K$534</definedName>
    <definedName name="_xlnm.Print_Area" localSheetId="1">'1.1 - Vodovodní řad T'!$C$4:$J$76,'1.1 - Vodovodní řad T'!$C$82:$J$110,'1.1 - Vodovodní řad T'!$C$116:$K$534</definedName>
    <definedName name="_xlnm.Print_Titles" localSheetId="1">'1.1 - Vodovodní řad T'!$128:$128</definedName>
    <definedName name="_xlnm._FilterDatabase" localSheetId="2" hidden="1">'1.2 - Přepojení přípojek ...'!$C$124:$K$386</definedName>
    <definedName name="_xlnm.Print_Area" localSheetId="2">'1.2 - Přepojení přípojek ...'!$C$4:$J$76,'1.2 - Přepojení přípojek ...'!$C$82:$J$106,'1.2 - Přepojení přípojek ...'!$C$112:$K$386</definedName>
    <definedName name="_xlnm.Print_Titles" localSheetId="2">'1.2 - Přepojení přípojek ...'!$124:$124</definedName>
    <definedName name="_xlnm._FilterDatabase" localSheetId="3" hidden="1">'VRN - Vedlejší náklady st...'!$C$121:$K$173</definedName>
    <definedName name="_xlnm.Print_Area" localSheetId="3">'VRN - Vedlejší náklady st...'!$C$4:$J$76,'VRN - Vedlejší náklady st...'!$C$82:$J$103,'VRN - Vedlejší náklady st...'!$C$109:$K$173</definedName>
    <definedName name="_xlnm.Print_Titles" localSheetId="3">'VRN - Vedlejší náklady st...'!$121:$121</definedName>
    <definedName name="_xlnm.Print_Area" localSheetId="4">'Seznam figur'!$C$4:$G$276</definedName>
    <definedName name="_xlnm.Print_Titles" localSheetId="4">'Seznam figur'!$9:$9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97"/>
  <c i="4" r="J35"/>
  <c i="1" r="AX97"/>
  <c i="4"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T164"/>
  <c r="R165"/>
  <c r="R164"/>
  <c r="P165"/>
  <c r="P164"/>
  <c r="BI160"/>
  <c r="BH160"/>
  <c r="BG160"/>
  <c r="BF160"/>
  <c r="T160"/>
  <c r="R160"/>
  <c r="P160"/>
  <c r="BI157"/>
  <c r="BH157"/>
  <c r="BG157"/>
  <c r="BF157"/>
  <c r="T157"/>
  <c r="R157"/>
  <c r="P157"/>
  <c r="BI151"/>
  <c r="BH151"/>
  <c r="BG151"/>
  <c r="BF151"/>
  <c r="T151"/>
  <c r="R151"/>
  <c r="P151"/>
  <c r="BI146"/>
  <c r="BH146"/>
  <c r="BG146"/>
  <c r="BF146"/>
  <c r="T146"/>
  <c r="R146"/>
  <c r="P146"/>
  <c r="BI141"/>
  <c r="BH141"/>
  <c r="BG141"/>
  <c r="BF141"/>
  <c r="T141"/>
  <c r="R141"/>
  <c r="P141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89"/>
  <c r="E7"/>
  <c r="E112"/>
  <c i="3" r="J37"/>
  <c r="J36"/>
  <c i="1" r="AY96"/>
  <c i="3" r="J35"/>
  <c i="1" r="AX96"/>
  <c i="3" r="BI385"/>
  <c r="BH385"/>
  <c r="BG385"/>
  <c r="BF385"/>
  <c r="T385"/>
  <c r="T384"/>
  <c r="R385"/>
  <c r="R384"/>
  <c r="P385"/>
  <c r="P384"/>
  <c r="BI382"/>
  <c r="BH382"/>
  <c r="BG382"/>
  <c r="BF382"/>
  <c r="T382"/>
  <c r="R382"/>
  <c r="P382"/>
  <c r="BI380"/>
  <c r="BH380"/>
  <c r="BG380"/>
  <c r="BF380"/>
  <c r="T380"/>
  <c r="R380"/>
  <c r="P380"/>
  <c r="BI376"/>
  <c r="BH376"/>
  <c r="BG376"/>
  <c r="BF376"/>
  <c r="T376"/>
  <c r="R376"/>
  <c r="P376"/>
  <c r="BI373"/>
  <c r="BH373"/>
  <c r="BG373"/>
  <c r="BF373"/>
  <c r="T373"/>
  <c r="R373"/>
  <c r="P373"/>
  <c r="BI369"/>
  <c r="BH369"/>
  <c r="BG369"/>
  <c r="BF369"/>
  <c r="T369"/>
  <c r="R369"/>
  <c r="P369"/>
  <c r="BI366"/>
  <c r="BH366"/>
  <c r="BG366"/>
  <c r="BF366"/>
  <c r="T366"/>
  <c r="T365"/>
  <c r="R366"/>
  <c r="R365"/>
  <c r="P366"/>
  <c r="P365"/>
  <c r="BI362"/>
  <c r="BH362"/>
  <c r="BG362"/>
  <c r="BF362"/>
  <c r="T362"/>
  <c r="R362"/>
  <c r="P362"/>
  <c r="BI360"/>
  <c r="BH360"/>
  <c r="BG360"/>
  <c r="BF360"/>
  <c r="T360"/>
  <c r="R360"/>
  <c r="P360"/>
  <c r="BI357"/>
  <c r="BH357"/>
  <c r="BG357"/>
  <c r="BF357"/>
  <c r="T357"/>
  <c r="R357"/>
  <c r="P357"/>
  <c r="BI354"/>
  <c r="BH354"/>
  <c r="BG354"/>
  <c r="BF354"/>
  <c r="T354"/>
  <c r="R354"/>
  <c r="P354"/>
  <c r="BI351"/>
  <c r="BH351"/>
  <c r="BG351"/>
  <c r="BF351"/>
  <c r="T351"/>
  <c r="R351"/>
  <c r="P351"/>
  <c r="BI348"/>
  <c r="BH348"/>
  <c r="BG348"/>
  <c r="BF348"/>
  <c r="T348"/>
  <c r="R348"/>
  <c r="P348"/>
  <c r="BI345"/>
  <c r="BH345"/>
  <c r="BG345"/>
  <c r="BF345"/>
  <c r="T345"/>
  <c r="R345"/>
  <c r="P345"/>
  <c r="BI342"/>
  <c r="BH342"/>
  <c r="BG342"/>
  <c r="BF342"/>
  <c r="T342"/>
  <c r="R342"/>
  <c r="P342"/>
  <c r="BI339"/>
  <c r="BH339"/>
  <c r="BG339"/>
  <c r="BF339"/>
  <c r="T339"/>
  <c r="R339"/>
  <c r="P339"/>
  <c r="BI336"/>
  <c r="BH336"/>
  <c r="BG336"/>
  <c r="BF336"/>
  <c r="T336"/>
  <c r="R336"/>
  <c r="P336"/>
  <c r="BI332"/>
  <c r="BH332"/>
  <c r="BG332"/>
  <c r="BF332"/>
  <c r="T332"/>
  <c r="R332"/>
  <c r="P332"/>
  <c r="BI329"/>
  <c r="BH329"/>
  <c r="BG329"/>
  <c r="BF329"/>
  <c r="T329"/>
  <c r="R329"/>
  <c r="P329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7"/>
  <c r="BH317"/>
  <c r="BG317"/>
  <c r="BF317"/>
  <c r="T317"/>
  <c r="R317"/>
  <c r="P317"/>
  <c r="BI315"/>
  <c r="BH315"/>
  <c r="BG315"/>
  <c r="BF315"/>
  <c r="T315"/>
  <c r="R315"/>
  <c r="P315"/>
  <c r="BI311"/>
  <c r="BH311"/>
  <c r="BG311"/>
  <c r="BF311"/>
  <c r="T311"/>
  <c r="R311"/>
  <c r="P311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79"/>
  <c r="BH279"/>
  <c r="BG279"/>
  <c r="BF279"/>
  <c r="T279"/>
  <c r="R279"/>
  <c r="P279"/>
  <c r="BI276"/>
  <c r="BH276"/>
  <c r="BG276"/>
  <c r="BF276"/>
  <c r="T276"/>
  <c r="R276"/>
  <c r="P276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6"/>
  <c r="BH266"/>
  <c r="BG266"/>
  <c r="BF266"/>
  <c r="T266"/>
  <c r="R266"/>
  <c r="P266"/>
  <c r="BI263"/>
  <c r="BH263"/>
  <c r="BG263"/>
  <c r="BF263"/>
  <c r="T263"/>
  <c r="R263"/>
  <c r="P263"/>
  <c r="BI261"/>
  <c r="BH261"/>
  <c r="BG261"/>
  <c r="BF261"/>
  <c r="T261"/>
  <c r="R261"/>
  <c r="P261"/>
  <c r="BI256"/>
  <c r="BH256"/>
  <c r="BG256"/>
  <c r="BF256"/>
  <c r="T256"/>
  <c r="R256"/>
  <c r="P256"/>
  <c r="BI253"/>
  <c r="BH253"/>
  <c r="BG253"/>
  <c r="BF253"/>
  <c r="T253"/>
  <c r="R253"/>
  <c r="P253"/>
  <c r="BI251"/>
  <c r="BH251"/>
  <c r="BG251"/>
  <c r="BF251"/>
  <c r="T251"/>
  <c r="R251"/>
  <c r="P251"/>
  <c r="BI246"/>
  <c r="BH246"/>
  <c r="BG246"/>
  <c r="BF246"/>
  <c r="T246"/>
  <c r="R246"/>
  <c r="P246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5"/>
  <c r="BH235"/>
  <c r="BG235"/>
  <c r="BF235"/>
  <c r="T235"/>
  <c r="R235"/>
  <c r="P235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0"/>
  <c r="BH200"/>
  <c r="BG200"/>
  <c r="BF200"/>
  <c r="T200"/>
  <c r="R200"/>
  <c r="P200"/>
  <c r="BI198"/>
  <c r="BH198"/>
  <c r="BG198"/>
  <c r="BF198"/>
  <c r="T198"/>
  <c r="R198"/>
  <c r="P198"/>
  <c r="BI189"/>
  <c r="BH189"/>
  <c r="BG189"/>
  <c r="BF189"/>
  <c r="T189"/>
  <c r="R189"/>
  <c r="P189"/>
  <c r="BI187"/>
  <c r="BH187"/>
  <c r="BG187"/>
  <c r="BF187"/>
  <c r="T187"/>
  <c r="R187"/>
  <c r="P187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1"/>
  <c r="BH131"/>
  <c r="BG131"/>
  <c r="BF131"/>
  <c r="T131"/>
  <c r="R131"/>
  <c r="P131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89"/>
  <c r="E7"/>
  <c r="E115"/>
  <c i="2" r="J525"/>
  <c r="J37"/>
  <c r="J36"/>
  <c i="1" r="AY95"/>
  <c i="2" r="J35"/>
  <c i="1" r="AX95"/>
  <c i="2" r="BI534"/>
  <c r="BH534"/>
  <c r="BG534"/>
  <c r="BF534"/>
  <c r="T534"/>
  <c r="R534"/>
  <c r="P534"/>
  <c r="BI532"/>
  <c r="BH532"/>
  <c r="BG532"/>
  <c r="BF532"/>
  <c r="T532"/>
  <c r="R532"/>
  <c r="P532"/>
  <c r="BI527"/>
  <c r="BH527"/>
  <c r="BG527"/>
  <c r="BF527"/>
  <c r="T527"/>
  <c r="R527"/>
  <c r="P527"/>
  <c r="J108"/>
  <c r="BI523"/>
  <c r="BH523"/>
  <c r="BG523"/>
  <c r="BF523"/>
  <c r="T523"/>
  <c r="T522"/>
  <c r="R523"/>
  <c r="R522"/>
  <c r="P523"/>
  <c r="P522"/>
  <c r="BI520"/>
  <c r="BH520"/>
  <c r="BG520"/>
  <c r="BF520"/>
  <c r="T520"/>
  <c r="R520"/>
  <c r="P520"/>
  <c r="BI518"/>
  <c r="BH518"/>
  <c r="BG518"/>
  <c r="BF518"/>
  <c r="T518"/>
  <c r="R518"/>
  <c r="P518"/>
  <c r="BI516"/>
  <c r="BH516"/>
  <c r="BG516"/>
  <c r="BF516"/>
  <c r="T516"/>
  <c r="R516"/>
  <c r="P516"/>
  <c r="BI514"/>
  <c r="BH514"/>
  <c r="BG514"/>
  <c r="BF514"/>
  <c r="T514"/>
  <c r="R514"/>
  <c r="P514"/>
  <c r="BI510"/>
  <c r="BH510"/>
  <c r="BG510"/>
  <c r="BF510"/>
  <c r="T510"/>
  <c r="R510"/>
  <c r="P510"/>
  <c r="BI507"/>
  <c r="BH507"/>
  <c r="BG507"/>
  <c r="BF507"/>
  <c r="T507"/>
  <c r="R507"/>
  <c r="P507"/>
  <c r="BI503"/>
  <c r="BH503"/>
  <c r="BG503"/>
  <c r="BF503"/>
  <c r="T503"/>
  <c r="R503"/>
  <c r="P503"/>
  <c r="BI500"/>
  <c r="BH500"/>
  <c r="BG500"/>
  <c r="BF500"/>
  <c r="T500"/>
  <c r="T499"/>
  <c r="R500"/>
  <c r="R499"/>
  <c r="P500"/>
  <c r="P499"/>
  <c r="BI496"/>
  <c r="BH496"/>
  <c r="BG496"/>
  <c r="BF496"/>
  <c r="T496"/>
  <c r="R496"/>
  <c r="P496"/>
  <c r="BI493"/>
  <c r="BH493"/>
  <c r="BG493"/>
  <c r="BF493"/>
  <c r="T493"/>
  <c r="R493"/>
  <c r="P493"/>
  <c r="BI490"/>
  <c r="BH490"/>
  <c r="BG490"/>
  <c r="BF490"/>
  <c r="T490"/>
  <c r="R490"/>
  <c r="P490"/>
  <c r="BI486"/>
  <c r="BH486"/>
  <c r="BG486"/>
  <c r="BF486"/>
  <c r="T486"/>
  <c r="R486"/>
  <c r="P486"/>
  <c r="BI483"/>
  <c r="BH483"/>
  <c r="BG483"/>
  <c r="BF483"/>
  <c r="T483"/>
  <c r="R483"/>
  <c r="P483"/>
  <c r="BI480"/>
  <c r="BH480"/>
  <c r="BG480"/>
  <c r="BF480"/>
  <c r="T480"/>
  <c r="R480"/>
  <c r="P480"/>
  <c r="BI477"/>
  <c r="BH477"/>
  <c r="BG477"/>
  <c r="BF477"/>
  <c r="T477"/>
  <c r="R477"/>
  <c r="P477"/>
  <c r="BI474"/>
  <c r="BH474"/>
  <c r="BG474"/>
  <c r="BF474"/>
  <c r="T474"/>
  <c r="R474"/>
  <c r="P474"/>
  <c r="BI471"/>
  <c r="BH471"/>
  <c r="BG471"/>
  <c r="BF471"/>
  <c r="T471"/>
  <c r="R471"/>
  <c r="P471"/>
  <c r="BI468"/>
  <c r="BH468"/>
  <c r="BG468"/>
  <c r="BF468"/>
  <c r="T468"/>
  <c r="R468"/>
  <c r="P468"/>
  <c r="BI465"/>
  <c r="BH465"/>
  <c r="BG465"/>
  <c r="BF465"/>
  <c r="T465"/>
  <c r="R465"/>
  <c r="P465"/>
  <c r="BI462"/>
  <c r="BH462"/>
  <c r="BG462"/>
  <c r="BF462"/>
  <c r="T462"/>
  <c r="R462"/>
  <c r="P462"/>
  <c r="BI459"/>
  <c r="BH459"/>
  <c r="BG459"/>
  <c r="BF459"/>
  <c r="T459"/>
  <c r="R459"/>
  <c r="P459"/>
  <c r="BI456"/>
  <c r="BH456"/>
  <c r="BG456"/>
  <c r="BF456"/>
  <c r="T456"/>
  <c r="R456"/>
  <c r="P456"/>
  <c r="BI453"/>
  <c r="BH453"/>
  <c r="BG453"/>
  <c r="BF453"/>
  <c r="T453"/>
  <c r="R453"/>
  <c r="P453"/>
  <c r="BI447"/>
  <c r="BH447"/>
  <c r="BG447"/>
  <c r="BF447"/>
  <c r="T447"/>
  <c r="R447"/>
  <c r="P447"/>
  <c r="BI444"/>
  <c r="BH444"/>
  <c r="BG444"/>
  <c r="BF444"/>
  <c r="T444"/>
  <c r="R444"/>
  <c r="P444"/>
  <c r="BI441"/>
  <c r="BH441"/>
  <c r="BG441"/>
  <c r="BF441"/>
  <c r="T441"/>
  <c r="R441"/>
  <c r="P441"/>
  <c r="BI438"/>
  <c r="BH438"/>
  <c r="BG438"/>
  <c r="BF438"/>
  <c r="T438"/>
  <c r="R438"/>
  <c r="P438"/>
  <c r="BI435"/>
  <c r="BH435"/>
  <c r="BG435"/>
  <c r="BF435"/>
  <c r="T435"/>
  <c r="R435"/>
  <c r="P435"/>
  <c r="BI432"/>
  <c r="BH432"/>
  <c r="BG432"/>
  <c r="BF432"/>
  <c r="T432"/>
  <c r="R432"/>
  <c r="P432"/>
  <c r="BI429"/>
  <c r="BH429"/>
  <c r="BG429"/>
  <c r="BF429"/>
  <c r="T429"/>
  <c r="R429"/>
  <c r="P429"/>
  <c r="BI426"/>
  <c r="BH426"/>
  <c r="BG426"/>
  <c r="BF426"/>
  <c r="T426"/>
  <c r="R426"/>
  <c r="P426"/>
  <c r="BI423"/>
  <c r="BH423"/>
  <c r="BG423"/>
  <c r="BF423"/>
  <c r="T423"/>
  <c r="R423"/>
  <c r="P423"/>
  <c r="BI420"/>
  <c r="BH420"/>
  <c r="BG420"/>
  <c r="BF420"/>
  <c r="T420"/>
  <c r="R420"/>
  <c r="P420"/>
  <c r="BI417"/>
  <c r="BH417"/>
  <c r="BG417"/>
  <c r="BF417"/>
  <c r="T417"/>
  <c r="R417"/>
  <c r="P417"/>
  <c r="BI414"/>
  <c r="BH414"/>
  <c r="BG414"/>
  <c r="BF414"/>
  <c r="T414"/>
  <c r="R414"/>
  <c r="P414"/>
  <c r="BI411"/>
  <c r="BH411"/>
  <c r="BG411"/>
  <c r="BF411"/>
  <c r="T411"/>
  <c r="R411"/>
  <c r="P411"/>
  <c r="BI408"/>
  <c r="BH408"/>
  <c r="BG408"/>
  <c r="BF408"/>
  <c r="T408"/>
  <c r="R408"/>
  <c r="P408"/>
  <c r="BI405"/>
  <c r="BH405"/>
  <c r="BG405"/>
  <c r="BF405"/>
  <c r="T405"/>
  <c r="R405"/>
  <c r="P405"/>
  <c r="BI402"/>
  <c r="BH402"/>
  <c r="BG402"/>
  <c r="BF402"/>
  <c r="T402"/>
  <c r="R402"/>
  <c r="P402"/>
  <c r="BI399"/>
  <c r="BH399"/>
  <c r="BG399"/>
  <c r="BF399"/>
  <c r="T399"/>
  <c r="R399"/>
  <c r="P399"/>
  <c r="BI396"/>
  <c r="BH396"/>
  <c r="BG396"/>
  <c r="BF396"/>
  <c r="T396"/>
  <c r="R396"/>
  <c r="P396"/>
  <c r="BI393"/>
  <c r="BH393"/>
  <c r="BG393"/>
  <c r="BF393"/>
  <c r="T393"/>
  <c r="R393"/>
  <c r="P393"/>
  <c r="BI390"/>
  <c r="BH390"/>
  <c r="BG390"/>
  <c r="BF390"/>
  <c r="T390"/>
  <c r="R390"/>
  <c r="P390"/>
  <c r="BI387"/>
  <c r="BH387"/>
  <c r="BG387"/>
  <c r="BF387"/>
  <c r="T387"/>
  <c r="R387"/>
  <c r="P387"/>
  <c r="BI384"/>
  <c r="BH384"/>
  <c r="BG384"/>
  <c r="BF384"/>
  <c r="T384"/>
  <c r="R384"/>
  <c r="P384"/>
  <c r="BI381"/>
  <c r="BH381"/>
  <c r="BG381"/>
  <c r="BF381"/>
  <c r="T381"/>
  <c r="R381"/>
  <c r="P381"/>
  <c r="BI378"/>
  <c r="BH378"/>
  <c r="BG378"/>
  <c r="BF378"/>
  <c r="T378"/>
  <c r="R378"/>
  <c r="P378"/>
  <c r="BI375"/>
  <c r="BH375"/>
  <c r="BG375"/>
  <c r="BF375"/>
  <c r="T375"/>
  <c r="R375"/>
  <c r="P375"/>
  <c r="BI372"/>
  <c r="BH372"/>
  <c r="BG372"/>
  <c r="BF372"/>
  <c r="T372"/>
  <c r="R372"/>
  <c r="P372"/>
  <c r="BI369"/>
  <c r="BH369"/>
  <c r="BG369"/>
  <c r="BF369"/>
  <c r="T369"/>
  <c r="R369"/>
  <c r="P369"/>
  <c r="BI366"/>
  <c r="BH366"/>
  <c r="BG366"/>
  <c r="BF366"/>
  <c r="T366"/>
  <c r="R366"/>
  <c r="P366"/>
  <c r="BI363"/>
  <c r="BH363"/>
  <c r="BG363"/>
  <c r="BF363"/>
  <c r="T363"/>
  <c r="R363"/>
  <c r="P363"/>
  <c r="BI360"/>
  <c r="BH360"/>
  <c r="BG360"/>
  <c r="BF360"/>
  <c r="T360"/>
  <c r="R360"/>
  <c r="P360"/>
  <c r="BI357"/>
  <c r="BH357"/>
  <c r="BG357"/>
  <c r="BF357"/>
  <c r="T357"/>
  <c r="R357"/>
  <c r="P357"/>
  <c r="BI354"/>
  <c r="BH354"/>
  <c r="BG354"/>
  <c r="BF354"/>
  <c r="T354"/>
  <c r="R354"/>
  <c r="P354"/>
  <c r="BI351"/>
  <c r="BH351"/>
  <c r="BG351"/>
  <c r="BF351"/>
  <c r="T351"/>
  <c r="R351"/>
  <c r="P351"/>
  <c r="BI348"/>
  <c r="BH348"/>
  <c r="BG348"/>
  <c r="BF348"/>
  <c r="T348"/>
  <c r="R348"/>
  <c r="P348"/>
  <c r="BI345"/>
  <c r="BH345"/>
  <c r="BG345"/>
  <c r="BF345"/>
  <c r="T345"/>
  <c r="R345"/>
  <c r="P345"/>
  <c r="BI342"/>
  <c r="BH342"/>
  <c r="BG342"/>
  <c r="BF342"/>
  <c r="T342"/>
  <c r="R342"/>
  <c r="P342"/>
  <c r="BI339"/>
  <c r="BH339"/>
  <c r="BG339"/>
  <c r="BF339"/>
  <c r="T339"/>
  <c r="R339"/>
  <c r="P339"/>
  <c r="BI336"/>
  <c r="BH336"/>
  <c r="BG336"/>
  <c r="BF336"/>
  <c r="T336"/>
  <c r="R336"/>
  <c r="P336"/>
  <c r="BI333"/>
  <c r="BH333"/>
  <c r="BG333"/>
  <c r="BF333"/>
  <c r="T333"/>
  <c r="R333"/>
  <c r="P333"/>
  <c r="BI330"/>
  <c r="BH330"/>
  <c r="BG330"/>
  <c r="BF330"/>
  <c r="T330"/>
  <c r="R330"/>
  <c r="P330"/>
  <c r="BI327"/>
  <c r="BH327"/>
  <c r="BG327"/>
  <c r="BF327"/>
  <c r="T327"/>
  <c r="R327"/>
  <c r="P327"/>
  <c r="BI323"/>
  <c r="BH323"/>
  <c r="BG323"/>
  <c r="BF323"/>
  <c r="T323"/>
  <c r="R323"/>
  <c r="P323"/>
  <c r="BI319"/>
  <c r="BH319"/>
  <c r="BG319"/>
  <c r="BF319"/>
  <c r="T319"/>
  <c r="R319"/>
  <c r="P319"/>
  <c r="BI317"/>
  <c r="BH317"/>
  <c r="BG317"/>
  <c r="BF317"/>
  <c r="T317"/>
  <c r="R317"/>
  <c r="P317"/>
  <c r="BI314"/>
  <c r="BH314"/>
  <c r="BG314"/>
  <c r="BF314"/>
  <c r="T314"/>
  <c r="R314"/>
  <c r="P314"/>
  <c r="BI310"/>
  <c r="BH310"/>
  <c r="BG310"/>
  <c r="BF310"/>
  <c r="T310"/>
  <c r="R310"/>
  <c r="P310"/>
  <c r="BI306"/>
  <c r="BH306"/>
  <c r="BG306"/>
  <c r="BF306"/>
  <c r="T306"/>
  <c r="R306"/>
  <c r="P306"/>
  <c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78"/>
  <c r="BH278"/>
  <c r="BG278"/>
  <c r="BF278"/>
  <c r="T278"/>
  <c r="T277"/>
  <c r="R278"/>
  <c r="R277"/>
  <c r="P278"/>
  <c r="P277"/>
  <c r="BI274"/>
  <c r="BH274"/>
  <c r="BG274"/>
  <c r="BF274"/>
  <c r="T274"/>
  <c r="T273"/>
  <c r="R274"/>
  <c r="R273"/>
  <c r="P274"/>
  <c r="P273"/>
  <c r="BI271"/>
  <c r="BH271"/>
  <c r="BG271"/>
  <c r="BF271"/>
  <c r="T271"/>
  <c r="R271"/>
  <c r="P271"/>
  <c r="BI266"/>
  <c r="BH266"/>
  <c r="BG266"/>
  <c r="BF266"/>
  <c r="T266"/>
  <c r="R266"/>
  <c r="P266"/>
  <c r="BI264"/>
  <c r="BH264"/>
  <c r="BG264"/>
  <c r="BF264"/>
  <c r="T264"/>
  <c r="R264"/>
  <c r="P264"/>
  <c r="BI261"/>
  <c r="BH261"/>
  <c r="BG261"/>
  <c r="BF261"/>
  <c r="T261"/>
  <c r="R261"/>
  <c r="P261"/>
  <c r="BI259"/>
  <c r="BH259"/>
  <c r="BG259"/>
  <c r="BF259"/>
  <c r="T259"/>
  <c r="R259"/>
  <c r="P259"/>
  <c r="BI254"/>
  <c r="BH254"/>
  <c r="BG254"/>
  <c r="BF254"/>
  <c r="T254"/>
  <c r="R254"/>
  <c r="P254"/>
  <c r="BI250"/>
  <c r="BH250"/>
  <c r="BG250"/>
  <c r="BF250"/>
  <c r="T250"/>
  <c r="R250"/>
  <c r="P250"/>
  <c r="BI248"/>
  <c r="BH248"/>
  <c r="BG248"/>
  <c r="BF248"/>
  <c r="T248"/>
  <c r="R248"/>
  <c r="P248"/>
  <c r="BI245"/>
  <c r="BH245"/>
  <c r="BG245"/>
  <c r="BF245"/>
  <c r="T245"/>
  <c r="R245"/>
  <c r="P245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197"/>
  <c r="BH197"/>
  <c r="BG197"/>
  <c r="BF197"/>
  <c r="T197"/>
  <c r="R197"/>
  <c r="P197"/>
  <c r="BI195"/>
  <c r="BH195"/>
  <c r="BG195"/>
  <c r="BF195"/>
  <c r="T195"/>
  <c r="R195"/>
  <c r="P195"/>
  <c r="BI185"/>
  <c r="BH185"/>
  <c r="BG185"/>
  <c r="BF185"/>
  <c r="T185"/>
  <c r="R185"/>
  <c r="P185"/>
  <c r="BI183"/>
  <c r="BH183"/>
  <c r="BG183"/>
  <c r="BF183"/>
  <c r="T183"/>
  <c r="R183"/>
  <c r="P183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J126"/>
  <c r="J125"/>
  <c r="F125"/>
  <c r="F123"/>
  <c r="E121"/>
  <c r="J92"/>
  <c r="J91"/>
  <c r="F91"/>
  <c r="F89"/>
  <c r="E87"/>
  <c r="J18"/>
  <c r="E18"/>
  <c r="F92"/>
  <c r="J17"/>
  <c r="J12"/>
  <c r="J89"/>
  <c r="E7"/>
  <c r="E119"/>
  <c i="1" r="L90"/>
  <c r="AM90"/>
  <c r="AM89"/>
  <c r="L89"/>
  <c r="AM87"/>
  <c r="L87"/>
  <c r="L85"/>
  <c r="L84"/>
  <c i="2" r="J527"/>
  <c r="BK523"/>
  <c r="BK520"/>
  <c r="J518"/>
  <c r="J516"/>
  <c r="BK507"/>
  <c r="BK500"/>
  <c r="BK493"/>
  <c r="BK490"/>
  <c r="J486"/>
  <c r="BK477"/>
  <c r="BK471"/>
  <c r="BK453"/>
  <c r="J447"/>
  <c r="BK444"/>
  <c r="J438"/>
  <c r="BK432"/>
  <c r="BK429"/>
  <c r="BK426"/>
  <c r="BK417"/>
  <c r="J411"/>
  <c r="BK408"/>
  <c r="J396"/>
  <c r="J387"/>
  <c r="J375"/>
  <c r="J366"/>
  <c r="J357"/>
  <c r="J336"/>
  <c r="J333"/>
  <c r="J330"/>
  <c r="BK314"/>
  <c r="J306"/>
  <c r="J303"/>
  <c r="J294"/>
  <c r="J271"/>
  <c r="BK254"/>
  <c r="BK233"/>
  <c r="J231"/>
  <c r="J210"/>
  <c r="J204"/>
  <c r="J183"/>
  <c r="BK174"/>
  <c r="J165"/>
  <c r="J159"/>
  <c r="BK135"/>
  <c r="BK534"/>
  <c r="J532"/>
  <c r="BK527"/>
  <c r="BK503"/>
  <c r="BK483"/>
  <c r="BK480"/>
  <c r="J477"/>
  <c r="J474"/>
  <c r="J465"/>
  <c r="BK456"/>
  <c r="J423"/>
  <c r="BK393"/>
  <c r="BK381"/>
  <c r="J372"/>
  <c r="BK363"/>
  <c r="BK360"/>
  <c r="BK339"/>
  <c r="BK323"/>
  <c r="J297"/>
  <c r="J291"/>
  <c r="J266"/>
  <c r="J259"/>
  <c r="BK250"/>
  <c r="BK239"/>
  <c r="J195"/>
  <c r="J185"/>
  <c r="J162"/>
  <c r="BK144"/>
  <c r="J141"/>
  <c r="J132"/>
  <c r="BK532"/>
  <c r="J514"/>
  <c r="J496"/>
  <c r="J483"/>
  <c r="BK474"/>
  <c r="J462"/>
  <c r="J456"/>
  <c r="J441"/>
  <c r="BK420"/>
  <c r="J408"/>
  <c r="BK402"/>
  <c r="J390"/>
  <c r="J384"/>
  <c r="J354"/>
  <c r="J342"/>
  <c r="J319"/>
  <c r="J287"/>
  <c r="BK278"/>
  <c r="BK271"/>
  <c r="BK264"/>
  <c r="J243"/>
  <c r="BK208"/>
  <c r="BK183"/>
  <c r="BK159"/>
  <c r="BK153"/>
  <c r="J138"/>
  <c r="J520"/>
  <c r="BK514"/>
  <c r="J507"/>
  <c r="J500"/>
  <c r="J493"/>
  <c r="J490"/>
  <c r="J471"/>
  <c r="BK465"/>
  <c r="J459"/>
  <c r="BK447"/>
  <c r="BK441"/>
  <c r="J432"/>
  <c r="J429"/>
  <c r="BK423"/>
  <c r="J417"/>
  <c r="BK411"/>
  <c r="BK405"/>
  <c r="BK399"/>
  <c r="BK396"/>
  <c r="BK390"/>
  <c r="J381"/>
  <c r="BK372"/>
  <c r="J369"/>
  <c r="J363"/>
  <c r="BK357"/>
  <c r="BK354"/>
  <c r="J348"/>
  <c r="BK342"/>
  <c r="BK336"/>
  <c r="BK330"/>
  <c r="J327"/>
  <c r="BK319"/>
  <c r="J314"/>
  <c r="BK306"/>
  <c r="BK303"/>
  <c r="BK297"/>
  <c r="BK291"/>
  <c r="J285"/>
  <c r="J278"/>
  <c r="BK261"/>
  <c r="J250"/>
  <c r="J245"/>
  <c r="J239"/>
  <c r="J233"/>
  <c r="BK231"/>
  <c r="J208"/>
  <c r="J197"/>
  <c r="BK195"/>
  <c r="J174"/>
  <c r="BK165"/>
  <c r="J156"/>
  <c r="J153"/>
  <c r="J147"/>
  <c r="BK141"/>
  <c r="J135"/>
  <c i="3" r="J385"/>
  <c r="J380"/>
  <c r="BK376"/>
  <c r="BK366"/>
  <c r="J360"/>
  <c r="BK351"/>
  <c r="BK345"/>
  <c r="J336"/>
  <c r="BK323"/>
  <c r="BK311"/>
  <c r="J308"/>
  <c r="BK302"/>
  <c r="J290"/>
  <c r="J287"/>
  <c r="J279"/>
  <c r="BK276"/>
  <c r="BK268"/>
  <c r="BK263"/>
  <c r="J256"/>
  <c r="BK253"/>
  <c r="J241"/>
  <c r="BK235"/>
  <c r="J229"/>
  <c r="BK225"/>
  <c r="BK208"/>
  <c r="BK206"/>
  <c r="J198"/>
  <c r="BK175"/>
  <c r="BK172"/>
  <c r="J157"/>
  <c r="BK148"/>
  <c r="BK139"/>
  <c r="J131"/>
  <c r="J376"/>
  <c r="BK362"/>
  <c r="BK360"/>
  <c r="J342"/>
  <c r="BK332"/>
  <c r="J311"/>
  <c r="J305"/>
  <c r="BK293"/>
  <c r="J261"/>
  <c r="J239"/>
  <c r="J235"/>
  <c r="BK227"/>
  <c r="BK198"/>
  <c r="BK166"/>
  <c r="J148"/>
  <c r="BK145"/>
  <c r="BK136"/>
  <c r="J128"/>
  <c r="BK348"/>
  <c r="BK329"/>
  <c r="J326"/>
  <c r="J317"/>
  <c r="BK296"/>
  <c r="BK290"/>
  <c r="BK279"/>
  <c r="J276"/>
  <c r="J268"/>
  <c r="J266"/>
  <c r="J244"/>
  <c r="BK210"/>
  <c r="J208"/>
  <c r="BK200"/>
  <c r="J178"/>
  <c r="J166"/>
  <c r="J160"/>
  <c r="J139"/>
  <c r="J382"/>
  <c r="J366"/>
  <c r="BK354"/>
  <c r="J348"/>
  <c r="BK339"/>
  <c r="BK326"/>
  <c r="J323"/>
  <c r="J315"/>
  <c r="BK299"/>
  <c r="J271"/>
  <c r="J263"/>
  <c r="BK251"/>
  <c r="BK241"/>
  <c r="BK229"/>
  <c r="J210"/>
  <c r="BK187"/>
  <c r="J172"/>
  <c r="J163"/>
  <c r="BK160"/>
  <c r="J151"/>
  <c r="J136"/>
  <c i="4" r="BK141"/>
  <c r="J171"/>
  <c r="BK151"/>
  <c r="J141"/>
  <c r="J129"/>
  <c r="J125"/>
  <c r="BK171"/>
  <c r="J168"/>
  <c r="J165"/>
  <c r="BK160"/>
  <c r="BK146"/>
  <c r="J134"/>
  <c r="J132"/>
  <c r="BK129"/>
  <c r="BK168"/>
  <c r="BK165"/>
  <c r="J157"/>
  <c r="J151"/>
  <c r="J146"/>
  <c r="BK132"/>
  <c r="BK125"/>
  <c i="2" r="BK317"/>
  <c r="BK285"/>
  <c r="BK259"/>
  <c r="J248"/>
  <c r="BK229"/>
  <c r="BK206"/>
  <c r="BK197"/>
  <c r="J177"/>
  <c r="BK168"/>
  <c r="BK156"/>
  <c i="1" r="AS94"/>
  <c i="2" r="BK459"/>
  <c r="J435"/>
  <c r="BK384"/>
  <c r="BK378"/>
  <c r="BK369"/>
  <c r="BK351"/>
  <c r="BK348"/>
  <c r="BK310"/>
  <c r="BK294"/>
  <c r="BK274"/>
  <c r="J261"/>
  <c r="BK248"/>
  <c r="J235"/>
  <c r="BK185"/>
  <c r="BK171"/>
  <c r="J150"/>
  <c r="BK138"/>
  <c r="J534"/>
  <c r="BK516"/>
  <c r="J510"/>
  <c r="BK486"/>
  <c r="J468"/>
  <c r="J444"/>
  <c r="BK438"/>
  <c r="BK414"/>
  <c r="J405"/>
  <c r="J399"/>
  <c r="J378"/>
  <c r="J345"/>
  <c r="BK327"/>
  <c r="J300"/>
  <c r="BK283"/>
  <c r="J274"/>
  <c r="BK266"/>
  <c r="BK245"/>
  <c r="BK210"/>
  <c r="J206"/>
  <c r="J171"/>
  <c r="BK147"/>
  <c r="J523"/>
  <c r="BK518"/>
  <c r="BK510"/>
  <c r="J503"/>
  <c r="BK496"/>
  <c r="J480"/>
  <c r="BK468"/>
  <c r="BK462"/>
  <c r="J453"/>
  <c r="BK435"/>
  <c r="J426"/>
  <c r="J420"/>
  <c r="J414"/>
  <c r="J402"/>
  <c r="J393"/>
  <c r="BK387"/>
  <c r="BK375"/>
  <c r="BK366"/>
  <c r="J360"/>
  <c r="J351"/>
  <c r="BK345"/>
  <c r="J339"/>
  <c r="BK333"/>
  <c r="J323"/>
  <c r="J317"/>
  <c r="J310"/>
  <c r="BK300"/>
  <c r="BK287"/>
  <c r="J283"/>
  <c r="J264"/>
  <c r="J254"/>
  <c r="BK243"/>
  <c r="BK235"/>
  <c r="J229"/>
  <c r="BK204"/>
  <c r="BK177"/>
  <c r="J168"/>
  <c r="BK162"/>
  <c r="BK150"/>
  <c r="J144"/>
  <c r="BK132"/>
  <c i="3" r="BK382"/>
  <c r="J369"/>
  <c r="J362"/>
  <c r="BK357"/>
  <c r="J339"/>
  <c r="J329"/>
  <c r="BK320"/>
  <c r="BK305"/>
  <c r="J296"/>
  <c r="BK284"/>
  <c r="BK274"/>
  <c r="BK266"/>
  <c r="BK261"/>
  <c r="J246"/>
  <c r="J231"/>
  <c r="J227"/>
  <c r="J212"/>
  <c r="J200"/>
  <c r="BK189"/>
  <c r="BK163"/>
  <c r="BK154"/>
  <c r="J145"/>
  <c r="BK128"/>
  <c r="J373"/>
  <c r="J354"/>
  <c r="BK336"/>
  <c r="BK315"/>
  <c r="J299"/>
  <c r="J274"/>
  <c r="BK256"/>
  <c r="BK244"/>
  <c r="BK231"/>
  <c r="J225"/>
  <c r="J175"/>
  <c r="BK157"/>
  <c r="J142"/>
  <c r="BK373"/>
  <c r="BK369"/>
  <c r="J357"/>
  <c r="J345"/>
  <c r="J320"/>
  <c r="BK308"/>
  <c r="J293"/>
  <c r="J284"/>
  <c r="BK271"/>
  <c r="J251"/>
  <c r="BK212"/>
  <c r="J206"/>
  <c r="J187"/>
  <c r="BK169"/>
  <c r="BK151"/>
  <c r="BK385"/>
  <c r="BK380"/>
  <c r="J351"/>
  <c r="BK342"/>
  <c r="J332"/>
  <c r="BK317"/>
  <c r="J302"/>
  <c r="BK287"/>
  <c r="J253"/>
  <c r="BK246"/>
  <c r="BK239"/>
  <c r="J189"/>
  <c r="BK178"/>
  <c r="J169"/>
  <c r="J154"/>
  <c r="BK142"/>
  <c r="BK131"/>
  <c i="4" r="J160"/>
  <c r="BK127"/>
  <c r="BK157"/>
  <c r="BK134"/>
  <c r="J127"/>
  <c i="2" l="1" r="R290"/>
  <c r="T290"/>
  <c r="P309"/>
  <c r="T309"/>
  <c r="BK489"/>
  <c r="J489"/>
  <c r="J104"/>
  <c r="R489"/>
  <c r="P502"/>
  <c r="T502"/>
  <c r="P526"/>
  <c r="T526"/>
  <c i="3" r="T127"/>
  <c r="R278"/>
  <c r="R310"/>
  <c r="R335"/>
  <c r="R368"/>
  <c i="4" r="BK140"/>
  <c r="J140"/>
  <c r="J99"/>
  <c r="T156"/>
  <c i="3" r="R127"/>
  <c r="R126"/>
  <c r="R125"/>
  <c r="BK273"/>
  <c r="J273"/>
  <c r="J99"/>
  <c r="R273"/>
  <c r="T273"/>
  <c r="T278"/>
  <c r="T310"/>
  <c r="T335"/>
  <c r="T368"/>
  <c i="4" r="BK124"/>
  <c r="T124"/>
  <c r="P140"/>
  <c r="BK156"/>
  <c r="J156"/>
  <c r="J100"/>
  <c r="R156"/>
  <c r="R167"/>
  <c i="3" r="BK127"/>
  <c r="P273"/>
  <c r="P278"/>
  <c r="P310"/>
  <c r="P335"/>
  <c r="BK368"/>
  <c r="J368"/>
  <c r="J104"/>
  <c i="4" r="P124"/>
  <c r="R140"/>
  <c r="T167"/>
  <c i="2" r="BK131"/>
  <c r="J131"/>
  <c r="J98"/>
  <c r="P131"/>
  <c r="R131"/>
  <c r="T131"/>
  <c r="BK282"/>
  <c r="J282"/>
  <c r="J101"/>
  <c r="P282"/>
  <c r="R282"/>
  <c r="T282"/>
  <c r="BK290"/>
  <c r="J290"/>
  <c r="J102"/>
  <c r="P290"/>
  <c r="BK309"/>
  <c r="J309"/>
  <c r="J103"/>
  <c r="R309"/>
  <c r="P489"/>
  <c r="T489"/>
  <c r="BK502"/>
  <c r="J502"/>
  <c r="J106"/>
  <c r="R502"/>
  <c r="BK526"/>
  <c r="J526"/>
  <c r="J109"/>
  <c r="R526"/>
  <c i="3" r="P127"/>
  <c r="P126"/>
  <c r="P125"/>
  <c i="1" r="AU96"/>
  <c i="3" r="BK278"/>
  <c r="J278"/>
  <c r="J100"/>
  <c r="BK310"/>
  <c r="J310"/>
  <c r="J101"/>
  <c r="BK335"/>
  <c r="J335"/>
  <c r="J102"/>
  <c r="P368"/>
  <c i="4" r="R124"/>
  <c r="R123"/>
  <c r="R122"/>
  <c r="T140"/>
  <c r="P156"/>
  <c r="BK167"/>
  <c r="J167"/>
  <c r="J102"/>
  <c r="P167"/>
  <c i="2" r="BK499"/>
  <c r="J499"/>
  <c r="J105"/>
  <c i="3" r="BK384"/>
  <c r="J384"/>
  <c r="J105"/>
  <c i="4" r="BK164"/>
  <c r="J164"/>
  <c r="J101"/>
  <c i="2" r="BK273"/>
  <c r="J273"/>
  <c r="J99"/>
  <c r="BK277"/>
  <c r="J277"/>
  <c r="J100"/>
  <c r="BK522"/>
  <c r="J522"/>
  <c r="J107"/>
  <c i="3" r="BK365"/>
  <c r="J365"/>
  <c r="J103"/>
  <c r="J127"/>
  <c r="J98"/>
  <c i="4" r="E85"/>
  <c r="F92"/>
  <c r="BE127"/>
  <c r="BE129"/>
  <c r="BE134"/>
  <c r="J116"/>
  <c r="BE141"/>
  <c r="BE146"/>
  <c r="BE151"/>
  <c r="BE168"/>
  <c r="BE171"/>
  <c r="BE160"/>
  <c r="BE125"/>
  <c r="BE132"/>
  <c r="BE157"/>
  <c r="BE165"/>
  <c i="3" r="J119"/>
  <c r="BE145"/>
  <c r="BE148"/>
  <c r="BE157"/>
  <c r="BE198"/>
  <c r="BE206"/>
  <c r="BE231"/>
  <c r="BE256"/>
  <c r="BE266"/>
  <c r="BE268"/>
  <c r="BE274"/>
  <c r="BE290"/>
  <c r="BE293"/>
  <c r="BE305"/>
  <c r="BE311"/>
  <c r="BE329"/>
  <c r="BE357"/>
  <c r="BE360"/>
  <c r="BE373"/>
  <c r="BE376"/>
  <c r="BE380"/>
  <c r="BE382"/>
  <c r="BE385"/>
  <c r="E85"/>
  <c r="F92"/>
  <c r="BE128"/>
  <c r="BE131"/>
  <c r="BE136"/>
  <c r="BE142"/>
  <c r="BE154"/>
  <c r="BE160"/>
  <c r="BE163"/>
  <c r="BE172"/>
  <c r="BE175"/>
  <c r="BE189"/>
  <c r="BE208"/>
  <c r="BE227"/>
  <c r="BE229"/>
  <c r="BE241"/>
  <c r="BE253"/>
  <c r="BE261"/>
  <c r="BE299"/>
  <c r="BE302"/>
  <c r="BE315"/>
  <c r="BE323"/>
  <c r="BE336"/>
  <c r="BE139"/>
  <c r="BE151"/>
  <c r="BE169"/>
  <c r="BE187"/>
  <c r="BE200"/>
  <c r="BE210"/>
  <c r="BE246"/>
  <c r="BE263"/>
  <c r="BE284"/>
  <c r="BE287"/>
  <c r="BE296"/>
  <c r="BE317"/>
  <c r="BE326"/>
  <c r="BE348"/>
  <c r="BE366"/>
  <c r="BE166"/>
  <c r="BE178"/>
  <c r="BE212"/>
  <c r="BE225"/>
  <c r="BE235"/>
  <c r="BE239"/>
  <c r="BE244"/>
  <c r="BE251"/>
  <c r="BE271"/>
  <c r="BE276"/>
  <c r="BE279"/>
  <c r="BE308"/>
  <c r="BE320"/>
  <c r="BE332"/>
  <c r="BE339"/>
  <c r="BE342"/>
  <c r="BE345"/>
  <c r="BE351"/>
  <c r="BE354"/>
  <c r="BE362"/>
  <c r="BE369"/>
  <c i="2" r="E85"/>
  <c r="J123"/>
  <c r="F126"/>
  <c r="BE147"/>
  <c r="BE156"/>
  <c r="BE165"/>
  <c r="BE171"/>
  <c r="BE210"/>
  <c r="BE245"/>
  <c r="BE250"/>
  <c r="BE274"/>
  <c r="BE287"/>
  <c r="BE291"/>
  <c r="BE300"/>
  <c r="BE303"/>
  <c r="BE310"/>
  <c r="BE330"/>
  <c r="BE339"/>
  <c r="BE342"/>
  <c r="BE351"/>
  <c r="BE363"/>
  <c r="BE375"/>
  <c r="BE378"/>
  <c r="BE384"/>
  <c r="BE393"/>
  <c r="BE396"/>
  <c r="BE408"/>
  <c r="BE414"/>
  <c r="BE429"/>
  <c r="BE432"/>
  <c r="BE462"/>
  <c r="BE468"/>
  <c r="BE483"/>
  <c r="BE496"/>
  <c r="BE507"/>
  <c r="BE516"/>
  <c r="BE132"/>
  <c r="BE141"/>
  <c r="BE162"/>
  <c r="BE168"/>
  <c r="BE185"/>
  <c r="BE195"/>
  <c r="BE197"/>
  <c r="BE233"/>
  <c r="BE239"/>
  <c r="BE248"/>
  <c r="BE259"/>
  <c r="BE285"/>
  <c r="BE294"/>
  <c r="BE306"/>
  <c r="BE314"/>
  <c r="BE319"/>
  <c r="BE336"/>
  <c r="BE348"/>
  <c r="BE357"/>
  <c r="BE360"/>
  <c r="BE366"/>
  <c r="BE372"/>
  <c r="BE381"/>
  <c r="BE417"/>
  <c r="BE423"/>
  <c r="BE441"/>
  <c r="BE447"/>
  <c r="BE459"/>
  <c r="BE477"/>
  <c r="BE493"/>
  <c r="BE500"/>
  <c r="BE503"/>
  <c r="BE523"/>
  <c r="BE527"/>
  <c r="BE534"/>
  <c r="BE135"/>
  <c r="BE153"/>
  <c r="BE159"/>
  <c r="BE174"/>
  <c r="BE177"/>
  <c r="BE204"/>
  <c r="BE206"/>
  <c r="BE229"/>
  <c r="BE231"/>
  <c r="BE243"/>
  <c r="BE254"/>
  <c r="BE264"/>
  <c r="BE271"/>
  <c r="BE283"/>
  <c r="BE317"/>
  <c r="BE327"/>
  <c r="BE333"/>
  <c r="BE354"/>
  <c r="BE387"/>
  <c r="BE399"/>
  <c r="BE405"/>
  <c r="BE411"/>
  <c r="BE426"/>
  <c r="BE438"/>
  <c r="BE444"/>
  <c r="BE453"/>
  <c r="BE486"/>
  <c r="BE490"/>
  <c r="BE510"/>
  <c r="BE514"/>
  <c r="BE518"/>
  <c r="BE520"/>
  <c r="BE138"/>
  <c r="BE144"/>
  <c r="BE150"/>
  <c r="BE183"/>
  <c r="BE208"/>
  <c r="BE235"/>
  <c r="BE261"/>
  <c r="BE266"/>
  <c r="BE278"/>
  <c r="BE297"/>
  <c r="BE323"/>
  <c r="BE345"/>
  <c r="BE369"/>
  <c r="BE390"/>
  <c r="BE402"/>
  <c r="BE420"/>
  <c r="BE435"/>
  <c r="BE456"/>
  <c r="BE465"/>
  <c r="BE471"/>
  <c r="BE474"/>
  <c r="BE480"/>
  <c r="BE532"/>
  <c r="F36"/>
  <c i="1" r="BC95"/>
  <c i="3" r="F35"/>
  <c i="1" r="BB96"/>
  <c i="4" r="F36"/>
  <c i="1" r="BC97"/>
  <c i="2" r="F35"/>
  <c i="1" r="BB95"/>
  <c i="3" r="J34"/>
  <c i="1" r="AW96"/>
  <c i="4" r="F34"/>
  <c i="1" r="BA97"/>
  <c i="4" r="F35"/>
  <c i="1" r="BB97"/>
  <c i="2" r="F37"/>
  <c i="1" r="BD95"/>
  <c i="2" r="F34"/>
  <c i="1" r="BA95"/>
  <c i="3" r="F37"/>
  <c i="1" r="BD96"/>
  <c i="4" r="J34"/>
  <c i="1" r="AW97"/>
  <c i="4" r="F37"/>
  <c i="1" r="BD97"/>
  <c i="2" r="J34"/>
  <c i="1" r="AW95"/>
  <c i="3" r="F34"/>
  <c i="1" r="BA96"/>
  <c i="3" r="F36"/>
  <c i="1" r="BC96"/>
  <c i="2" l="1" r="P130"/>
  <c r="P129"/>
  <c i="1" r="AU95"/>
  <c i="2" r="R130"/>
  <c r="R129"/>
  <c i="4" r="P123"/>
  <c r="P122"/>
  <c i="1" r="AU97"/>
  <c i="4" r="BK123"/>
  <c r="J123"/>
  <c r="J97"/>
  <c i="2" r="T130"/>
  <c r="T129"/>
  <c i="3" r="BK126"/>
  <c r="J126"/>
  <c r="J97"/>
  <c i="4" r="T123"/>
  <c r="T122"/>
  <c i="3" r="T126"/>
  <c r="T125"/>
  <c i="2" r="BK130"/>
  <c r="J130"/>
  <c r="J97"/>
  <c i="4" r="J124"/>
  <c r="J98"/>
  <c i="3" r="J33"/>
  <c i="1" r="AV96"/>
  <c r="AT96"/>
  <c i="4" r="J33"/>
  <c i="1" r="AV97"/>
  <c r="AT97"/>
  <c r="BA94"/>
  <c r="AW94"/>
  <c r="AK30"/>
  <c r="BB94"/>
  <c r="W31"/>
  <c i="2" r="F33"/>
  <c i="1" r="AZ95"/>
  <c r="BD94"/>
  <c r="W33"/>
  <c i="2" r="J33"/>
  <c i="1" r="AV95"/>
  <c r="AT95"/>
  <c i="3" r="F33"/>
  <c i="1" r="AZ96"/>
  <c i="4" r="F33"/>
  <c i="1" r="AZ97"/>
  <c r="BC94"/>
  <c r="W32"/>
  <c i="2" l="1" r="BK129"/>
  <c r="J129"/>
  <c r="J96"/>
  <c i="4" r="BK122"/>
  <c r="J122"/>
  <c r="J96"/>
  <c i="3" r="BK125"/>
  <c r="J125"/>
  <c r="J96"/>
  <c i="1" r="AU94"/>
  <c r="AX94"/>
  <c r="W30"/>
  <c r="AZ94"/>
  <c r="W29"/>
  <c r="AY94"/>
  <c i="3" l="1" r="J30"/>
  <c i="1" r="AG96"/>
  <c r="AN96"/>
  <c i="2" r="J30"/>
  <c i="1" r="AG95"/>
  <c r="AN95"/>
  <c r="AV94"/>
  <c r="AK29"/>
  <c i="4" r="J30"/>
  <c i="1" r="AG97"/>
  <c i="2" l="1" r="J39"/>
  <c i="3" r="J39"/>
  <c i="4" r="J39"/>
  <c i="1" r="AN97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<sst xmlns="http://schemas.openxmlformats.org/spreadsheetml/2006/main">
  <si>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</si>
  <si>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</si>
  <si>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</si>
  <si>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</si>
  <si>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</si>
  <si>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{bc9b894f-632f-432c-879b-11730b9bac4d}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</si>
  <si>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</si>
  <si>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</si>
  <si>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</si>
  <si>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</si>
  <si>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</si>
  <si>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</si>
  <si>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</si>
  <si>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</si>
  <si>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</si>
  <si>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</si>
  <si>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</si>
  <si>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OBNOVA - VODOVOD V UL. TRUHLÁŘSKÁ Z  PE100 RC2 SDR11 D90 - DL.104 m</t>
  </si>
  <si>
    <t>KSO:</t>
  </si>
  <si>
    <t>CC-CZ:</t>
  </si>
  <si>
    <t>Místo:</t>
  </si>
  <si>
    <t>Ústí nad Orlicí - Kerhartice</t>
  </si>
  <si>
    <t>Datum:</t>
  </si>
  <si>
    <t>8. 11. 2023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</si>
  <si>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</si>
  <si>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</si>
  <si>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</si>
  <si>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</si>
  <si>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</si>
  <si>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</si>
  <si>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</si>
  <si>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 Pravec František</t>
  </si>
  <si>
    <t>True</t>
  </si>
  <si>
    <t>Zpracovatel:</t>
  </si>
  <si>
    <t>Kašparová Věra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</si>
  <si>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</si>
  <si>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</si>
  <si>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</si>
  <si>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</si>
  <si>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</si>
  <si>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</si>
  <si>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</si>
  <si>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</si>
  <si>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</si>
  <si>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</si>
  <si>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</si>
  <si>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</si>
  <si>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</si>
  <si>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</si>
  <si>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</si>
  <si>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</si>
  <si>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</si>
  <si>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</si>
  <si>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</si>
  <si>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</si>
  <si>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</si>
  <si>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</si>
  <si>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</si>
  <si>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</si>
  <si>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</si>
  <si>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</si>
  <si>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</si>
  <si>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</si>
  <si>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</si>
  <si>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</si>
  <si>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</si>
  <si>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</si>
  <si>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</si>
  <si>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</si>
  <si>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</si>
  <si>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</si>
  <si>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</si>
  <si>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</si>
  <si>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</si>
  <si>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</si>
  <si>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</si>
  <si>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</si>
  <si>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</si>
  <si>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</si>
  <si>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</si>
  <si>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</si>
  <si>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1.1</t>
  </si>
  <si>
    <t>Vodovodní řad T</t>
  </si>
  <si>
    <t>STA</t>
  </si>
  <si>
    <t>1</t>
  </si>
  <si>
    <t>{39f3a799-8aad-4a96-b9db-4393a6e86d9c}</t>
  </si>
  <si>
    <t>827 11</t>
  </si>
  <si>
    <t>2</t>
  </si>
  <si>
    <t>1.2</t>
  </si>
  <si>
    <t>Přepojení přípojek - řad T</t>
  </si>
  <si>
    <t>{cc9421e2-b6d6-4445-8624-3db54ae0fda3}</t>
  </si>
  <si>
    <t>VRN</t>
  </si>
  <si>
    <t xml:space="preserve">Vedlejší náklady stavby </t>
  </si>
  <si>
    <t>VON</t>
  </si>
  <si>
    <t>{1ac129e9-b899-4dbe-81b7-cb0ecac099a3}</t>
  </si>
  <si>
    <t>blok</t>
  </si>
  <si>
    <t>Mezisoučet</t>
  </si>
  <si>
    <t>0,081</t>
  </si>
  <si>
    <t>izolace_v</t>
  </si>
  <si>
    <t>0,5</t>
  </si>
  <si>
    <t>KRYCÍ LIST SOUPISU PRACÍ</t>
  </si>
  <si>
    <t>loze_</t>
  </si>
  <si>
    <t>8,424</t>
  </si>
  <si>
    <t>obsyp_</t>
  </si>
  <si>
    <t>33,696</t>
  </si>
  <si>
    <t>odvoz_suti</t>
  </si>
  <si>
    <t>96,287</t>
  </si>
  <si>
    <t>pazeni_2</t>
  </si>
  <si>
    <t>362,1</t>
  </si>
  <si>
    <t>Objekt:</t>
  </si>
  <si>
    <t>PE_32</t>
  </si>
  <si>
    <t>3</t>
  </si>
  <si>
    <t>1.1 - Vodovodní řad T</t>
  </si>
  <si>
    <t>PE_90</t>
  </si>
  <si>
    <t>104</t>
  </si>
  <si>
    <t>sypanina</t>
  </si>
  <si>
    <t>123,781</t>
  </si>
  <si>
    <t>22221</t>
  </si>
  <si>
    <t>štěrk</t>
  </si>
  <si>
    <t>obsyp_-0,294</t>
  </si>
  <si>
    <t>33,035</t>
  </si>
  <si>
    <t>štěrk_kom</t>
  </si>
  <si>
    <t>82,072</t>
  </si>
  <si>
    <t>vod_přem</t>
  </si>
  <si>
    <t>128,702</t>
  </si>
  <si>
    <t>vsak</t>
  </si>
  <si>
    <t>0,25</t>
  </si>
  <si>
    <t>vytlač</t>
  </si>
  <si>
    <t>Součet</t>
  </si>
  <si>
    <t>46,63</t>
  </si>
  <si>
    <t>zepráce</t>
  </si>
  <si>
    <t>128,052</t>
  </si>
  <si>
    <t>zepráce_v</t>
  </si>
  <si>
    <t>0,65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</si>
  <si>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</si>
  <si>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</si>
  <si>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</si>
  <si>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</si>
  <si>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</si>
  <si>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</si>
  <si>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</si>
  <si>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</si>
  <si>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</si>
  <si>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</si>
  <si>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</si>
  <si>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</si>
  <si>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práce, bourání</t>
  </si>
  <si>
    <t xml:space="preserve">    99 - Přesun hmot</t>
  </si>
  <si>
    <t>997 - Přesun sutě</t>
  </si>
  <si>
    <t>998 - Přesun hmot</t>
  </si>
  <si>
    <t>PSV - Práce a dodávky PSV</t>
  </si>
  <si>
    <t>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</si>
  <si>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</si>
  <si>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</si>
  <si>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</si>
  <si>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</si>
  <si>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</si>
  <si>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</si>
  <si>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</si>
  <si>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</si>
  <si>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</si>
  <si>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</si>
  <si>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</si>
  <si>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</si>
  <si>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</si>
  <si>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</si>
  <si>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</si>
  <si>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</si>
  <si>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</si>
  <si>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</si>
  <si>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113107163</t>
  </si>
  <si>
    <t>Odstranění podkladu z kameniva drceného tl přes 200 do 300 mm strojně pl přes 50 do 200 m2</t>
  </si>
  <si>
    <t>m2</t>
  </si>
  <si>
    <t>CS ÚRS 2023 02</t>
  </si>
  <si>
    <t>4</t>
  </si>
  <si>
    <t>-1650915085</t>
  </si>
  <si>
    <t>VV</t>
  </si>
  <si>
    <t xml:space="preserve">"viz.příloha D.1  Technická zpráva"</t>
  </si>
  <si>
    <t>"asfalt" (104,0*0,81)+(2,0*2,0)+(1,5*0,69)*15+(1,0*0,5)*1+(0,25*0,25)*1</t>
  </si>
  <si>
    <t>113107242</t>
  </si>
  <si>
    <t>Odstranění podkladu živičného tl přes 50 do 100 mm strojně pl přes 200 m2</t>
  </si>
  <si>
    <t>-184759032</t>
  </si>
  <si>
    <t>(104,0*1,8)+(3,0*3,0)+(2,5*0,70)*15+(1,0*0,50)*1+(0,25*0,25)*1</t>
  </si>
  <si>
    <t>115101201</t>
  </si>
  <si>
    <t>Čerpání vody na dopravní výšku do 10 m průměrný přítok do 500 l/min</t>
  </si>
  <si>
    <t>hod</t>
  </si>
  <si>
    <t>-1366292931</t>
  </si>
  <si>
    <t>52</t>
  </si>
  <si>
    <t>115101301</t>
  </si>
  <si>
    <t>Pohotovost čerpací soupravy pro dopravní výšku do 10 m přítok do 500 l/min</t>
  </si>
  <si>
    <t>den</t>
  </si>
  <si>
    <t>1645759849</t>
  </si>
  <si>
    <t>5,2</t>
  </si>
  <si>
    <t>5</t>
  </si>
  <si>
    <t>119001401</t>
  </si>
  <si>
    <t>Dočasné zajištění potrubí ocelového nebo litinového DN do 200 mm</t>
  </si>
  <si>
    <t>m</t>
  </si>
  <si>
    <t>-986539180</t>
  </si>
  <si>
    <t>(4+4)*0,81</t>
  </si>
  <si>
    <t>6</t>
  </si>
  <si>
    <t>119001411</t>
  </si>
  <si>
    <t>Dočasné zajištění potrubí betonového, ŽB nebo kameninového DN do 200 mm</t>
  </si>
  <si>
    <t>1813184534</t>
  </si>
  <si>
    <t>2*0,81</t>
  </si>
  <si>
    <t>7</t>
  </si>
  <si>
    <t>119001412</t>
  </si>
  <si>
    <t>Dočasné zajištění potrubí betonového, ŽB nebo kameninového DN přes 200 do 500 mm</t>
  </si>
  <si>
    <t>-340781964</t>
  </si>
  <si>
    <t>1*0,81</t>
  </si>
  <si>
    <t>8</t>
  </si>
  <si>
    <t>119001421</t>
  </si>
  <si>
    <t>Dočasné zajištění kabelů a kabelových tratí ze 3 volně ložených kabelů</t>
  </si>
  <si>
    <t>-1408158715</t>
  </si>
  <si>
    <t>4*0,81</t>
  </si>
  <si>
    <t>9</t>
  </si>
  <si>
    <t>119003131</t>
  </si>
  <si>
    <t>Výstražná páska pro zabezpečení výkopu zřízení</t>
  </si>
  <si>
    <t>-1747745064</t>
  </si>
  <si>
    <t>10</t>
  </si>
  <si>
    <t>119003132</t>
  </si>
  <si>
    <t>Výstražná páska pro zabezpečení výkopu odstranění</t>
  </si>
  <si>
    <t>940396888</t>
  </si>
  <si>
    <t>11</t>
  </si>
  <si>
    <t>119003227</t>
  </si>
  <si>
    <t>Mobilní plotová zábrana vyplněná dráty výšky do 2,2 m pro zabezpečení výkopu zřízení</t>
  </si>
  <si>
    <t>1166953746</t>
  </si>
  <si>
    <t>4*3,0</t>
  </si>
  <si>
    <t>12</t>
  </si>
  <si>
    <t>119003228</t>
  </si>
  <si>
    <t>Mobilní plotová zábrana vyplněná dráty výšky do 2,2 m pro zabezpečení výkopu odstranění</t>
  </si>
  <si>
    <t>312263072</t>
  </si>
  <si>
    <t>13</t>
  </si>
  <si>
    <t>119004111</t>
  </si>
  <si>
    <t>Bezpečný vstup nebo výstup z výkopu pomocí žebříku zřízení</t>
  </si>
  <si>
    <t>-1269107502</t>
  </si>
  <si>
    <t>1,7</t>
  </si>
  <si>
    <t>14</t>
  </si>
  <si>
    <t>119004112</t>
  </si>
  <si>
    <t>Bezpečný vstup nebo výstup z výkopu pomocí žebříku odstranění</t>
  </si>
  <si>
    <t>-417547176</t>
  </si>
  <si>
    <t>129001101</t>
  </si>
  <si>
    <t>Příplatek za ztížení odkopávky nebo prokopávky v blízkosti inženýrských sítí</t>
  </si>
  <si>
    <t>m3</t>
  </si>
  <si>
    <t>-1820068640</t>
  </si>
  <si>
    <t>(2*0,81*1,0)*4+(2*0,81*1,2)*2+(2*0,81*1,1)*4+(2*0,81*1,6)*4+(2*0,81*1,6)</t>
  </si>
  <si>
    <t>16</t>
  </si>
  <si>
    <t>132254104</t>
  </si>
  <si>
    <t>Hloubení rýh zapažených š do 800 mm v hornině třídy těžitelnosti I, skupiny 3 objem přes 100 m3 strojně</t>
  </si>
  <si>
    <t>372416963</t>
  </si>
  <si>
    <t>"štěrkový vsakovací prostor" (1*0,5*1,7)*1</t>
  </si>
  <si>
    <t>-"asfalt" (1*0,5*0,40)*1</t>
  </si>
  <si>
    <t>zepráce_v*0,30</t>
  </si>
  <si>
    <t>17</t>
  </si>
  <si>
    <t>132354104</t>
  </si>
  <si>
    <t>Hloubení rýh zapažených š do 800 mm v hornině třídy těžitelnosti II, skupiny 4 objem přes 100 m3 strojně</t>
  </si>
  <si>
    <t>730685309</t>
  </si>
  <si>
    <t>zepráce_v*0,70</t>
  </si>
  <si>
    <t>18</t>
  </si>
  <si>
    <t>132254204</t>
  </si>
  <si>
    <t>Hloubení zapažených rýh š do 2000 mm v hornině třídy těžitelnosti I skupiny 3 objem do 500 m3</t>
  </si>
  <si>
    <t>847579184</t>
  </si>
  <si>
    <t>"z výpisu objemu zem.prací"</t>
  </si>
  <si>
    <t>"vodovodní řad T" 139,14</t>
  </si>
  <si>
    <t>"drenáž" 0,20*0,20*104,0</t>
  </si>
  <si>
    <t>"výkop na napojení na stáv. řad" 2,0*2,0*1,7</t>
  </si>
  <si>
    <t>"sondy na zjištění sítí - rozšíření" (1,5*0,69*1,1)*4+(1,5*0,69*1,2)*2+(1,5*0,69*1,0)*4+(1,5*0,69*1,6)*4+(1,5*0,69*1,6)</t>
  </si>
  <si>
    <t>-"asfalt" (104,0*0,81*0,40)-(2,0*2,0*0,40)-(1,5*0,69*0,40)*15</t>
  </si>
  <si>
    <t>zepráce*0,30</t>
  </si>
  <si>
    <t>19</t>
  </si>
  <si>
    <t>132354204</t>
  </si>
  <si>
    <t>Hloubení zapažených rýh š do 2000 mm v hornině třídy těžitelnosti II skupiny 4 objem do 500 m3</t>
  </si>
  <si>
    <t>1750271598</t>
  </si>
  <si>
    <t>zepráce*0,70</t>
  </si>
  <si>
    <t>20</t>
  </si>
  <si>
    <t>151101101</t>
  </si>
  <si>
    <t>Zřízení příložného pažení a rozepření stěn rýh hl do 2 m</t>
  </si>
  <si>
    <t>1990340693</t>
  </si>
  <si>
    <t xml:space="preserve">"řad T"  343,4</t>
  </si>
  <si>
    <t>"výkop na napojení na stáv. vodovod" 4*2,0*1,7</t>
  </si>
  <si>
    <t>"štěrkový vsakovací prostor" (2*0,5+2*1,0)*1,7*1</t>
  </si>
  <si>
    <t>pazeni_2*0,50</t>
  </si>
  <si>
    <t>151101111</t>
  </si>
  <si>
    <t>Odstranění příložného pažení a rozepření stěn rýh hl do 2 m</t>
  </si>
  <si>
    <t>1004004665</t>
  </si>
  <si>
    <t>22</t>
  </si>
  <si>
    <t>162351104</t>
  </si>
  <si>
    <t>Vodorovné přemístění přes 500 do 1000 m výkopku/sypaniny z horniny třídy těžitelnosti I skupiny 1 až 3</t>
  </si>
  <si>
    <t>-1282758373</t>
  </si>
  <si>
    <t>"přemístění výkopku na meziskládku" vod_přem*0,30</t>
  </si>
  <si>
    <t>23</t>
  </si>
  <si>
    <t>162351124</t>
  </si>
  <si>
    <t>Vodorovné přemístění přes 500 do 1000 m výkopku/sypaniny z hornin třídy těžitelnosti II skupiny 4 a 5</t>
  </si>
  <si>
    <t>-194402888</t>
  </si>
  <si>
    <t>"přemístění výkopku na meziskládku" vod_přem*0,70</t>
  </si>
  <si>
    <t>24</t>
  </si>
  <si>
    <t>162751117</t>
  </si>
  <si>
    <t>Vodorovné přemístění do 10000 m výkopku/sypaniny z horniny třídy těžitelnosti I, skupiny 1 až 3</t>
  </si>
  <si>
    <t>-1420215573</t>
  </si>
  <si>
    <t>"Vytlačená kubatura :"</t>
  </si>
  <si>
    <t>"lože pod potrubí"</t>
  </si>
  <si>
    <t xml:space="preserve">"řad T"  104,0*0,81*0,10</t>
  </si>
  <si>
    <t>"obsyp"</t>
  </si>
  <si>
    <t>"řad T" 104,0*0,81*0,40</t>
  </si>
  <si>
    <t>"beton.bloky"</t>
  </si>
  <si>
    <t>1*0,2*0,5*0,81</t>
  </si>
  <si>
    <t>"štěrkový vsakovací prostor" (1,0*0,50*0,5)*1</t>
  </si>
  <si>
    <t>"patky pro sloupky pro označení hydrantu, šoupátka" (0,25*0,25*0,30)*1</t>
  </si>
  <si>
    <t>"zásyp v komunikaci" (zepráce+zepráce_v)-vytlač</t>
  </si>
  <si>
    <t>zepráce+zepráce_v</t>
  </si>
  <si>
    <t>"přemístění výkopku na skládku určenou investorem" vod_přem*0,30</t>
  </si>
  <si>
    <t>25</t>
  </si>
  <si>
    <t>162751119</t>
  </si>
  <si>
    <t>Příplatek k vodorovnému přemístění výkopku/sypaniny z horniny třídy těžitelnosti I skupiny 1 až 3 ZKD 1000 m přes 10000 m</t>
  </si>
  <si>
    <t>-1664004935</t>
  </si>
  <si>
    <t>vod_přem*0,30*1</t>
  </si>
  <si>
    <t>26</t>
  </si>
  <si>
    <t>162751137</t>
  </si>
  <si>
    <t>Vodorovné přemístění do 10000 m výkopku/sypaniny z horniny třídy těžitelnosti II, skupiny 4 a 5</t>
  </si>
  <si>
    <t>-1045513173</t>
  </si>
  <si>
    <t>vod_přem*0,70</t>
  </si>
  <si>
    <t>27</t>
  </si>
  <si>
    <t>162751139</t>
  </si>
  <si>
    <t>Příplatek k vodorovnému přemístění výkopku/sypaniny z horniny třídy těžitelnosti II skupiny 4 a 5 ZKD 1000 m přes 10000 m</t>
  </si>
  <si>
    <t>471891147</t>
  </si>
  <si>
    <t>vod_přem*0,70*1</t>
  </si>
  <si>
    <t>28</t>
  </si>
  <si>
    <t>167151111</t>
  </si>
  <si>
    <t>Nakládání výkopku z hornin třídy těžitelnosti I, skupiny 1 až 3 přes 100 m3</t>
  </si>
  <si>
    <t>-1626825283</t>
  </si>
  <si>
    <t>"nakládání výkopku - odvoz na meziskládku" vod_přem*0,30</t>
  </si>
  <si>
    <t>"nakládání výkopku - odvoz na skládku určenou investorem" vod_přem*0,30</t>
  </si>
  <si>
    <t>29</t>
  </si>
  <si>
    <t>167151112</t>
  </si>
  <si>
    <t>Nakládání výkopku z hornin třídy těžitelnosti II, skupiny 4 a 5 přes 100 m3</t>
  </si>
  <si>
    <t>1928425922</t>
  </si>
  <si>
    <t>"nakládání výkopku - odvoz na meziskládku" vod_přem*0,70</t>
  </si>
  <si>
    <t>"nakládání výkopku - odvoz na skládku určenou investorem" vod_přem*0,70</t>
  </si>
  <si>
    <t>30</t>
  </si>
  <si>
    <t>171251201</t>
  </si>
  <si>
    <t>Uložení sypaniny na skládky nebo meziskládky</t>
  </si>
  <si>
    <t>1532456763</t>
  </si>
  <si>
    <t>"uložení sypaniny na skládku určenou investorem" vod_přem</t>
  </si>
  <si>
    <t>31</t>
  </si>
  <si>
    <t>171201231</t>
  </si>
  <si>
    <t>Poplatek za uložení zeminy a kamení na recyklační skládce (skládkovné) kód odpadu 17 05 04</t>
  </si>
  <si>
    <t>t</t>
  </si>
  <si>
    <t>1917711855</t>
  </si>
  <si>
    <t>"skládka určená investorem"</t>
  </si>
  <si>
    <t>vod_přem*1,8</t>
  </si>
  <si>
    <t>32</t>
  </si>
  <si>
    <t>174101101</t>
  </si>
  <si>
    <t>Zásyp jam, šachet rýh nebo kolem objektů sypaninou se zhutněním</t>
  </si>
  <si>
    <t>M3</t>
  </si>
  <si>
    <t>-1644802452</t>
  </si>
  <si>
    <t>(zepráce+zepráce_v)-vytlač</t>
  </si>
  <si>
    <t>33</t>
  </si>
  <si>
    <t>174201101</t>
  </si>
  <si>
    <t>Zásyp jam, šachet rýh nebo kolem objektů sypaninou bez zhutnění</t>
  </si>
  <si>
    <t>524940940</t>
  </si>
  <si>
    <t>"štěrkový vsakovací prostor"</t>
  </si>
  <si>
    <t>(1*0,5*0,5)*1</t>
  </si>
  <si>
    <t>34</t>
  </si>
  <si>
    <t>175151101</t>
  </si>
  <si>
    <t>Obsypání potrubí strojně sypaninou bez prohození, uloženou do 3 m</t>
  </si>
  <si>
    <t>979022415</t>
  </si>
  <si>
    <t>"řad T" 3,14*(0,090)^2/4*104,0</t>
  </si>
  <si>
    <t>obsyp_- 0,661</t>
  </si>
  <si>
    <t>35</t>
  </si>
  <si>
    <t>M</t>
  </si>
  <si>
    <t>58343930</t>
  </si>
  <si>
    <t>kamenivo drcené hrubé frakce 16/32</t>
  </si>
  <si>
    <t>-1701579168</t>
  </si>
  <si>
    <t>vsak*1,8</t>
  </si>
  <si>
    <t>36</t>
  </si>
  <si>
    <t>58337310111</t>
  </si>
  <si>
    <t>štěrkopísek frakce 0/4</t>
  </si>
  <si>
    <t>-210033134</t>
  </si>
  <si>
    <t>štěrk*1,8</t>
  </si>
  <si>
    <t>37</t>
  </si>
  <si>
    <t>58344171111</t>
  </si>
  <si>
    <t>štěrkodrť frakce 0/32</t>
  </si>
  <si>
    <t>558569915</t>
  </si>
  <si>
    <t>štěrk_kom*1,8</t>
  </si>
  <si>
    <t>38</t>
  </si>
  <si>
    <t>-994376651</t>
  </si>
  <si>
    <t>"přesun sypaniny, netýká se přesunu hmot"</t>
  </si>
  <si>
    <t>štěrk+loze_+štěrk_kom+vsak</t>
  </si>
  <si>
    <t>39</t>
  </si>
  <si>
    <t>-604301793</t>
  </si>
  <si>
    <t>Zakládání</t>
  </si>
  <si>
    <t>40</t>
  </si>
  <si>
    <t>212752101</t>
  </si>
  <si>
    <t>Trativod z drenážních trubek korugovaných PE-HD SN 4 perforace 360° včetně lože otevřený výkop DN 100 pro liniové stavby</t>
  </si>
  <si>
    <t>-813054919</t>
  </si>
  <si>
    <t>104,0</t>
  </si>
  <si>
    <t>Svislé a kompletní konstrukce</t>
  </si>
  <si>
    <t>41</t>
  </si>
  <si>
    <t>5923253501</t>
  </si>
  <si>
    <t xml:space="preserve">patka betonová prefabrikovaná  25x25x30 cm </t>
  </si>
  <si>
    <t>kus</t>
  </si>
  <si>
    <t>1783073222</t>
  </si>
  <si>
    <t>"viz. příloha D.1 Technická zpráva, příloha D.3 Schema kladečského plánu - řad T"</t>
  </si>
  <si>
    <t>"patka pro osazení sloupku na orientační tabulku"</t>
  </si>
  <si>
    <t>Vodorovné konstrukce</t>
  </si>
  <si>
    <t>42</t>
  </si>
  <si>
    <t>451573111</t>
  </si>
  <si>
    <t>Lože pod potrubí otevřený výkop ze štěrkopísku</t>
  </si>
  <si>
    <t>1313093894</t>
  </si>
  <si>
    <t>43</t>
  </si>
  <si>
    <t>452313131</t>
  </si>
  <si>
    <t>Podkladní bloky z betonu prostého tř. C 12/15 otevřený výkop</t>
  </si>
  <si>
    <t>851077386</t>
  </si>
  <si>
    <t>44</t>
  </si>
  <si>
    <t>452353101</t>
  </si>
  <si>
    <t>Bednění podkladních bloků otevřený výkop</t>
  </si>
  <si>
    <t>M2</t>
  </si>
  <si>
    <t>-115437934</t>
  </si>
  <si>
    <t>"viz.příloha D.1 Technická zpráva"</t>
  </si>
  <si>
    <t>1*2*(0,2+0,81)*0,5</t>
  </si>
  <si>
    <t>Komunikace</t>
  </si>
  <si>
    <t>45</t>
  </si>
  <si>
    <t>564871111</t>
  </si>
  <si>
    <t>Podklad ze štěrkodrtě ŠD plochy přes 100 m2 tl 250 mm</t>
  </si>
  <si>
    <t>-945373537</t>
  </si>
  <si>
    <t xml:space="preserve">"viz.příloha D.1  Technická zpráva, příloha D.6 Uložení potrubí"</t>
  </si>
  <si>
    <t>"asfalt" (104,0*0,81)+(2,0*2,0)+(1,5*0,69)*15</t>
  </si>
  <si>
    <t>46</t>
  </si>
  <si>
    <t>565155101</t>
  </si>
  <si>
    <t>Asfaltový beton vrstva podkladní ACP 16 (obalované kamenivo OKS) tl 70 mm š do 1,5 m</t>
  </si>
  <si>
    <t>1571672414</t>
  </si>
  <si>
    <t>(104,0*0,81)+(2,0*2,0)+(1,5*0,69)*15</t>
  </si>
  <si>
    <t>47</t>
  </si>
  <si>
    <t>567122112</t>
  </si>
  <si>
    <t>Podklad ze směsi stmelené cementem SC C 8/10 (KSC I) tl 130 mm</t>
  </si>
  <si>
    <t>9049210</t>
  </si>
  <si>
    <t>48</t>
  </si>
  <si>
    <t>573111112</t>
  </si>
  <si>
    <t>Postřik živičný infiltrační s posypem z asfaltu množství 1 kg/m2</t>
  </si>
  <si>
    <t>988697716</t>
  </si>
  <si>
    <t>49</t>
  </si>
  <si>
    <t>573211106</t>
  </si>
  <si>
    <t>Postřik živičný spojovací z asfaltu v množství 0,20 kg/m2</t>
  </si>
  <si>
    <t>1283119939</t>
  </si>
  <si>
    <t>(104,0*1,8)+(3,0*3,0)+(2,5*0,70)*15</t>
  </si>
  <si>
    <t>50</t>
  </si>
  <si>
    <t>577144131</t>
  </si>
  <si>
    <t>Asfaltový beton vrstva obrusná ACO 11 (ABS) tř. I tl 50 mm š do 3 m z modifikovaného asfaltu</t>
  </si>
  <si>
    <t>-134193360</t>
  </si>
  <si>
    <t>Trubní vedení</t>
  </si>
  <si>
    <t>51</t>
  </si>
  <si>
    <t>8573121221</t>
  </si>
  <si>
    <t>Spotřební materiál</t>
  </si>
  <si>
    <t>komplet</t>
  </si>
  <si>
    <t>-466677742</t>
  </si>
  <si>
    <t>"ostatní spotřební materiál jinde neuvedený, spojovací materiál, šrouby, těsnění"</t>
  </si>
  <si>
    <t>871161141</t>
  </si>
  <si>
    <t>Montáž potrubí z PE100 SDR 11 otevřený výkop svařovaných na tupo D 32 x 3,0 mm</t>
  </si>
  <si>
    <t>-454339851</t>
  </si>
  <si>
    <t>"vsakovací prostor - odvodnění hydrantu" 1*3,0</t>
  </si>
  <si>
    <t>53</t>
  </si>
  <si>
    <t>286137521</t>
  </si>
  <si>
    <t>potrubí vodovodní LDPE (rPE) D 32x4,4mm</t>
  </si>
  <si>
    <t>-29720748</t>
  </si>
  <si>
    <t>PE_32*1,015</t>
  </si>
  <si>
    <t>54</t>
  </si>
  <si>
    <t>871241211</t>
  </si>
  <si>
    <t>Montáž potrubí z PE100 SDR 11 otevřený výkop svařovaných elektrotvarovkou D 90 x 8,2 mm</t>
  </si>
  <si>
    <t>1390415614</t>
  </si>
  <si>
    <t xml:space="preserve">"řad T"  104,0</t>
  </si>
  <si>
    <t>55</t>
  </si>
  <si>
    <t>2861355611</t>
  </si>
  <si>
    <t xml:space="preserve">potrubí  PE100 RC2 SDR11 90x8,2 dl 12m</t>
  </si>
  <si>
    <t>1827081614</t>
  </si>
  <si>
    <t>"potrubí vodovodní PE 100 RC2 , PN10 SDR11, 90x8,2 – tyče délky12,0m. – dle PAS 1075, svařované elektrotvarovkou"</t>
  </si>
  <si>
    <t>PE_90*1,015</t>
  </si>
  <si>
    <t>56</t>
  </si>
  <si>
    <t>852241121</t>
  </si>
  <si>
    <t>Montáž potrubí z trub litinových tlakových přírubových normálních délek otevřený výkop DN 80</t>
  </si>
  <si>
    <t>823494027</t>
  </si>
  <si>
    <t>57</t>
  </si>
  <si>
    <t>55253239</t>
  </si>
  <si>
    <t xml:space="preserve">trouba přírubová litinová vodovodní  PN 10/16 DN 80 dl 400mm</t>
  </si>
  <si>
    <t>1036207083</t>
  </si>
  <si>
    <t>1*1,02</t>
  </si>
  <si>
    <t>58</t>
  </si>
  <si>
    <t>857242122</t>
  </si>
  <si>
    <t>Montáž litinových tvarovek jednoosých přírubových otevřený výkop DN 80</t>
  </si>
  <si>
    <t>576840946</t>
  </si>
  <si>
    <t>59</t>
  </si>
  <si>
    <t>552506420</t>
  </si>
  <si>
    <t>koleno přírubové s patkou PP litinové DN 80</t>
  </si>
  <si>
    <t>163334693</t>
  </si>
  <si>
    <t>60</t>
  </si>
  <si>
    <t>857262122</t>
  </si>
  <si>
    <t>Montáž litinových tvarovek jednoosých přírubových otevřený výkop DN 100</t>
  </si>
  <si>
    <t>2037658419</t>
  </si>
  <si>
    <t>61</t>
  </si>
  <si>
    <t>55259815</t>
  </si>
  <si>
    <t>přechod přírubový tvárná litina dl 200mm DN 100/80</t>
  </si>
  <si>
    <t>1153356520</t>
  </si>
  <si>
    <t>62</t>
  </si>
  <si>
    <t>877241110</t>
  </si>
  <si>
    <t>Montáž elektrokolen 45° na vodovodním potrubí z PE trub d 90</t>
  </si>
  <si>
    <t>-1372696585</t>
  </si>
  <si>
    <t>63</t>
  </si>
  <si>
    <t>28614948</t>
  </si>
  <si>
    <t>elektrokoleno 45° PE 100 PN16 D 90mm</t>
  </si>
  <si>
    <t>1190426806</t>
  </si>
  <si>
    <t>2*1,015</t>
  </si>
  <si>
    <t>64</t>
  </si>
  <si>
    <t>877241101</t>
  </si>
  <si>
    <t>Montáž elektrospojek na vodovodním potrubí z PE trub d 90</t>
  </si>
  <si>
    <t>1084680776</t>
  </si>
  <si>
    <t>"elektrospojka" 10</t>
  </si>
  <si>
    <t>65</t>
  </si>
  <si>
    <t>28615974</t>
  </si>
  <si>
    <t>elektrospojka SDR11 PE 100 PN16 D 90mm</t>
  </si>
  <si>
    <t>-69618244</t>
  </si>
  <si>
    <t>10*1,015</t>
  </si>
  <si>
    <t>66</t>
  </si>
  <si>
    <t>8912491111</t>
  </si>
  <si>
    <t>Montáž lemových nákružků na potrubí z jakýchkoli trub DN 80</t>
  </si>
  <si>
    <t>709248824</t>
  </si>
  <si>
    <t>67</t>
  </si>
  <si>
    <t>28653135</t>
  </si>
  <si>
    <t>nákružek lemový PE 100 SDR11 90mm</t>
  </si>
  <si>
    <t>1839823407</t>
  </si>
  <si>
    <t>68</t>
  </si>
  <si>
    <t>28654368</t>
  </si>
  <si>
    <t>příruba volná k lemovému nákružku z polypropylénu 90</t>
  </si>
  <si>
    <t>-1259388319</t>
  </si>
  <si>
    <t>69</t>
  </si>
  <si>
    <t>891249111</t>
  </si>
  <si>
    <t>Montáž navrtávacích pasů na potrubí z jakýchkoli trub DN 80</t>
  </si>
  <si>
    <t>-112399980</t>
  </si>
  <si>
    <t>70</t>
  </si>
  <si>
    <t>AVK.84590</t>
  </si>
  <si>
    <t>uzávěrový navrtávací pas 90/5/4"</t>
  </si>
  <si>
    <t>701530285</t>
  </si>
  <si>
    <t>7*1,01</t>
  </si>
  <si>
    <t>71</t>
  </si>
  <si>
    <t>891171321</t>
  </si>
  <si>
    <t>Montáž vodovodních šoupátek domovní přípojky se závitovými konci PN16 otevřený výkop G 5/4"</t>
  </si>
  <si>
    <t>-334176590</t>
  </si>
  <si>
    <t>72</t>
  </si>
  <si>
    <t>3130002032</t>
  </si>
  <si>
    <t>ŠOUPÁTKO DOMOVNÍ 5/4"/PE32</t>
  </si>
  <si>
    <t>-1533767925</t>
  </si>
  <si>
    <t>73</t>
  </si>
  <si>
    <t>9502050100031</t>
  </si>
  <si>
    <t>SOUPRAVA ZEMNÍ TELESKOPICKÁ PRO DOMOVNÍ PŘÍPOJKY</t>
  </si>
  <si>
    <t>-691030241</t>
  </si>
  <si>
    <t>74</t>
  </si>
  <si>
    <t>891241112</t>
  </si>
  <si>
    <t>Montáž vodovodních šoupátek otevřený výkop DN 80</t>
  </si>
  <si>
    <t>1221037970</t>
  </si>
  <si>
    <t>75</t>
  </si>
  <si>
    <t>AVK.3180</t>
  </si>
  <si>
    <t>AVK šoupátko 3.1, DN 80, stavební délka F4, PN 10/16</t>
  </si>
  <si>
    <t>-495305903</t>
  </si>
  <si>
    <t>2*1,01</t>
  </si>
  <si>
    <t>76</t>
  </si>
  <si>
    <t>AVK.7551050</t>
  </si>
  <si>
    <t>AVK zemní teleskopická souprava 7.5, pro šoupě DN 65-80, rozsah 1,05-1,75 m</t>
  </si>
  <si>
    <t>100781256</t>
  </si>
  <si>
    <t>77</t>
  </si>
  <si>
    <t>891247111</t>
  </si>
  <si>
    <t>Montáž hydrantů podzemních DN 80</t>
  </si>
  <si>
    <t>1713664163</t>
  </si>
  <si>
    <t>78</t>
  </si>
  <si>
    <t>AVK.1211801250</t>
  </si>
  <si>
    <t>AVK hydrant podzemní Hvězda 12.1.1, dvojitě jištěný, DN 80, 1250 mm</t>
  </si>
  <si>
    <t>-457108078</t>
  </si>
  <si>
    <t>79</t>
  </si>
  <si>
    <t>5525064202</t>
  </si>
  <si>
    <t>hydrantová drenáž</t>
  </si>
  <si>
    <t>1161591028</t>
  </si>
  <si>
    <t>80</t>
  </si>
  <si>
    <t>899401113</t>
  </si>
  <si>
    <t>Osazení poklopů litinových hydrantových</t>
  </si>
  <si>
    <t>2132163197</t>
  </si>
  <si>
    <t>81</t>
  </si>
  <si>
    <t>42291452</t>
  </si>
  <si>
    <t>poklop litinový hydrantový DN 80</t>
  </si>
  <si>
    <t>-1648679586</t>
  </si>
  <si>
    <t>82</t>
  </si>
  <si>
    <t>42210052</t>
  </si>
  <si>
    <t>deska podkladová uličního poklopu litinového hydrantového</t>
  </si>
  <si>
    <t>1821442911</t>
  </si>
  <si>
    <t>83</t>
  </si>
  <si>
    <t>899401112</t>
  </si>
  <si>
    <t>Osazení poklopů litinových šoupátkových</t>
  </si>
  <si>
    <t>1562026697</t>
  </si>
  <si>
    <t>84</t>
  </si>
  <si>
    <t>42291352</t>
  </si>
  <si>
    <t>poklop litinový šoupátkový pro zemní soupravy osazení do terénu a do vozovky</t>
  </si>
  <si>
    <t>511142173</t>
  </si>
  <si>
    <t>85</t>
  </si>
  <si>
    <t>42210050</t>
  </si>
  <si>
    <t>deska podkladová uličního poklopu litinového šoupatového</t>
  </si>
  <si>
    <t>-780219266</t>
  </si>
  <si>
    <t>86</t>
  </si>
  <si>
    <t>899401111</t>
  </si>
  <si>
    <t>Osazení poklopů litinových ventilových</t>
  </si>
  <si>
    <t>382352601</t>
  </si>
  <si>
    <t>87</t>
  </si>
  <si>
    <t>42291402</t>
  </si>
  <si>
    <t>poklop litinový ventilový</t>
  </si>
  <si>
    <t>723366422</t>
  </si>
  <si>
    <t>88</t>
  </si>
  <si>
    <t>42210051</t>
  </si>
  <si>
    <t>deska podkladová uličního poklopu litinového ventilového</t>
  </si>
  <si>
    <t>-7791847</t>
  </si>
  <si>
    <t>89</t>
  </si>
  <si>
    <t>895941111</t>
  </si>
  <si>
    <t>Zřízení vpusti kanalizační uliční z betonových dílců typ UV-50 normální</t>
  </si>
  <si>
    <t>CS ÚRS 2021 02</t>
  </si>
  <si>
    <t>-316853181</t>
  </si>
  <si>
    <t>"viz příloha D.1 Technická zpráva"</t>
  </si>
  <si>
    <t>90</t>
  </si>
  <si>
    <t>59223850</t>
  </si>
  <si>
    <t>dno pro uliční vpusť s výtokovým otvorem betonové 450x330x50mm</t>
  </si>
  <si>
    <t>-560082127</t>
  </si>
  <si>
    <t>3*1,01</t>
  </si>
  <si>
    <t>91</t>
  </si>
  <si>
    <t>59223862</t>
  </si>
  <si>
    <t>skruž pro uliční vpusť středová betonová 450x295x50mm</t>
  </si>
  <si>
    <t>1586632504</t>
  </si>
  <si>
    <t>92</t>
  </si>
  <si>
    <t>592238502</t>
  </si>
  <si>
    <t xml:space="preserve">horní  dílec pro čtvercovou vtokovou mříž PBV-Q 50/20 CP, H 190 mm </t>
  </si>
  <si>
    <t>582903355</t>
  </si>
  <si>
    <t>93</t>
  </si>
  <si>
    <t>899204112</t>
  </si>
  <si>
    <t>Osazení mříží litinových včetně rámů a košů na bahno pro třídu zatížení D400, E600</t>
  </si>
  <si>
    <t>113716691</t>
  </si>
  <si>
    <t>94</t>
  </si>
  <si>
    <t>286617871</t>
  </si>
  <si>
    <t xml:space="preserve">mříž šachtová litinová dešťová 504X504 s rámem  H=160mm, pro třídu zatížení D400 </t>
  </si>
  <si>
    <t>-65128074</t>
  </si>
  <si>
    <t>95</t>
  </si>
  <si>
    <t>899202211</t>
  </si>
  <si>
    <t>Demontáž mříží litinových včetně rámů hmotnosti přes 50 do 100 kg</t>
  </si>
  <si>
    <t>-840702894</t>
  </si>
  <si>
    <t>"viz. příloha D.1 Technická zpráva"</t>
  </si>
  <si>
    <t>"demontáž mříže stávající uliční vpusti" 3</t>
  </si>
  <si>
    <t>96</t>
  </si>
  <si>
    <t>899101211</t>
  </si>
  <si>
    <t>Demontáž poklopů litinových nebo ocelových včetně rámů hmotnosti do 50 kg</t>
  </si>
  <si>
    <t>2029791751</t>
  </si>
  <si>
    <t>"demontáž hydrantových poklopů" 1</t>
  </si>
  <si>
    <t>"demontáž šoupátkových poklopů" 2</t>
  </si>
  <si>
    <t>"demontáž ventilových poklopů" 7</t>
  </si>
  <si>
    <t>97</t>
  </si>
  <si>
    <t>892241111</t>
  </si>
  <si>
    <t>Tlaková zkouška vodou potrubí DN do 80</t>
  </si>
  <si>
    <t>-1952216970</t>
  </si>
  <si>
    <t>98</t>
  </si>
  <si>
    <t>892273122</t>
  </si>
  <si>
    <t>Proplach a dezinfekce vodovodního potrubí DN od 80 do 125</t>
  </si>
  <si>
    <t>1772914358</t>
  </si>
  <si>
    <t>99</t>
  </si>
  <si>
    <t>892372111</t>
  </si>
  <si>
    <t>Zabezpečení konců potrubí DN do 300 při tlakových zkouškách vodou</t>
  </si>
  <si>
    <t>KUS</t>
  </si>
  <si>
    <t>411150843</t>
  </si>
  <si>
    <t>100</t>
  </si>
  <si>
    <t>899231111</t>
  </si>
  <si>
    <t>Výšková úprava uličního vstupu nebo vpusti do 200 mm zvýšením mříže</t>
  </si>
  <si>
    <t>-725815884</t>
  </si>
  <si>
    <t>"nová uliční vpust" 3</t>
  </si>
  <si>
    <t>101</t>
  </si>
  <si>
    <t>899431111</t>
  </si>
  <si>
    <t>Výšková úprava uličního vstupu nebo vpusti do 200 mm zvýšením krycího hrnce, šoupěte nebo hydrantu</t>
  </si>
  <si>
    <t>-651256518</t>
  </si>
  <si>
    <t>1+2</t>
  </si>
  <si>
    <t>102</t>
  </si>
  <si>
    <t>890211851</t>
  </si>
  <si>
    <t>Bourání šachet z prostého betonu strojně obestavěného prostoru do 1,5 m3</t>
  </si>
  <si>
    <t>1004919369</t>
  </si>
  <si>
    <t>"vybourání stávající uliční vpusti" (0,5*0,5*1,0)*3</t>
  </si>
  <si>
    <t>103</t>
  </si>
  <si>
    <t>8712411000</t>
  </si>
  <si>
    <t>Montáž vodiče nad potrubím ve výk.</t>
  </si>
  <si>
    <t>2098182527</t>
  </si>
  <si>
    <t>3411101201</t>
  </si>
  <si>
    <t>kabel silový s Cu jádrem CYKY 6mm2</t>
  </si>
  <si>
    <t>1340974474</t>
  </si>
  <si>
    <t>104*1,13</t>
  </si>
  <si>
    <t>105</t>
  </si>
  <si>
    <t>899712111</t>
  </si>
  <si>
    <t>Orientační tabulky na zdivu</t>
  </si>
  <si>
    <t>285705542</t>
  </si>
  <si>
    <t>106</t>
  </si>
  <si>
    <t>899713111</t>
  </si>
  <si>
    <t>Orientační tabulky na sloupku betonovém nebo ocelovém</t>
  </si>
  <si>
    <t>1015187339</t>
  </si>
  <si>
    <t>107</t>
  </si>
  <si>
    <t>5534225001</t>
  </si>
  <si>
    <t>sloupek ocel pozinkovaný 1500 mm</t>
  </si>
  <si>
    <t>-163307755</t>
  </si>
  <si>
    <t>108</t>
  </si>
  <si>
    <t>899722114</t>
  </si>
  <si>
    <t>Krytí potrubí z plastů výstražnou fólií z PVC 40 cm</t>
  </si>
  <si>
    <t>309983283</t>
  </si>
  <si>
    <t>104*1,05</t>
  </si>
  <si>
    <t>Ostatní konstrukce a práce, bourání</t>
  </si>
  <si>
    <t>109</t>
  </si>
  <si>
    <t>919112213</t>
  </si>
  <si>
    <t>Řezání spár pro vytvoření komůrky š 10 mm hl 25 mm pro těsnící zálivku v živičném krytu</t>
  </si>
  <si>
    <t>-830450575</t>
  </si>
  <si>
    <t>(104,0*2)+(4*3,0)+(2*0,70)*15</t>
  </si>
  <si>
    <t>110</t>
  </si>
  <si>
    <t>919122112</t>
  </si>
  <si>
    <t>Těsnění spár zálivkou za tepla pro komůrky š 10 mm hl 25 mm s těsnicím profilem</t>
  </si>
  <si>
    <t>-1033119574</t>
  </si>
  <si>
    <t>111</t>
  </si>
  <si>
    <t>919735112</t>
  </si>
  <si>
    <t>Řezání stávajícího živičného krytu hl přes 50 do 100 mm</t>
  </si>
  <si>
    <t>-917665376</t>
  </si>
  <si>
    <t>(104,0*2)+(4*3,0)+(2*0,70)*15+(2*0,50+2*1,0)*1+(4*0,25)*1</t>
  </si>
  <si>
    <t>Přesun hmot</t>
  </si>
  <si>
    <t>112</t>
  </si>
  <si>
    <t>998276101</t>
  </si>
  <si>
    <t>Přesun hmot pro trubní vedení z trub z plastických hmot otevřený výkop</t>
  </si>
  <si>
    <t>-1895412888</t>
  </si>
  <si>
    <t>171,671-142,792</t>
  </si>
  <si>
    <t>997</t>
  </si>
  <si>
    <t>Přesun sutě</t>
  </si>
  <si>
    <t>113</t>
  </si>
  <si>
    <t>997221551</t>
  </si>
  <si>
    <t>Vodorovná doprava suti ze sypkých materiálů do 1 km</t>
  </si>
  <si>
    <t>-1647046777</t>
  </si>
  <si>
    <t>"odvoz suti na meziskládku" 97,087-0,80</t>
  </si>
  <si>
    <t>"odvoz suti na skládku určenou investorem" odvoz_suti</t>
  </si>
  <si>
    <t>114</t>
  </si>
  <si>
    <t>997221559</t>
  </si>
  <si>
    <t>Příplatek ZKD 1 km u vodorovné dopravy suti ze sypkých materiálů</t>
  </si>
  <si>
    <t>752074181</t>
  </si>
  <si>
    <t>"odvoz suti na skládku určenou investorem"</t>
  </si>
  <si>
    <t>odvoz_suti*10</t>
  </si>
  <si>
    <t>115</t>
  </si>
  <si>
    <t>997221611</t>
  </si>
  <si>
    <t>Nakládání suti na dopravní prostředky pro vodorovnou dopravu</t>
  </si>
  <si>
    <t>717910251</t>
  </si>
  <si>
    <t>"nakládámí suti - odvoz na meziskládku" odvoz_suti</t>
  </si>
  <si>
    <t>"nakládání suti - odvoz na skládku určenou investorem" odvoz_suti</t>
  </si>
  <si>
    <t>116</t>
  </si>
  <si>
    <t>9972215611</t>
  </si>
  <si>
    <t xml:space="preserve">Vodorovná  doprava a nakládání vybouraných armatur a potrubí</t>
  </si>
  <si>
    <t>114610324</t>
  </si>
  <si>
    <t>0,80</t>
  </si>
  <si>
    <t>117</t>
  </si>
  <si>
    <t>997221861</t>
  </si>
  <si>
    <t>Poplatek za uložení stavebního odpadu na recyklační skládce (skládkovné) z prostého betonu pod kódem 17 01 01</t>
  </si>
  <si>
    <t>430716425</t>
  </si>
  <si>
    <t>1,32</t>
  </si>
  <si>
    <t>118</t>
  </si>
  <si>
    <t>997221873</t>
  </si>
  <si>
    <t>Poplatek za uložení stavebního odpadu na recyklační skládce (skládkovné) zeminy a kamení zatříděného do Katalogu odpadů pod kódem 17 05 04</t>
  </si>
  <si>
    <t>1222905171</t>
  </si>
  <si>
    <t>odvoz_suti-1,32-49,063</t>
  </si>
  <si>
    <t>119</t>
  </si>
  <si>
    <t>997221875</t>
  </si>
  <si>
    <t>Poplatek za uložení stavebního odpadu na recyklační skládce (skládkovné) asfaltového bez obsahu dehtu zatříděného do Katalogu odpadů pod kódem 17 03 02</t>
  </si>
  <si>
    <t>-2086667016</t>
  </si>
  <si>
    <t>49,063</t>
  </si>
  <si>
    <t>998</t>
  </si>
  <si>
    <t>120</t>
  </si>
  <si>
    <t>998225111</t>
  </si>
  <si>
    <t>Přesun hmot pro pozemní komunikace s krytem z kamene, monolitickým betonovým nebo živičným</t>
  </si>
  <si>
    <t>-253678794</t>
  </si>
  <si>
    <t>142,792</t>
  </si>
  <si>
    <t>PSV</t>
  </si>
  <si>
    <t>Práce a dodávky PSV</t>
  </si>
  <si>
    <t>711</t>
  </si>
  <si>
    <t>Izolace proti vodě, vlhkosti a plynům</t>
  </si>
  <si>
    <t>121</t>
  </si>
  <si>
    <t>711491172</t>
  </si>
  <si>
    <t>Provedení izolace proti tlakové vodě vodorovné z textilií vrstva ochranná</t>
  </si>
  <si>
    <t>1478217186</t>
  </si>
  <si>
    <t xml:space="preserve">"štěrkový vsakovací prostor" </t>
  </si>
  <si>
    <t>1*(1,0*0,5)</t>
  </si>
  <si>
    <t>122</t>
  </si>
  <si>
    <t>69311198</t>
  </si>
  <si>
    <t>geotextilie netkaná separační, ochranná, filtrační, drenážní PES(70%)+PP(30%) 250g/m2</t>
  </si>
  <si>
    <t>674371490</t>
  </si>
  <si>
    <t>izolace_v*1,15</t>
  </si>
  <si>
    <t>123</t>
  </si>
  <si>
    <t>998711101</t>
  </si>
  <si>
    <t>Přesun hmot tonážní pro izolace proti vodě, vlhkosti a plynům v objektech výšky do 6 m</t>
  </si>
  <si>
    <t>581361431</t>
  </si>
  <si>
    <t>1,65</t>
  </si>
  <si>
    <t>5,775</t>
  </si>
  <si>
    <t>20,998</t>
  </si>
  <si>
    <t>140,17</t>
  </si>
  <si>
    <t>27,5</t>
  </si>
  <si>
    <t>14,091</t>
  </si>
  <si>
    <t>5,753</t>
  </si>
  <si>
    <t>1.2 - Přepojení přípojek - řad T</t>
  </si>
  <si>
    <t>6,688</t>
  </si>
  <si>
    <t>tráva</t>
  </si>
  <si>
    <t>21,85</t>
  </si>
  <si>
    <t>14,113</t>
  </si>
  <si>
    <t>7,425</t>
  </si>
  <si>
    <t>16,605</t>
  </si>
  <si>
    <t>zepráce_p</t>
  </si>
  <si>
    <t>19,149</t>
  </si>
  <si>
    <t>zatrav_dlažba</t>
  </si>
  <si>
    <t>7,2</t>
  </si>
  <si>
    <t xml:space="preserve">    9 - Ostatní konstrukce a práce-bourání</t>
  </si>
  <si>
    <t xml:space="preserve">    997 - Přesun sutě</t>
  </si>
  <si>
    <t xml:space="preserve">    998 - Přesun hmot</t>
  </si>
  <si>
    <t>113106195</t>
  </si>
  <si>
    <t>Rozebrání dlažeb vozovek z vegetační dlažby betonové s ložem z kameniva strojně pl do 50 m2</t>
  </si>
  <si>
    <t>-1556738531</t>
  </si>
  <si>
    <t>"zatravňovací dlažba" (2,2*1,0)+(2,5*2,5-1,25*1,0)</t>
  </si>
  <si>
    <t>1299065213</t>
  </si>
  <si>
    <t xml:space="preserve">"asfalt"  15,7*0,60</t>
  </si>
  <si>
    <t>"asfalt chodník" (4,3*0,60)+(1,5*1,5-0,75*0,60)*3</t>
  </si>
  <si>
    <t>-636054431</t>
  </si>
  <si>
    <t>"asfalt místní" 15,7*1,0</t>
  </si>
  <si>
    <t>113107322</t>
  </si>
  <si>
    <t>Odstranění podkladu z kameniva drceného tl přes 100 do 200 mm strojně pl do 50 m2</t>
  </si>
  <si>
    <t>-2023854442</t>
  </si>
  <si>
    <t>"zatravňovací dlažba" (2,2*0,60)+(1,5*1,5-0,75*0,60)</t>
  </si>
  <si>
    <t>113107341</t>
  </si>
  <si>
    <t>Odstranění podkladu živičného tl 50 mm strojně pl do 50 m2</t>
  </si>
  <si>
    <t>466425273</t>
  </si>
  <si>
    <t>"asfalt chodník" (4,3*1,0)+(2,5*2,5-1,25*1,0)*3</t>
  </si>
  <si>
    <t>113201112</t>
  </si>
  <si>
    <t>Vytrhání obrub silničních ležatých</t>
  </si>
  <si>
    <t>-1660574947</t>
  </si>
  <si>
    <t>3*2,0</t>
  </si>
  <si>
    <t>113202111</t>
  </si>
  <si>
    <t>Vytrhání obrub krajníků obrubníků stojatých</t>
  </si>
  <si>
    <t>296301591</t>
  </si>
  <si>
    <t>4*2,0</t>
  </si>
  <si>
    <t>113203111</t>
  </si>
  <si>
    <t>Vytrhání obrub z dlažebních kostek</t>
  </si>
  <si>
    <t>531425569</t>
  </si>
  <si>
    <t>(4*2,0)*2</t>
  </si>
  <si>
    <t>1,4</t>
  </si>
  <si>
    <t>-780326480</t>
  </si>
  <si>
    <t>3*0,60</t>
  </si>
  <si>
    <t>-1114432270</t>
  </si>
  <si>
    <t>15*0,60</t>
  </si>
  <si>
    <t>119002121</t>
  </si>
  <si>
    <t>Přechodová lávka délky do 2 m včetně zábradlí pro zabezpečení výkopu zřízení</t>
  </si>
  <si>
    <t>-1675822646</t>
  </si>
  <si>
    <t>119002122</t>
  </si>
  <si>
    <t>Přechodová lávka délky do 2 m včetně zábradlí pro zabezpečení výkopu odstranění</t>
  </si>
  <si>
    <t>691205673</t>
  </si>
  <si>
    <t>(2*0,60*1,1)*3+(2*0,60*1,0)*15+(2*0,60*1,6)*3</t>
  </si>
  <si>
    <t>-1594815819</t>
  </si>
  <si>
    <t>"přepojení přípojek" (5,5*0,6*1,69)+(3,0*0,6*1,57)+(3,5*0,6*1,6)+(3,0*0,6*1,6)+(5,5*0,6*1,66)+(2,5*0,6*1,66)+(2,5*0,6*1,6)</t>
  </si>
  <si>
    <t>-"tráva" 5,3*0,60*0,25</t>
  </si>
  <si>
    <t>-"asfalt místní" 15,7*0,60*0,40</t>
  </si>
  <si>
    <t>-"asfalt chodník" 4,3*0,60*0,35</t>
  </si>
  <si>
    <t>-"zatravňovací dlažba" 2,2*0,60*0,30</t>
  </si>
  <si>
    <t>zepráce_p*0,30</t>
  </si>
  <si>
    <t>499382572</t>
  </si>
  <si>
    <t>zepráce_p*0,70</t>
  </si>
  <si>
    <t>"výkop na přepojení přípojky - rozšíření" (1,5*1,5*1,6-0,75*0,60*1,6)*7</t>
  </si>
  <si>
    <t>-"tráva" (1,5*1,5*0,25-0,75*0,60*0,25)*3</t>
  </si>
  <si>
    <t>-"asfalt chodník" (1,5*1,5*0,35-0,75*0,60*0,35)*3</t>
  </si>
  <si>
    <t>-"zatravňovací dlažba" (1,5*1,5*0,20-0,75*0,60*0,30)*1</t>
  </si>
  <si>
    <t>"přepojení přípojek" (5,5*1,69*2)+(3,0*1,57*2)+(5,5*1,6*2)+(3,0*1,6*2)+(5,5*1,66*2)+(2,5*1,66*2)+(2,5*1,6*2)</t>
  </si>
  <si>
    <t>"výkop na přepojení přípojky - rozšíření" (4*1,5*1,6-2*0,75*1,6)*7</t>
  </si>
  <si>
    <t>-507310500</t>
  </si>
  <si>
    <t>1798415419</t>
  </si>
  <si>
    <t>-1897841110</t>
  </si>
  <si>
    <t xml:space="preserve">"přepojení přípojek"  27,5*0,60*0,10</t>
  </si>
  <si>
    <t>"přepojení přípojek" 27,5*0,60*0,35</t>
  </si>
  <si>
    <t>"zásyp v komunikaci" 15,7*0,60*0,71</t>
  </si>
  <si>
    <t>vytlač+štěrk_kom</t>
  </si>
  <si>
    <t>1938667845</t>
  </si>
  <si>
    <t>1506249547</t>
  </si>
  <si>
    <t>1692956693</t>
  </si>
  <si>
    <t>-1438098688</t>
  </si>
  <si>
    <t>468797686</t>
  </si>
  <si>
    <t>(zepráce_p+zepráce)-vytlač</t>
  </si>
  <si>
    <t>"přepojení přípojek" 3,14*(0,032)^2/4*27,5</t>
  </si>
  <si>
    <t>obsyp_- 0,022</t>
  </si>
  <si>
    <t>1527028015</t>
  </si>
  <si>
    <t>-1857392564</t>
  </si>
  <si>
    <t>štěrk+loze_+štěrk_kom</t>
  </si>
  <si>
    <t>121151104</t>
  </si>
  <si>
    <t>Sejmutí ornice plochy do 100 m2 tl vrstvy přes 200 do 250 mm strojně</t>
  </si>
  <si>
    <t>255298464</t>
  </si>
  <si>
    <t>"tráva" (5,3*2,0)+(2,5*2,5-1,25*2,0)*3</t>
  </si>
  <si>
    <t>181351004</t>
  </si>
  <si>
    <t>Rozprostření ornice tl vrstvy přes 200 do 250 mm pl do 100 m2 v rovině nebo ve svahu do 1:5 strojně</t>
  </si>
  <si>
    <t>353772837</t>
  </si>
  <si>
    <t>00572470</t>
  </si>
  <si>
    <t>osivo směs travní univerzál</t>
  </si>
  <si>
    <t>kg</t>
  </si>
  <si>
    <t>-986448012</t>
  </si>
  <si>
    <t>tráva*0,03</t>
  </si>
  <si>
    <t>181411131</t>
  </si>
  <si>
    <t>Založení parkového trávníku výsevem pl do 1000 m2 v rovině a ve svahu do 1:5</t>
  </si>
  <si>
    <t>98234673</t>
  </si>
  <si>
    <t>451577777</t>
  </si>
  <si>
    <t>Podklad nebo lože pod dlažbu vodorovný nebo do sklonu 1:5 z kameniva těženého tl přes 30 do 100 mm</t>
  </si>
  <si>
    <t>-294662599</t>
  </si>
  <si>
    <t>564831011</t>
  </si>
  <si>
    <t>Podklad ze štěrkodrtě ŠD plochy do 100 m2 tl 100 mm</t>
  </si>
  <si>
    <t>2057571550</t>
  </si>
  <si>
    <t>"zatravňovací dlažba" (2,2*1,0)+(1,5*1,5-0,75*0,6)</t>
  </si>
  <si>
    <t>1402207642</t>
  </si>
  <si>
    <t>"asfalt místní" 15,7*0,60</t>
  </si>
  <si>
    <t>987067411</t>
  </si>
  <si>
    <t>149642387</t>
  </si>
  <si>
    <t>567142112</t>
  </si>
  <si>
    <t>Podklad ze směsi stmelené cementem SC C 8/10 (KSC I) tl 220 mm</t>
  </si>
  <si>
    <t>-1021765135</t>
  </si>
  <si>
    <t>902068829</t>
  </si>
  <si>
    <t>1608970793</t>
  </si>
  <si>
    <t>577143111</t>
  </si>
  <si>
    <t>Asfaltový beton vrstva obrusná ACO 8 (ABJ) tl 50 mm š do 3 m z nemodifikovaného asfaltu</t>
  </si>
  <si>
    <t>-128073879</t>
  </si>
  <si>
    <t>-1509878076</t>
  </si>
  <si>
    <t>596412210</t>
  </si>
  <si>
    <t>Kladení dlažby z vegetačních tvárnic pozemních komunikací tl 80 mm pl do 50 m2</t>
  </si>
  <si>
    <t>-2008975801</t>
  </si>
  <si>
    <t>-1612709780</t>
  </si>
  <si>
    <t>"přepojení přípojek" 27,5</t>
  </si>
  <si>
    <t>28613752</t>
  </si>
  <si>
    <t>CS ÚRS 2022 01</t>
  </si>
  <si>
    <t>-814812679</t>
  </si>
  <si>
    <t>AVK.2110032</t>
  </si>
  <si>
    <t>Isiflo spojka přímá, typ 100, rozměr 32x32</t>
  </si>
  <si>
    <t>247280782</t>
  </si>
  <si>
    <t>Tlaková zkouška vodou potrubí do 80</t>
  </si>
  <si>
    <t>892233122</t>
  </si>
  <si>
    <t>Proplach a dezinfekce vodovodního potrubí DN od 40 do 70</t>
  </si>
  <si>
    <t>487285989</t>
  </si>
  <si>
    <t>27,5*1,13</t>
  </si>
  <si>
    <t>27,5*1,05</t>
  </si>
  <si>
    <t>Ostatní konstrukce a práce-bourání</t>
  </si>
  <si>
    <t>916111122</t>
  </si>
  <si>
    <t>Osazení obruby z drobných kostek bez boční opěry do lože z betonu prostého</t>
  </si>
  <si>
    <t>212330100</t>
  </si>
  <si>
    <t>916131112</t>
  </si>
  <si>
    <t>Osazení silničního obrubníku betonového ležatého bez boční opěry do lože z betonu prostého</t>
  </si>
  <si>
    <t>602240163</t>
  </si>
  <si>
    <t>916131212</t>
  </si>
  <si>
    <t>Osazení silničního obrubníku betonového stojatého bez boční opěry do lože z betonu prostého</t>
  </si>
  <si>
    <t>891505731</t>
  </si>
  <si>
    <t>630686705</t>
  </si>
  <si>
    <t>15,7*2</t>
  </si>
  <si>
    <t>-566245333</t>
  </si>
  <si>
    <t>919735111</t>
  </si>
  <si>
    <t>Řezání stávajícího živičného krytu hl do 50 mm</t>
  </si>
  <si>
    <t>-573206438</t>
  </si>
  <si>
    <t>4,3*2</t>
  </si>
  <si>
    <t>42775612</t>
  </si>
  <si>
    <t>979024443</t>
  </si>
  <si>
    <t>Očištění vybouraných obrubníků a krajníků silničních</t>
  </si>
  <si>
    <t>-1073119250</t>
  </si>
  <si>
    <t>(4+3)*2,0</t>
  </si>
  <si>
    <t>979054441</t>
  </si>
  <si>
    <t>Očištění vybouraných z desek nebo dlaždic s původním spárováním z kameniva těženého</t>
  </si>
  <si>
    <t>-481871525</t>
  </si>
  <si>
    <t>979071122</t>
  </si>
  <si>
    <t>Očištění dlažebních kostek drobných s původním spárováním živičnou směsí nebo MC</t>
  </si>
  <si>
    <t>805301884</t>
  </si>
  <si>
    <t>"dvoulinka" 4*(2,0*0,20)</t>
  </si>
  <si>
    <t>27,388-22,827</t>
  </si>
  <si>
    <t>-1102358878</t>
  </si>
  <si>
    <t>"odvoz suti na meziskládku" 20,998</t>
  </si>
  <si>
    <t>-819059037</t>
  </si>
  <si>
    <t>-416211494</t>
  </si>
  <si>
    <t>-1381909484</t>
  </si>
  <si>
    <t>odvoz_suti-5,345</t>
  </si>
  <si>
    <t>1505058368</t>
  </si>
  <si>
    <t>5,345</t>
  </si>
  <si>
    <t>-1543369064</t>
  </si>
  <si>
    <t>22,827</t>
  </si>
  <si>
    <t xml:space="preserve">VRN - Vedlejší náklady stavby </t>
  </si>
  <si>
    <t>VRN - Vedlejší rozpočtové náklady</t>
  </si>
  <si>
    <t xml:space="preserve">    0 -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</si>
  <si>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</si>
  <si>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</si>
  <si>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</si>
  <si>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</si>
  <si>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Vedlejší rozpočtové náklady</t>
  </si>
  <si>
    <t>0133540001</t>
  </si>
  <si>
    <t>Dokumentace skutečného provedení stavby</t>
  </si>
  <si>
    <t>Kč</t>
  </si>
  <si>
    <t>1024</t>
  </si>
  <si>
    <t>1128145601</t>
  </si>
  <si>
    <t>0300010001</t>
  </si>
  <si>
    <t>Zařízení staveniště</t>
  </si>
  <si>
    <t>-1855421226</t>
  </si>
  <si>
    <t>0431140001</t>
  </si>
  <si>
    <t>Hutnící statické zkoušky</t>
  </si>
  <si>
    <t>1445026158</t>
  </si>
  <si>
    <t xml:space="preserve">"hutnící statické zkoušky" </t>
  </si>
  <si>
    <t>0452030001</t>
  </si>
  <si>
    <t>Kompletační činnost</t>
  </si>
  <si>
    <t>1053388328</t>
  </si>
  <si>
    <t>0710020001</t>
  </si>
  <si>
    <t>Provozně technické zabezpečení stavby</t>
  </si>
  <si>
    <t>-1641570992</t>
  </si>
  <si>
    <t>"provozně technické zabezpečení stavby"</t>
  </si>
  <si>
    <t>"zábory veřejného prostranství a zařízení stavenišě"</t>
  </si>
  <si>
    <t>"aktualizace stávajících vyjádření DOSS a vlastníků sítí"</t>
  </si>
  <si>
    <t xml:space="preserve">"informování vlastníků sousedních nemovitostí  a zajištění přístupu k nemovitostem v průběhu stavby"</t>
  </si>
  <si>
    <t>VRN1</t>
  </si>
  <si>
    <t>Průzkumné, geodetické a projektové práce</t>
  </si>
  <si>
    <t>0120020001</t>
  </si>
  <si>
    <t>Geodetické práce před výstavbou</t>
  </si>
  <si>
    <t>kpl</t>
  </si>
  <si>
    <t>-1814972046</t>
  </si>
  <si>
    <t>"Průzkumné geodetické a projektové práce"</t>
  </si>
  <si>
    <t>"Geodetické práce"</t>
  </si>
  <si>
    <t>"před výstavbou"</t>
  </si>
  <si>
    <t>131,5</t>
  </si>
  <si>
    <t>0120020002</t>
  </si>
  <si>
    <t>Geodetické práce při provádění stavby</t>
  </si>
  <si>
    <t>-1693823816</t>
  </si>
  <si>
    <t>"při provádění stavby"</t>
  </si>
  <si>
    <t>0120020003</t>
  </si>
  <si>
    <t>Geodetické práce po výstavbě</t>
  </si>
  <si>
    <t>-2117456517</t>
  </si>
  <si>
    <t>"po výstavbě"</t>
  </si>
  <si>
    <t>VRN3</t>
  </si>
  <si>
    <t>0344030001</t>
  </si>
  <si>
    <t>Dopravní značení na staveništi</t>
  </si>
  <si>
    <t>-2093032107</t>
  </si>
  <si>
    <t>"Dočasné dopravní opatření - komplet"</t>
  </si>
  <si>
    <t>0392030001</t>
  </si>
  <si>
    <t>Uvedení pozemků staveb do odpovídajícího stavu</t>
  </si>
  <si>
    <t>-1063092801</t>
  </si>
  <si>
    <t>"uvedení pozemků staveb, sítí a komunikací dotčených stavbou do odpovídajícího stavu"</t>
  </si>
  <si>
    <t>"včetně všech protokolů o zpětném předání"</t>
  </si>
  <si>
    <t>VRN4</t>
  </si>
  <si>
    <t>Inženýrská činnost</t>
  </si>
  <si>
    <t>0450020001</t>
  </si>
  <si>
    <t>Kompletační a koordinační činnost</t>
  </si>
  <si>
    <t>1112609076</t>
  </si>
  <si>
    <t>VRN7</t>
  </si>
  <si>
    <t>Provozní vlivy</t>
  </si>
  <si>
    <t>0730020001</t>
  </si>
  <si>
    <t>Opatření pro bezproblémový pohyb chodců v centrech měst</t>
  </si>
  <si>
    <t>-1205384613</t>
  </si>
  <si>
    <t>"opatření pro bezproblémový pohyb chodců a přístupu do jednotlivých objektů"</t>
  </si>
  <si>
    <t>07300200011</t>
  </si>
  <si>
    <t>Informování vlastníků přilehlých nemovitostí při stavbě</t>
  </si>
  <si>
    <t>-503854797</t>
  </si>
  <si>
    <t>"Informování vlastníků přilehlých nemovitostí při stavbě"</t>
  </si>
  <si>
    <t>SEZNAM FIGUR</t>
  </si>
  <si>
    <t>Výměra</t>
  </si>
  <si>
    <t xml:space="preserve"> 1.1</t>
  </si>
  <si>
    <t>Použití figury:</t>
  </si>
  <si>
    <t xml:space="preserve"> 1.2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</si>
</sst>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 xml:space="preserve">OBNOVA - VODOVOD V UL. TRUHLÁŘSKÁ Z  PE100 RC2 SDR11 D90 - DL.104 m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Ústí nad Orlicí - Kerhartice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8. 11. 2023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Ing. Pravec František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Kašparová Věra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ROUND(SUM(AG95:AG97),2)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ROUND(SUM(AS95:AS97),2)</f>
        <v>0</v>
      </c>
      <c r="AT94" s="115">
        <f>ROUND(SUM(AV94:AW94),2)</f>
        <v>0</v>
      </c>
      <c r="AU94" s="116">
        <f>ROUND(SUM(AU95:AU97),5)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ROUND(SUM(AZ95:AZ97),2)</f>
        <v>0</v>
      </c>
      <c r="BA94" s="115">
        <f>ROUND(SUM(BA95:BA97),2)</f>
        <v>0</v>
      </c>
      <c r="BB94" s="115">
        <f>ROUND(SUM(BB95:BB97),2)</f>
        <v>0</v>
      </c>
      <c r="BC94" s="115">
        <f>ROUND(SUM(BC95:BC97),2)</f>
        <v>0</v>
      </c>
      <c r="BD94" s="117">
        <f>ROUND(SUM(BD95:BD97),2)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'1.1 - Vodovodní řad T'!J30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'1.1 - Vodovodní řad T'!P129</f>
        <v>0</v>
      </c>
      <c r="AV95" s="129">
        <f>'1.1 - Vodovodní řad T'!J33</f>
        <v>0</v>
      </c>
      <c r="AW95" s="129">
        <f>'1.1 - Vodovodní řad T'!J34</f>
        <v>0</v>
      </c>
      <c r="AX95" s="129">
        <f>'1.1 - Vodovodní řad T'!J35</f>
        <v>0</v>
      </c>
      <c r="AY95" s="129">
        <f>'1.1 - Vodovodní řad T'!J36</f>
        <v>0</v>
      </c>
      <c r="AZ95" s="129">
        <f>'1.1 - Vodovodní řad T'!F33</f>
        <v>0</v>
      </c>
      <c r="BA95" s="129">
        <f>'1.1 - Vodovodní řad T'!F34</f>
        <v>0</v>
      </c>
      <c r="BB95" s="129">
        <f>'1.1 - Vodovodní řad T'!F35</f>
        <v>0</v>
      </c>
      <c r="BC95" s="129">
        <f>'1.1 - Vodovodní řad T'!F36</f>
        <v>0</v>
      </c>
      <c r="BD95" s="131">
        <f>'1.1 - Vodovodní řad T'!F37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86</v>
      </c>
      <c r="CM95" s="132" t="s">
        <v>87</v>
      </c>
    </row>
    <row r="96" s="7" customFormat="1" ht="16.5" customHeight="1">
      <c r="A96" s="120" t="s">
        <v>80</v>
      </c>
      <c r="B96" s="121"/>
      <c r="C96" s="122"/>
      <c r="D96" s="123" t="s">
        <v>88</v>
      </c>
      <c r="E96" s="123"/>
      <c r="F96" s="123"/>
      <c r="G96" s="123"/>
      <c r="H96" s="123"/>
      <c r="I96" s="124"/>
      <c r="J96" s="123" t="s">
        <v>89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'1.2 - Přepojení přípojek 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83</v>
      </c>
      <c r="AR96" s="127"/>
      <c r="AS96" s="128">
        <v>0</v>
      </c>
      <c r="AT96" s="129">
        <f>ROUND(SUM(AV96:AW96),2)</f>
        <v>0</v>
      </c>
      <c r="AU96" s="130">
        <f>'1.2 - Přepojení přípojek ...'!P125</f>
        <v>0</v>
      </c>
      <c r="AV96" s="129">
        <f>'1.2 - Přepojení přípojek ...'!J33</f>
        <v>0</v>
      </c>
      <c r="AW96" s="129">
        <f>'1.2 - Přepojení přípojek ...'!J34</f>
        <v>0</v>
      </c>
      <c r="AX96" s="129">
        <f>'1.2 - Přepojení přípojek ...'!J35</f>
        <v>0</v>
      </c>
      <c r="AY96" s="129">
        <f>'1.2 - Přepojení přípojek ...'!J36</f>
        <v>0</v>
      </c>
      <c r="AZ96" s="129">
        <f>'1.2 - Přepojení přípojek ...'!F33</f>
        <v>0</v>
      </c>
      <c r="BA96" s="129">
        <f>'1.2 - Přepojení přípojek ...'!F34</f>
        <v>0</v>
      </c>
      <c r="BB96" s="129">
        <f>'1.2 - Přepojení přípojek ...'!F35</f>
        <v>0</v>
      </c>
      <c r="BC96" s="129">
        <f>'1.2 - Přepojení přípojek ...'!F36</f>
        <v>0</v>
      </c>
      <c r="BD96" s="131">
        <f>'1.2 - Přepojení přípojek ...'!F37</f>
        <v>0</v>
      </c>
      <c r="BE96" s="7"/>
      <c r="BT96" s="132" t="s">
        <v>84</v>
      </c>
      <c r="BV96" s="132" t="s">
        <v>78</v>
      </c>
      <c r="BW96" s="132" t="s">
        <v>90</v>
      </c>
      <c r="BX96" s="132" t="s">
        <v>5</v>
      </c>
      <c r="CL96" s="132" t="s">
        <v>86</v>
      </c>
      <c r="CM96" s="132" t="s">
        <v>87</v>
      </c>
    </row>
    <row r="97" s="7" customFormat="1" ht="16.5" customHeight="1">
      <c r="A97" s="120" t="s">
        <v>80</v>
      </c>
      <c r="B97" s="121"/>
      <c r="C97" s="122"/>
      <c r="D97" s="123" t="s">
        <v>91</v>
      </c>
      <c r="E97" s="123"/>
      <c r="F97" s="123"/>
      <c r="G97" s="123"/>
      <c r="H97" s="123"/>
      <c r="I97" s="124"/>
      <c r="J97" s="123" t="s">
        <v>92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'VRN - Vedlejší náklady st...'!J30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93</v>
      </c>
      <c r="AR97" s="127"/>
      <c r="AS97" s="133">
        <v>0</v>
      </c>
      <c r="AT97" s="134">
        <f>ROUND(SUM(AV97:AW97),2)</f>
        <v>0</v>
      </c>
      <c r="AU97" s="135">
        <f>'VRN - Vedlejší náklady st...'!P122</f>
        <v>0</v>
      </c>
      <c r="AV97" s="134">
        <f>'VRN - Vedlejší náklady st...'!J33</f>
        <v>0</v>
      </c>
      <c r="AW97" s="134">
        <f>'VRN - Vedlejší náklady st...'!J34</f>
        <v>0</v>
      </c>
      <c r="AX97" s="134">
        <f>'VRN - Vedlejší náklady st...'!J35</f>
        <v>0</v>
      </c>
      <c r="AY97" s="134">
        <f>'VRN - Vedlejší náklady st...'!J36</f>
        <v>0</v>
      </c>
      <c r="AZ97" s="134">
        <f>'VRN - Vedlejší náklady st...'!F33</f>
        <v>0</v>
      </c>
      <c r="BA97" s="134">
        <f>'VRN - Vedlejší náklady st...'!F34</f>
        <v>0</v>
      </c>
      <c r="BB97" s="134">
        <f>'VRN - Vedlejší náklady st...'!F35</f>
        <v>0</v>
      </c>
      <c r="BC97" s="134">
        <f>'VRN - Vedlejší náklady st...'!F36</f>
        <v>0</v>
      </c>
      <c r="BD97" s="136">
        <f>'VRN - Vedlejší náklady st...'!F37</f>
        <v>0</v>
      </c>
      <c r="BE97" s="7"/>
      <c r="BT97" s="132" t="s">
        <v>84</v>
      </c>
      <c r="BV97" s="132" t="s">
        <v>78</v>
      </c>
      <c r="BW97" s="132" t="s">
        <v>94</v>
      </c>
      <c r="BX97" s="132" t="s">
        <v>5</v>
      </c>
      <c r="CL97" s="132" t="s">
        <v>1</v>
      </c>
      <c r="CM97" s="132" t="s">
        <v>87</v>
      </c>
    </row>
    <row r="98" s="2" customFormat="1" ht="30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</sheetData>
  <sheetProtection sheet="1" formatColumns="0" formatRows="0" objects="1" scenarios="1" spinCount="100000" saltValue="eTQKVVR5PIKspDMdkPILt9E/37NV49wVsvG0HOmNKc3LVenkBjlRytg83Yh7iieLP0GF8HlFwE5137eITFFvqg==" hashValue="YpB6k81RiUt+UY5K1xU2NJ5SrFLRmpyH9oFa7XBRryX5lMQsJZO2SUztkj10TTHjQLd06+y+zTm8NL3h6TJb5A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1.1 - Vodovodní řad T'!C2" display="/"/>
    <hyperlink ref="A96" location="'1.2 - Přepojení přípojek ...'!C2" display="/"/>
    <hyperlink ref="A97" location="'VRN - Vedlejší náklady s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  <c r="AZ2" s="137" t="s">
        <v>95</v>
      </c>
      <c r="BA2" s="137" t="s">
        <v>96</v>
      </c>
      <c r="BB2" s="137" t="s">
        <v>1</v>
      </c>
      <c r="BC2" s="137" t="s">
        <v>97</v>
      </c>
      <c r="BD2" s="137" t="s">
        <v>87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87</v>
      </c>
      <c r="AZ3" s="137" t="s">
        <v>98</v>
      </c>
      <c r="BA3" s="137" t="s">
        <v>1</v>
      </c>
      <c r="BB3" s="137" t="s">
        <v>1</v>
      </c>
      <c r="BC3" s="137" t="s">
        <v>99</v>
      </c>
      <c r="BD3" s="137" t="s">
        <v>87</v>
      </c>
    </row>
    <row r="4" s="1" customFormat="1" ht="24.96" customHeight="1">
      <c r="B4" s="21"/>
      <c r="D4" s="140" t="s">
        <v>100</v>
      </c>
      <c r="L4" s="21"/>
      <c r="M4" s="141" t="s">
        <v>10</v>
      </c>
      <c r="AT4" s="18" t="s">
        <v>4</v>
      </c>
      <c r="AZ4" s="137" t="s">
        <v>101</v>
      </c>
      <c r="BA4" s="137" t="s">
        <v>96</v>
      </c>
      <c r="BB4" s="137" t="s">
        <v>1</v>
      </c>
      <c r="BC4" s="137" t="s">
        <v>102</v>
      </c>
      <c r="BD4" s="137" t="s">
        <v>87</v>
      </c>
    </row>
    <row r="5" s="1" customFormat="1" ht="6.96" customHeight="1">
      <c r="B5" s="21"/>
      <c r="L5" s="21"/>
      <c r="AZ5" s="137" t="s">
        <v>103</v>
      </c>
      <c r="BA5" s="137" t="s">
        <v>96</v>
      </c>
      <c r="BB5" s="137" t="s">
        <v>1</v>
      </c>
      <c r="BC5" s="137" t="s">
        <v>104</v>
      </c>
      <c r="BD5" s="137" t="s">
        <v>87</v>
      </c>
    </row>
    <row r="6" s="1" customFormat="1" ht="12" customHeight="1">
      <c r="B6" s="21"/>
      <c r="D6" s="142" t="s">
        <v>16</v>
      </c>
      <c r="L6" s="21"/>
      <c r="AZ6" s="137" t="s">
        <v>105</v>
      </c>
      <c r="BA6" s="137" t="s">
        <v>1</v>
      </c>
      <c r="BB6" s="137" t="s">
        <v>1</v>
      </c>
      <c r="BC6" s="137" t="s">
        <v>106</v>
      </c>
      <c r="BD6" s="137" t="s">
        <v>87</v>
      </c>
    </row>
    <row r="7" s="1" customFormat="1" ht="26.25" customHeight="1">
      <c r="B7" s="21"/>
      <c r="E7" s="143" t="str">
        <f>'Rekapitulace stavby'!K6</f>
        <v xml:space="preserve">OBNOVA - VODOVOD V UL. TRUHLÁŘSKÁ Z  PE100 RC2 SDR11 D90 - DL.104 m</v>
      </c>
      <c r="F7" s="142"/>
      <c r="G7" s="142"/>
      <c r="H7" s="142"/>
      <c r="L7" s="21"/>
      <c r="AZ7" s="137" t="s">
        <v>107</v>
      </c>
      <c r="BA7" s="137" t="s">
        <v>1</v>
      </c>
      <c r="BB7" s="137" t="s">
        <v>1</v>
      </c>
      <c r="BC7" s="137" t="s">
        <v>108</v>
      </c>
      <c r="BD7" s="137" t="s">
        <v>87</v>
      </c>
    </row>
    <row r="8" s="2" customFormat="1" ht="12" customHeight="1">
      <c r="A8" s="39"/>
      <c r="B8" s="45"/>
      <c r="C8" s="39"/>
      <c r="D8" s="142" t="s">
        <v>109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37" t="s">
        <v>110</v>
      </c>
      <c r="BA8" s="137" t="s">
        <v>1</v>
      </c>
      <c r="BB8" s="137" t="s">
        <v>1</v>
      </c>
      <c r="BC8" s="137" t="s">
        <v>111</v>
      </c>
      <c r="BD8" s="137" t="s">
        <v>87</v>
      </c>
    </row>
    <row r="9" s="2" customFormat="1" ht="16.5" customHeight="1">
      <c r="A9" s="39"/>
      <c r="B9" s="45"/>
      <c r="C9" s="39"/>
      <c r="D9" s="39"/>
      <c r="E9" s="144" t="s">
        <v>112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37" t="s">
        <v>113</v>
      </c>
      <c r="BA9" s="137" t="s">
        <v>1</v>
      </c>
      <c r="BB9" s="137" t="s">
        <v>1</v>
      </c>
      <c r="BC9" s="137" t="s">
        <v>114</v>
      </c>
      <c r="BD9" s="137" t="s">
        <v>87</v>
      </c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37" t="s">
        <v>115</v>
      </c>
      <c r="BA10" s="137" t="s">
        <v>1</v>
      </c>
      <c r="BB10" s="137" t="s">
        <v>1</v>
      </c>
      <c r="BC10" s="137" t="s">
        <v>116</v>
      </c>
      <c r="BD10" s="137" t="s">
        <v>87</v>
      </c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86</v>
      </c>
      <c r="G11" s="39"/>
      <c r="H11" s="39"/>
      <c r="I11" s="142" t="s">
        <v>19</v>
      </c>
      <c r="J11" s="145" t="s">
        <v>117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137" t="s">
        <v>118</v>
      </c>
      <c r="BA11" s="137" t="s">
        <v>119</v>
      </c>
      <c r="BB11" s="137" t="s">
        <v>1</v>
      </c>
      <c r="BC11" s="137" t="s">
        <v>120</v>
      </c>
      <c r="BD11" s="137" t="s">
        <v>87</v>
      </c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8. 11. 2023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Z12" s="137" t="s">
        <v>121</v>
      </c>
      <c r="BA12" s="137" t="s">
        <v>1</v>
      </c>
      <c r="BB12" s="137" t="s">
        <v>1</v>
      </c>
      <c r="BC12" s="137" t="s">
        <v>122</v>
      </c>
      <c r="BD12" s="137" t="s">
        <v>87</v>
      </c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Z13" s="137" t="s">
        <v>123</v>
      </c>
      <c r="BA13" s="137" t="s">
        <v>1</v>
      </c>
      <c r="BB13" s="137" t="s">
        <v>1</v>
      </c>
      <c r="BC13" s="137" t="s">
        <v>124</v>
      </c>
      <c r="BD13" s="137" t="s">
        <v>87</v>
      </c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Z14" s="137" t="s">
        <v>125</v>
      </c>
      <c r="BA14" s="137" t="s">
        <v>1</v>
      </c>
      <c r="BB14" s="137" t="s">
        <v>1</v>
      </c>
      <c r="BC14" s="137" t="s">
        <v>126</v>
      </c>
      <c r="BD14" s="137" t="s">
        <v>87</v>
      </c>
    </row>
    <row r="15" s="2" customFormat="1" ht="18" customHeight="1">
      <c r="A15" s="39"/>
      <c r="B15" s="45"/>
      <c r="C15" s="39"/>
      <c r="D15" s="39"/>
      <c r="E15" s="145" t="s">
        <v>26</v>
      </c>
      <c r="F15" s="39"/>
      <c r="G15" s="39"/>
      <c r="H15" s="39"/>
      <c r="I15" s="142" t="s">
        <v>27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Z15" s="137" t="s">
        <v>127</v>
      </c>
      <c r="BA15" s="137" t="s">
        <v>128</v>
      </c>
      <c r="BB15" s="137" t="s">
        <v>1</v>
      </c>
      <c r="BC15" s="137" t="s">
        <v>129</v>
      </c>
      <c r="BD15" s="137" t="s">
        <v>87</v>
      </c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Z16" s="137" t="s">
        <v>130</v>
      </c>
      <c r="BA16" s="137" t="s">
        <v>1</v>
      </c>
      <c r="BB16" s="137" t="s">
        <v>1</v>
      </c>
      <c r="BC16" s="137" t="s">
        <v>131</v>
      </c>
      <c r="BD16" s="137" t="s">
        <v>87</v>
      </c>
    </row>
    <row r="17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Z17" s="137" t="s">
        <v>132</v>
      </c>
      <c r="BA17" s="137" t="s">
        <v>1</v>
      </c>
      <c r="BB17" s="137" t="s">
        <v>1</v>
      </c>
      <c r="BC17" s="137" t="s">
        <v>133</v>
      </c>
      <c r="BD17" s="137" t="s">
        <v>87</v>
      </c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31</v>
      </c>
      <c r="F21" s="39"/>
      <c r="G21" s="39"/>
      <c r="H21" s="39"/>
      <c r="I21" s="142" t="s">
        <v>27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33</v>
      </c>
      <c r="E23" s="39"/>
      <c r="F23" s="39"/>
      <c r="G23" s="39"/>
      <c r="H23" s="39"/>
      <c r="I23" s="142" t="s">
        <v>25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34</v>
      </c>
      <c r="F24" s="39"/>
      <c r="G24" s="39"/>
      <c r="H24" s="39"/>
      <c r="I24" s="142" t="s">
        <v>27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36</v>
      </c>
      <c r="E30" s="39"/>
      <c r="F30" s="39"/>
      <c r="G30" s="39"/>
      <c r="H30" s="39"/>
      <c r="I30" s="39"/>
      <c r="J30" s="153">
        <f>ROUND(J129,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38</v>
      </c>
      <c r="G32" s="39"/>
      <c r="H32" s="39"/>
      <c r="I32" s="154" t="s">
        <v>37</v>
      </c>
      <c r="J32" s="154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40</v>
      </c>
      <c r="E33" s="142" t="s">
        <v>41</v>
      </c>
      <c r="F33" s="156">
        <f>ROUND((SUM(BE129:BE534)),  2)</f>
        <v>0</v>
      </c>
      <c r="G33" s="39"/>
      <c r="H33" s="39"/>
      <c r="I33" s="157">
        <v>0.20999999999999999</v>
      </c>
      <c r="J33" s="156">
        <f>ROUND(((SUM(BE129:BE534))*I33),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42</v>
      </c>
      <c r="F34" s="156">
        <f>ROUND((SUM(BF129:BF534)),  2)</f>
        <v>0</v>
      </c>
      <c r="G34" s="39"/>
      <c r="H34" s="39"/>
      <c r="I34" s="157">
        <v>0.14999999999999999</v>
      </c>
      <c r="J34" s="156">
        <f>ROUND(((SUM(BF129:BF534))*I34),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43</v>
      </c>
      <c r="F35" s="156">
        <f>ROUND((SUM(BG129:BG534)),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44</v>
      </c>
      <c r="F36" s="156">
        <f>ROUND((SUM(BH129:BH534)),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45</v>
      </c>
      <c r="F37" s="156">
        <f>ROUND((SUM(BI129:BI534)),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46</v>
      </c>
      <c r="E39" s="160"/>
      <c r="F39" s="160"/>
      <c r="G39" s="161" t="s">
        <v>47</v>
      </c>
      <c r="H39" s="162" t="s">
        <v>48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49</v>
      </c>
      <c r="E50" s="166"/>
      <c r="F50" s="166"/>
      <c r="G50" s="165" t="s">
        <v>50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51</v>
      </c>
      <c r="E61" s="168"/>
      <c r="F61" s="169" t="s">
        <v>52</v>
      </c>
      <c r="G61" s="167" t="s">
        <v>51</v>
      </c>
      <c r="H61" s="168"/>
      <c r="I61" s="168"/>
      <c r="J61" s="170" t="s">
        <v>52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53</v>
      </c>
      <c r="E65" s="171"/>
      <c r="F65" s="171"/>
      <c r="G65" s="165" t="s">
        <v>54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51</v>
      </c>
      <c r="E76" s="168"/>
      <c r="F76" s="169" t="s">
        <v>52</v>
      </c>
      <c r="G76" s="167" t="s">
        <v>51</v>
      </c>
      <c r="H76" s="168"/>
      <c r="I76" s="168"/>
      <c r="J76" s="170" t="s">
        <v>52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6" t="str">
        <f>E7</f>
        <v xml:space="preserve">OBNOVA - VODOVOD V UL. TRUHLÁŘSKÁ Z  PE100 RC2 SDR11 D90 - DL.104 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1.1 - Vodovodní řad T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Ústí nad Orlicí - Kerhartice</v>
      </c>
      <c r="G89" s="41"/>
      <c r="H89" s="41"/>
      <c r="I89" s="33" t="s">
        <v>22</v>
      </c>
      <c r="J89" s="80" t="str">
        <f>IF(J12="","",J12)</f>
        <v>8. 11. 2023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>Ing. Pravec František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Kašparová Věra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135</v>
      </c>
      <c r="D94" s="178"/>
      <c r="E94" s="178"/>
      <c r="F94" s="178"/>
      <c r="G94" s="178"/>
      <c r="H94" s="178"/>
      <c r="I94" s="178"/>
      <c r="J94" s="179" t="s">
        <v>136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137</v>
      </c>
      <c r="D96" s="41"/>
      <c r="E96" s="41"/>
      <c r="F96" s="41"/>
      <c r="G96" s="41"/>
      <c r="H96" s="41"/>
      <c r="I96" s="41"/>
      <c r="J96" s="111">
        <f>J129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138</v>
      </c>
    </row>
    <row r="97" s="9" customFormat="1" ht="24.96" customHeight="1">
      <c r="A97" s="9"/>
      <c r="B97" s="181"/>
      <c r="C97" s="182"/>
      <c r="D97" s="183" t="s">
        <v>139</v>
      </c>
      <c r="E97" s="184"/>
      <c r="F97" s="184"/>
      <c r="G97" s="184"/>
      <c r="H97" s="184"/>
      <c r="I97" s="184"/>
      <c r="J97" s="185">
        <f>J130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140</v>
      </c>
      <c r="E98" s="190"/>
      <c r="F98" s="190"/>
      <c r="G98" s="190"/>
      <c r="H98" s="190"/>
      <c r="I98" s="190"/>
      <c r="J98" s="191">
        <f>J131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141</v>
      </c>
      <c r="E99" s="190"/>
      <c r="F99" s="190"/>
      <c r="G99" s="190"/>
      <c r="H99" s="190"/>
      <c r="I99" s="190"/>
      <c r="J99" s="191">
        <f>J273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142</v>
      </c>
      <c r="E100" s="190"/>
      <c r="F100" s="190"/>
      <c r="G100" s="190"/>
      <c r="H100" s="190"/>
      <c r="I100" s="190"/>
      <c r="J100" s="191">
        <f>J277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143</v>
      </c>
      <c r="E101" s="190"/>
      <c r="F101" s="190"/>
      <c r="G101" s="190"/>
      <c r="H101" s="190"/>
      <c r="I101" s="190"/>
      <c r="J101" s="191">
        <f>J282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144</v>
      </c>
      <c r="E102" s="190"/>
      <c r="F102" s="190"/>
      <c r="G102" s="190"/>
      <c r="H102" s="190"/>
      <c r="I102" s="190"/>
      <c r="J102" s="191">
        <f>J290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7"/>
      <c r="C103" s="188"/>
      <c r="D103" s="189" t="s">
        <v>145</v>
      </c>
      <c r="E103" s="190"/>
      <c r="F103" s="190"/>
      <c r="G103" s="190"/>
      <c r="H103" s="190"/>
      <c r="I103" s="190"/>
      <c r="J103" s="191">
        <f>J309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7"/>
      <c r="C104" s="188"/>
      <c r="D104" s="189" t="s">
        <v>146</v>
      </c>
      <c r="E104" s="190"/>
      <c r="F104" s="190"/>
      <c r="G104" s="190"/>
      <c r="H104" s="190"/>
      <c r="I104" s="190"/>
      <c r="J104" s="191">
        <f>J489</f>
        <v>0</v>
      </c>
      <c r="K104" s="188"/>
      <c r="L104" s="19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7"/>
      <c r="C105" s="188"/>
      <c r="D105" s="189" t="s">
        <v>147</v>
      </c>
      <c r="E105" s="190"/>
      <c r="F105" s="190"/>
      <c r="G105" s="190"/>
      <c r="H105" s="190"/>
      <c r="I105" s="190"/>
      <c r="J105" s="191">
        <f>J499</f>
        <v>0</v>
      </c>
      <c r="K105" s="188"/>
      <c r="L105" s="19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1"/>
      <c r="C106" s="182"/>
      <c r="D106" s="183" t="s">
        <v>148</v>
      </c>
      <c r="E106" s="184"/>
      <c r="F106" s="184"/>
      <c r="G106" s="184"/>
      <c r="H106" s="184"/>
      <c r="I106" s="184"/>
      <c r="J106" s="185">
        <f>J502</f>
        <v>0</v>
      </c>
      <c r="K106" s="182"/>
      <c r="L106" s="186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81"/>
      <c r="C107" s="182"/>
      <c r="D107" s="183" t="s">
        <v>149</v>
      </c>
      <c r="E107" s="184"/>
      <c r="F107" s="184"/>
      <c r="G107" s="184"/>
      <c r="H107" s="184"/>
      <c r="I107" s="184"/>
      <c r="J107" s="185">
        <f>J522</f>
        <v>0</v>
      </c>
      <c r="K107" s="182"/>
      <c r="L107" s="186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81"/>
      <c r="C108" s="182"/>
      <c r="D108" s="183" t="s">
        <v>150</v>
      </c>
      <c r="E108" s="184"/>
      <c r="F108" s="184"/>
      <c r="G108" s="184"/>
      <c r="H108" s="184"/>
      <c r="I108" s="184"/>
      <c r="J108" s="185">
        <f>J525</f>
        <v>0</v>
      </c>
      <c r="K108" s="182"/>
      <c r="L108" s="186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81"/>
      <c r="C109" s="182"/>
      <c r="D109" s="183" t="s">
        <v>151</v>
      </c>
      <c r="E109" s="184"/>
      <c r="F109" s="184"/>
      <c r="G109" s="184"/>
      <c r="H109" s="184"/>
      <c r="I109" s="184"/>
      <c r="J109" s="185">
        <f>J526</f>
        <v>0</v>
      </c>
      <c r="K109" s="182"/>
      <c r="L109" s="186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152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6.25" customHeight="1">
      <c r="A119" s="39"/>
      <c r="B119" s="40"/>
      <c r="C119" s="41"/>
      <c r="D119" s="41"/>
      <c r="E119" s="176" t="str">
        <f>E7</f>
        <v xml:space="preserve">OBNOVA - VODOVOD V UL. TRUHLÁŘSKÁ Z  PE100 RC2 SDR11 D90 - DL.104 m</v>
      </c>
      <c r="F119" s="33"/>
      <c r="G119" s="33"/>
      <c r="H119" s="33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109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E9</f>
        <v>1.1 - Vodovodní řad T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F12</f>
        <v>Ústí nad Orlicí - Kerhartice</v>
      </c>
      <c r="G123" s="41"/>
      <c r="H123" s="41"/>
      <c r="I123" s="33" t="s">
        <v>22</v>
      </c>
      <c r="J123" s="80" t="str">
        <f>IF(J12="","",J12)</f>
        <v>8. 11. 2023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24</v>
      </c>
      <c r="D125" s="41"/>
      <c r="E125" s="41"/>
      <c r="F125" s="28" t="str">
        <f>E15</f>
        <v xml:space="preserve"> </v>
      </c>
      <c r="G125" s="41"/>
      <c r="H125" s="41"/>
      <c r="I125" s="33" t="s">
        <v>30</v>
      </c>
      <c r="J125" s="37" t="str">
        <f>E21</f>
        <v>Ing. Pravec František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28</v>
      </c>
      <c r="D126" s="41"/>
      <c r="E126" s="41"/>
      <c r="F126" s="28" t="str">
        <f>IF(E18="","",E18)</f>
        <v>Vyplň údaj</v>
      </c>
      <c r="G126" s="41"/>
      <c r="H126" s="41"/>
      <c r="I126" s="33" t="s">
        <v>33</v>
      </c>
      <c r="J126" s="37" t="str">
        <f>E24</f>
        <v>Kašparová Věra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193"/>
      <c r="B128" s="194"/>
      <c r="C128" s="195" t="s">
        <v>153</v>
      </c>
      <c r="D128" s="196" t="s">
        <v>61</v>
      </c>
      <c r="E128" s="196" t="s">
        <v>57</v>
      </c>
      <c r="F128" s="196" t="s">
        <v>58</v>
      </c>
      <c r="G128" s="196" t="s">
        <v>154</v>
      </c>
      <c r="H128" s="196" t="s">
        <v>155</v>
      </c>
      <c r="I128" s="196" t="s">
        <v>156</v>
      </c>
      <c r="J128" s="196" t="s">
        <v>136</v>
      </c>
      <c r="K128" s="197" t="s">
        <v>157</v>
      </c>
      <c r="L128" s="198"/>
      <c r="M128" s="101" t="s">
        <v>1</v>
      </c>
      <c r="N128" s="102" t="s">
        <v>40</v>
      </c>
      <c r="O128" s="102" t="s">
        <v>158</v>
      </c>
      <c r="P128" s="102" t="s">
        <v>159</v>
      </c>
      <c r="Q128" s="102" t="s">
        <v>160</v>
      </c>
      <c r="R128" s="102" t="s">
        <v>161</v>
      </c>
      <c r="S128" s="102" t="s">
        <v>162</v>
      </c>
      <c r="T128" s="103" t="s">
        <v>163</v>
      </c>
      <c r="U128" s="193"/>
      <c r="V128" s="193"/>
      <c r="W128" s="193"/>
      <c r="X128" s="193"/>
      <c r="Y128" s="193"/>
      <c r="Z128" s="193"/>
      <c r="AA128" s="193"/>
      <c r="AB128" s="193"/>
      <c r="AC128" s="193"/>
      <c r="AD128" s="193"/>
      <c r="AE128" s="193"/>
    </row>
    <row r="129" s="2" customFormat="1" ht="22.8" customHeight="1">
      <c r="A129" s="39"/>
      <c r="B129" s="40"/>
      <c r="C129" s="108" t="s">
        <v>164</v>
      </c>
      <c r="D129" s="41"/>
      <c r="E129" s="41"/>
      <c r="F129" s="41"/>
      <c r="G129" s="41"/>
      <c r="H129" s="41"/>
      <c r="I129" s="41"/>
      <c r="J129" s="199">
        <f>BK129</f>
        <v>0</v>
      </c>
      <c r="K129" s="41"/>
      <c r="L129" s="45"/>
      <c r="M129" s="104"/>
      <c r="N129" s="200"/>
      <c r="O129" s="105"/>
      <c r="P129" s="201">
        <f>P130+P502+P522+P525+P526</f>
        <v>0</v>
      </c>
      <c r="Q129" s="105"/>
      <c r="R129" s="201">
        <f>R130+R502+R522+R525+R526</f>
        <v>171.67104992</v>
      </c>
      <c r="S129" s="105"/>
      <c r="T129" s="202">
        <f>T130+T502+T522+T525+T526</f>
        <v>97.087180000000004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75</v>
      </c>
      <c r="AU129" s="18" t="s">
        <v>138</v>
      </c>
      <c r="BK129" s="203">
        <f>BK130+BK502+BK522+BK525+BK526</f>
        <v>0</v>
      </c>
    </row>
    <row r="130" s="12" customFormat="1" ht="25.92" customHeight="1">
      <c r="A130" s="12"/>
      <c r="B130" s="204"/>
      <c r="C130" s="205"/>
      <c r="D130" s="206" t="s">
        <v>75</v>
      </c>
      <c r="E130" s="207" t="s">
        <v>165</v>
      </c>
      <c r="F130" s="207" t="s">
        <v>166</v>
      </c>
      <c r="G130" s="205"/>
      <c r="H130" s="205"/>
      <c r="I130" s="208"/>
      <c r="J130" s="209">
        <f>BK130</f>
        <v>0</v>
      </c>
      <c r="K130" s="205"/>
      <c r="L130" s="210"/>
      <c r="M130" s="211"/>
      <c r="N130" s="212"/>
      <c r="O130" s="212"/>
      <c r="P130" s="213">
        <f>P131+P273+P277+P282+P290+P309+P489+P499</f>
        <v>0</v>
      </c>
      <c r="Q130" s="212"/>
      <c r="R130" s="213">
        <f>R131+R273+R277+R282+R290+R309+R489+R499</f>
        <v>171.67090617</v>
      </c>
      <c r="S130" s="212"/>
      <c r="T130" s="214">
        <f>T131+T273+T277+T282+T290+T309+T489+T499</f>
        <v>97.087180000000004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5" t="s">
        <v>84</v>
      </c>
      <c r="AT130" s="216" t="s">
        <v>75</v>
      </c>
      <c r="AU130" s="216" t="s">
        <v>76</v>
      </c>
      <c r="AY130" s="215" t="s">
        <v>167</v>
      </c>
      <c r="BK130" s="217">
        <f>BK131+BK273+BK277+BK282+BK290+BK309+BK489+BK499</f>
        <v>0</v>
      </c>
    </row>
    <row r="131" s="12" customFormat="1" ht="22.8" customHeight="1">
      <c r="A131" s="12"/>
      <c r="B131" s="204"/>
      <c r="C131" s="205"/>
      <c r="D131" s="206" t="s">
        <v>75</v>
      </c>
      <c r="E131" s="218" t="s">
        <v>84</v>
      </c>
      <c r="F131" s="218" t="s">
        <v>168</v>
      </c>
      <c r="G131" s="205"/>
      <c r="H131" s="205"/>
      <c r="I131" s="208"/>
      <c r="J131" s="219">
        <f>BK131</f>
        <v>0</v>
      </c>
      <c r="K131" s="205"/>
      <c r="L131" s="210"/>
      <c r="M131" s="211"/>
      <c r="N131" s="212"/>
      <c r="O131" s="212"/>
      <c r="P131" s="213">
        <f>SUM(P132:P272)</f>
        <v>0</v>
      </c>
      <c r="Q131" s="212"/>
      <c r="R131" s="213">
        <f>SUM(R132:R272)</f>
        <v>0.41786390000000007</v>
      </c>
      <c r="S131" s="212"/>
      <c r="T131" s="214">
        <f>SUM(T132:T272)</f>
        <v>94.967179999999999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5" t="s">
        <v>84</v>
      </c>
      <c r="AT131" s="216" t="s">
        <v>75</v>
      </c>
      <c r="AU131" s="216" t="s">
        <v>84</v>
      </c>
      <c r="AY131" s="215" t="s">
        <v>167</v>
      </c>
      <c r="BK131" s="217">
        <f>SUM(BK132:BK272)</f>
        <v>0</v>
      </c>
    </row>
    <row r="132" s="2" customFormat="1" ht="33" customHeight="1">
      <c r="A132" s="39"/>
      <c r="B132" s="40"/>
      <c r="C132" s="220" t="s">
        <v>84</v>
      </c>
      <c r="D132" s="220" t="s">
        <v>169</v>
      </c>
      <c r="E132" s="221" t="s">
        <v>170</v>
      </c>
      <c r="F132" s="222" t="s">
        <v>171</v>
      </c>
      <c r="G132" s="223" t="s">
        <v>172</v>
      </c>
      <c r="H132" s="224">
        <v>104.328</v>
      </c>
      <c r="I132" s="225"/>
      <c r="J132" s="226">
        <f>ROUND(I132*H132,2)</f>
        <v>0</v>
      </c>
      <c r="K132" s="222" t="s">
        <v>173</v>
      </c>
      <c r="L132" s="45"/>
      <c r="M132" s="227" t="s">
        <v>1</v>
      </c>
      <c r="N132" s="228" t="s">
        <v>41</v>
      </c>
      <c r="O132" s="92"/>
      <c r="P132" s="229">
        <f>O132*H132</f>
        <v>0</v>
      </c>
      <c r="Q132" s="229">
        <v>0</v>
      </c>
      <c r="R132" s="229">
        <f>Q132*H132</f>
        <v>0</v>
      </c>
      <c r="S132" s="229">
        <v>0.44</v>
      </c>
      <c r="T132" s="230">
        <f>S132*H132</f>
        <v>45.904319999999998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1" t="s">
        <v>174</v>
      </c>
      <c r="AT132" s="231" t="s">
        <v>169</v>
      </c>
      <c r="AU132" s="231" t="s">
        <v>87</v>
      </c>
      <c r="AY132" s="18" t="s">
        <v>167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84</v>
      </c>
      <c r="BK132" s="232">
        <f>ROUND(I132*H132,2)</f>
        <v>0</v>
      </c>
      <c r="BL132" s="18" t="s">
        <v>174</v>
      </c>
      <c r="BM132" s="231" t="s">
        <v>175</v>
      </c>
    </row>
    <row r="133" s="13" customFormat="1">
      <c r="A133" s="13"/>
      <c r="B133" s="233"/>
      <c r="C133" s="234"/>
      <c r="D133" s="235" t="s">
        <v>176</v>
      </c>
      <c r="E133" s="236" t="s">
        <v>1</v>
      </c>
      <c r="F133" s="237" t="s">
        <v>177</v>
      </c>
      <c r="G133" s="234"/>
      <c r="H133" s="236" t="s">
        <v>1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176</v>
      </c>
      <c r="AU133" s="243" t="s">
        <v>87</v>
      </c>
      <c r="AV133" s="13" t="s">
        <v>84</v>
      </c>
      <c r="AW133" s="13" t="s">
        <v>32</v>
      </c>
      <c r="AX133" s="13" t="s">
        <v>76</v>
      </c>
      <c r="AY133" s="243" t="s">
        <v>167</v>
      </c>
    </row>
    <row r="134" s="14" customFormat="1">
      <c r="A134" s="14"/>
      <c r="B134" s="244"/>
      <c r="C134" s="245"/>
      <c r="D134" s="235" t="s">
        <v>176</v>
      </c>
      <c r="E134" s="246" t="s">
        <v>1</v>
      </c>
      <c r="F134" s="247" t="s">
        <v>178</v>
      </c>
      <c r="G134" s="245"/>
      <c r="H134" s="248">
        <v>104.328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176</v>
      </c>
      <c r="AU134" s="254" t="s">
        <v>87</v>
      </c>
      <c r="AV134" s="14" t="s">
        <v>87</v>
      </c>
      <c r="AW134" s="14" t="s">
        <v>32</v>
      </c>
      <c r="AX134" s="14" t="s">
        <v>84</v>
      </c>
      <c r="AY134" s="254" t="s">
        <v>167</v>
      </c>
    </row>
    <row r="135" s="2" customFormat="1" ht="24.15" customHeight="1">
      <c r="A135" s="39"/>
      <c r="B135" s="40"/>
      <c r="C135" s="220" t="s">
        <v>87</v>
      </c>
      <c r="D135" s="220" t="s">
        <v>169</v>
      </c>
      <c r="E135" s="221" t="s">
        <v>179</v>
      </c>
      <c r="F135" s="222" t="s">
        <v>180</v>
      </c>
      <c r="G135" s="223" t="s">
        <v>172</v>
      </c>
      <c r="H135" s="224">
        <v>223.01300000000001</v>
      </c>
      <c r="I135" s="225"/>
      <c r="J135" s="226">
        <f>ROUND(I135*H135,2)</f>
        <v>0</v>
      </c>
      <c r="K135" s="222" t="s">
        <v>173</v>
      </c>
      <c r="L135" s="45"/>
      <c r="M135" s="227" t="s">
        <v>1</v>
      </c>
      <c r="N135" s="228" t="s">
        <v>41</v>
      </c>
      <c r="O135" s="92"/>
      <c r="P135" s="229">
        <f>O135*H135</f>
        <v>0</v>
      </c>
      <c r="Q135" s="229">
        <v>0</v>
      </c>
      <c r="R135" s="229">
        <f>Q135*H135</f>
        <v>0</v>
      </c>
      <c r="S135" s="229">
        <v>0.22</v>
      </c>
      <c r="T135" s="230">
        <f>S135*H135</f>
        <v>49.062860000000001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1" t="s">
        <v>174</v>
      </c>
      <c r="AT135" s="231" t="s">
        <v>169</v>
      </c>
      <c r="AU135" s="231" t="s">
        <v>87</v>
      </c>
      <c r="AY135" s="18" t="s">
        <v>167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8" t="s">
        <v>84</v>
      </c>
      <c r="BK135" s="232">
        <f>ROUND(I135*H135,2)</f>
        <v>0</v>
      </c>
      <c r="BL135" s="18" t="s">
        <v>174</v>
      </c>
      <c r="BM135" s="231" t="s">
        <v>181</v>
      </c>
    </row>
    <row r="136" s="13" customFormat="1">
      <c r="A136" s="13"/>
      <c r="B136" s="233"/>
      <c r="C136" s="234"/>
      <c r="D136" s="235" t="s">
        <v>176</v>
      </c>
      <c r="E136" s="236" t="s">
        <v>1</v>
      </c>
      <c r="F136" s="237" t="s">
        <v>177</v>
      </c>
      <c r="G136" s="234"/>
      <c r="H136" s="236" t="s">
        <v>1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176</v>
      </c>
      <c r="AU136" s="243" t="s">
        <v>87</v>
      </c>
      <c r="AV136" s="13" t="s">
        <v>84</v>
      </c>
      <c r="AW136" s="13" t="s">
        <v>32</v>
      </c>
      <c r="AX136" s="13" t="s">
        <v>76</v>
      </c>
      <c r="AY136" s="243" t="s">
        <v>167</v>
      </c>
    </row>
    <row r="137" s="14" customFormat="1">
      <c r="A137" s="14"/>
      <c r="B137" s="244"/>
      <c r="C137" s="245"/>
      <c r="D137" s="235" t="s">
        <v>176</v>
      </c>
      <c r="E137" s="246" t="s">
        <v>1</v>
      </c>
      <c r="F137" s="247" t="s">
        <v>182</v>
      </c>
      <c r="G137" s="245"/>
      <c r="H137" s="248">
        <v>223.01300000000001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176</v>
      </c>
      <c r="AU137" s="254" t="s">
        <v>87</v>
      </c>
      <c r="AV137" s="14" t="s">
        <v>87</v>
      </c>
      <c r="AW137" s="14" t="s">
        <v>32</v>
      </c>
      <c r="AX137" s="14" t="s">
        <v>84</v>
      </c>
      <c r="AY137" s="254" t="s">
        <v>167</v>
      </c>
    </row>
    <row r="138" s="2" customFormat="1" ht="24.15" customHeight="1">
      <c r="A138" s="39"/>
      <c r="B138" s="40"/>
      <c r="C138" s="220" t="s">
        <v>111</v>
      </c>
      <c r="D138" s="220" t="s">
        <v>169</v>
      </c>
      <c r="E138" s="221" t="s">
        <v>183</v>
      </c>
      <c r="F138" s="222" t="s">
        <v>184</v>
      </c>
      <c r="G138" s="223" t="s">
        <v>185</v>
      </c>
      <c r="H138" s="224">
        <v>52</v>
      </c>
      <c r="I138" s="225"/>
      <c r="J138" s="226">
        <f>ROUND(I138*H138,2)</f>
        <v>0</v>
      </c>
      <c r="K138" s="222" t="s">
        <v>173</v>
      </c>
      <c r="L138" s="45"/>
      <c r="M138" s="227" t="s">
        <v>1</v>
      </c>
      <c r="N138" s="228" t="s">
        <v>41</v>
      </c>
      <c r="O138" s="92"/>
      <c r="P138" s="229">
        <f>O138*H138</f>
        <v>0</v>
      </c>
      <c r="Q138" s="229">
        <v>3.0000000000000001E-05</v>
      </c>
      <c r="R138" s="229">
        <f>Q138*H138</f>
        <v>0.00156</v>
      </c>
      <c r="S138" s="229">
        <v>0</v>
      </c>
      <c r="T138" s="23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1" t="s">
        <v>174</v>
      </c>
      <c r="AT138" s="231" t="s">
        <v>169</v>
      </c>
      <c r="AU138" s="231" t="s">
        <v>87</v>
      </c>
      <c r="AY138" s="18" t="s">
        <v>167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8" t="s">
        <v>84</v>
      </c>
      <c r="BK138" s="232">
        <f>ROUND(I138*H138,2)</f>
        <v>0</v>
      </c>
      <c r="BL138" s="18" t="s">
        <v>174</v>
      </c>
      <c r="BM138" s="231" t="s">
        <v>186</v>
      </c>
    </row>
    <row r="139" s="13" customFormat="1">
      <c r="A139" s="13"/>
      <c r="B139" s="233"/>
      <c r="C139" s="234"/>
      <c r="D139" s="235" t="s">
        <v>176</v>
      </c>
      <c r="E139" s="236" t="s">
        <v>1</v>
      </c>
      <c r="F139" s="237" t="s">
        <v>177</v>
      </c>
      <c r="G139" s="234"/>
      <c r="H139" s="236" t="s">
        <v>1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176</v>
      </c>
      <c r="AU139" s="243" t="s">
        <v>87</v>
      </c>
      <c r="AV139" s="13" t="s">
        <v>84</v>
      </c>
      <c r="AW139" s="13" t="s">
        <v>32</v>
      </c>
      <c r="AX139" s="13" t="s">
        <v>76</v>
      </c>
      <c r="AY139" s="243" t="s">
        <v>167</v>
      </c>
    </row>
    <row r="140" s="14" customFormat="1">
      <c r="A140" s="14"/>
      <c r="B140" s="244"/>
      <c r="C140" s="245"/>
      <c r="D140" s="235" t="s">
        <v>176</v>
      </c>
      <c r="E140" s="246" t="s">
        <v>1</v>
      </c>
      <c r="F140" s="247" t="s">
        <v>187</v>
      </c>
      <c r="G140" s="245"/>
      <c r="H140" s="248">
        <v>52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176</v>
      </c>
      <c r="AU140" s="254" t="s">
        <v>87</v>
      </c>
      <c r="AV140" s="14" t="s">
        <v>87</v>
      </c>
      <c r="AW140" s="14" t="s">
        <v>32</v>
      </c>
      <c r="AX140" s="14" t="s">
        <v>84</v>
      </c>
      <c r="AY140" s="254" t="s">
        <v>167</v>
      </c>
    </row>
    <row r="141" s="2" customFormat="1" ht="24.15" customHeight="1">
      <c r="A141" s="39"/>
      <c r="B141" s="40"/>
      <c r="C141" s="220" t="s">
        <v>174</v>
      </c>
      <c r="D141" s="220" t="s">
        <v>169</v>
      </c>
      <c r="E141" s="221" t="s">
        <v>188</v>
      </c>
      <c r="F141" s="222" t="s">
        <v>189</v>
      </c>
      <c r="G141" s="223" t="s">
        <v>190</v>
      </c>
      <c r="H141" s="224">
        <v>5.2000000000000002</v>
      </c>
      <c r="I141" s="225"/>
      <c r="J141" s="226">
        <f>ROUND(I141*H141,2)</f>
        <v>0</v>
      </c>
      <c r="K141" s="222" t="s">
        <v>173</v>
      </c>
      <c r="L141" s="45"/>
      <c r="M141" s="227" t="s">
        <v>1</v>
      </c>
      <c r="N141" s="228" t="s">
        <v>41</v>
      </c>
      <c r="O141" s="92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1" t="s">
        <v>174</v>
      </c>
      <c r="AT141" s="231" t="s">
        <v>169</v>
      </c>
      <c r="AU141" s="231" t="s">
        <v>87</v>
      </c>
      <c r="AY141" s="18" t="s">
        <v>167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8" t="s">
        <v>84</v>
      </c>
      <c r="BK141" s="232">
        <f>ROUND(I141*H141,2)</f>
        <v>0</v>
      </c>
      <c r="BL141" s="18" t="s">
        <v>174</v>
      </c>
      <c r="BM141" s="231" t="s">
        <v>191</v>
      </c>
    </row>
    <row r="142" s="13" customFormat="1">
      <c r="A142" s="13"/>
      <c r="B142" s="233"/>
      <c r="C142" s="234"/>
      <c r="D142" s="235" t="s">
        <v>176</v>
      </c>
      <c r="E142" s="236" t="s">
        <v>1</v>
      </c>
      <c r="F142" s="237" t="s">
        <v>177</v>
      </c>
      <c r="G142" s="234"/>
      <c r="H142" s="236" t="s">
        <v>1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176</v>
      </c>
      <c r="AU142" s="243" t="s">
        <v>87</v>
      </c>
      <c r="AV142" s="13" t="s">
        <v>84</v>
      </c>
      <c r="AW142" s="13" t="s">
        <v>32</v>
      </c>
      <c r="AX142" s="13" t="s">
        <v>76</v>
      </c>
      <c r="AY142" s="243" t="s">
        <v>167</v>
      </c>
    </row>
    <row r="143" s="14" customFormat="1">
      <c r="A143" s="14"/>
      <c r="B143" s="244"/>
      <c r="C143" s="245"/>
      <c r="D143" s="235" t="s">
        <v>176</v>
      </c>
      <c r="E143" s="246" t="s">
        <v>1</v>
      </c>
      <c r="F143" s="247" t="s">
        <v>192</v>
      </c>
      <c r="G143" s="245"/>
      <c r="H143" s="248">
        <v>5.2000000000000002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176</v>
      </c>
      <c r="AU143" s="254" t="s">
        <v>87</v>
      </c>
      <c r="AV143" s="14" t="s">
        <v>87</v>
      </c>
      <c r="AW143" s="14" t="s">
        <v>32</v>
      </c>
      <c r="AX143" s="14" t="s">
        <v>84</v>
      </c>
      <c r="AY143" s="254" t="s">
        <v>167</v>
      </c>
    </row>
    <row r="144" s="2" customFormat="1" ht="24.15" customHeight="1">
      <c r="A144" s="39"/>
      <c r="B144" s="40"/>
      <c r="C144" s="220" t="s">
        <v>193</v>
      </c>
      <c r="D144" s="220" t="s">
        <v>169</v>
      </c>
      <c r="E144" s="221" t="s">
        <v>194</v>
      </c>
      <c r="F144" s="222" t="s">
        <v>195</v>
      </c>
      <c r="G144" s="223" t="s">
        <v>196</v>
      </c>
      <c r="H144" s="224">
        <v>6.4800000000000004</v>
      </c>
      <c r="I144" s="225"/>
      <c r="J144" s="226">
        <f>ROUND(I144*H144,2)</f>
        <v>0</v>
      </c>
      <c r="K144" s="222" t="s">
        <v>173</v>
      </c>
      <c r="L144" s="45"/>
      <c r="M144" s="227" t="s">
        <v>1</v>
      </c>
      <c r="N144" s="228" t="s">
        <v>41</v>
      </c>
      <c r="O144" s="92"/>
      <c r="P144" s="229">
        <f>O144*H144</f>
        <v>0</v>
      </c>
      <c r="Q144" s="229">
        <v>0.0086800000000000002</v>
      </c>
      <c r="R144" s="229">
        <f>Q144*H144</f>
        <v>0.056246400000000002</v>
      </c>
      <c r="S144" s="229">
        <v>0</v>
      </c>
      <c r="T144" s="23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1" t="s">
        <v>174</v>
      </c>
      <c r="AT144" s="231" t="s">
        <v>169</v>
      </c>
      <c r="AU144" s="231" t="s">
        <v>87</v>
      </c>
      <c r="AY144" s="18" t="s">
        <v>167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8" t="s">
        <v>84</v>
      </c>
      <c r="BK144" s="232">
        <f>ROUND(I144*H144,2)</f>
        <v>0</v>
      </c>
      <c r="BL144" s="18" t="s">
        <v>174</v>
      </c>
      <c r="BM144" s="231" t="s">
        <v>197</v>
      </c>
    </row>
    <row r="145" s="13" customFormat="1">
      <c r="A145" s="13"/>
      <c r="B145" s="233"/>
      <c r="C145" s="234"/>
      <c r="D145" s="235" t="s">
        <v>176</v>
      </c>
      <c r="E145" s="236" t="s">
        <v>1</v>
      </c>
      <c r="F145" s="237" t="s">
        <v>177</v>
      </c>
      <c r="G145" s="234"/>
      <c r="H145" s="236" t="s">
        <v>1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176</v>
      </c>
      <c r="AU145" s="243" t="s">
        <v>87</v>
      </c>
      <c r="AV145" s="13" t="s">
        <v>84</v>
      </c>
      <c r="AW145" s="13" t="s">
        <v>32</v>
      </c>
      <c r="AX145" s="13" t="s">
        <v>76</v>
      </c>
      <c r="AY145" s="243" t="s">
        <v>167</v>
      </c>
    </row>
    <row r="146" s="14" customFormat="1">
      <c r="A146" s="14"/>
      <c r="B146" s="244"/>
      <c r="C146" s="245"/>
      <c r="D146" s="235" t="s">
        <v>176</v>
      </c>
      <c r="E146" s="246" t="s">
        <v>1</v>
      </c>
      <c r="F146" s="247" t="s">
        <v>198</v>
      </c>
      <c r="G146" s="245"/>
      <c r="H146" s="248">
        <v>6.4800000000000004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176</v>
      </c>
      <c r="AU146" s="254" t="s">
        <v>87</v>
      </c>
      <c r="AV146" s="14" t="s">
        <v>87</v>
      </c>
      <c r="AW146" s="14" t="s">
        <v>32</v>
      </c>
      <c r="AX146" s="14" t="s">
        <v>84</v>
      </c>
      <c r="AY146" s="254" t="s">
        <v>167</v>
      </c>
    </row>
    <row r="147" s="2" customFormat="1" ht="24.15" customHeight="1">
      <c r="A147" s="39"/>
      <c r="B147" s="40"/>
      <c r="C147" s="220" t="s">
        <v>199</v>
      </c>
      <c r="D147" s="220" t="s">
        <v>169</v>
      </c>
      <c r="E147" s="221" t="s">
        <v>200</v>
      </c>
      <c r="F147" s="222" t="s">
        <v>201</v>
      </c>
      <c r="G147" s="223" t="s">
        <v>196</v>
      </c>
      <c r="H147" s="224">
        <v>1.6200000000000001</v>
      </c>
      <c r="I147" s="225"/>
      <c r="J147" s="226">
        <f>ROUND(I147*H147,2)</f>
        <v>0</v>
      </c>
      <c r="K147" s="222" t="s">
        <v>173</v>
      </c>
      <c r="L147" s="45"/>
      <c r="M147" s="227" t="s">
        <v>1</v>
      </c>
      <c r="N147" s="228" t="s">
        <v>41</v>
      </c>
      <c r="O147" s="92"/>
      <c r="P147" s="229">
        <f>O147*H147</f>
        <v>0</v>
      </c>
      <c r="Q147" s="229">
        <v>0.01068</v>
      </c>
      <c r="R147" s="229">
        <f>Q147*H147</f>
        <v>0.0173016</v>
      </c>
      <c r="S147" s="229">
        <v>0</v>
      </c>
      <c r="T147" s="23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1" t="s">
        <v>174</v>
      </c>
      <c r="AT147" s="231" t="s">
        <v>169</v>
      </c>
      <c r="AU147" s="231" t="s">
        <v>87</v>
      </c>
      <c r="AY147" s="18" t="s">
        <v>167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8" t="s">
        <v>84</v>
      </c>
      <c r="BK147" s="232">
        <f>ROUND(I147*H147,2)</f>
        <v>0</v>
      </c>
      <c r="BL147" s="18" t="s">
        <v>174</v>
      </c>
      <c r="BM147" s="231" t="s">
        <v>202</v>
      </c>
    </row>
    <row r="148" s="13" customFormat="1">
      <c r="A148" s="13"/>
      <c r="B148" s="233"/>
      <c r="C148" s="234"/>
      <c r="D148" s="235" t="s">
        <v>176</v>
      </c>
      <c r="E148" s="236" t="s">
        <v>1</v>
      </c>
      <c r="F148" s="237" t="s">
        <v>177</v>
      </c>
      <c r="G148" s="234"/>
      <c r="H148" s="236" t="s">
        <v>1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176</v>
      </c>
      <c r="AU148" s="243" t="s">
        <v>87</v>
      </c>
      <c r="AV148" s="13" t="s">
        <v>84</v>
      </c>
      <c r="AW148" s="13" t="s">
        <v>32</v>
      </c>
      <c r="AX148" s="13" t="s">
        <v>76</v>
      </c>
      <c r="AY148" s="243" t="s">
        <v>167</v>
      </c>
    </row>
    <row r="149" s="14" customFormat="1">
      <c r="A149" s="14"/>
      <c r="B149" s="244"/>
      <c r="C149" s="245"/>
      <c r="D149" s="235" t="s">
        <v>176</v>
      </c>
      <c r="E149" s="246" t="s">
        <v>1</v>
      </c>
      <c r="F149" s="247" t="s">
        <v>203</v>
      </c>
      <c r="G149" s="245"/>
      <c r="H149" s="248">
        <v>1.6200000000000001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176</v>
      </c>
      <c r="AU149" s="254" t="s">
        <v>87</v>
      </c>
      <c r="AV149" s="14" t="s">
        <v>87</v>
      </c>
      <c r="AW149" s="14" t="s">
        <v>32</v>
      </c>
      <c r="AX149" s="14" t="s">
        <v>84</v>
      </c>
      <c r="AY149" s="254" t="s">
        <v>167</v>
      </c>
    </row>
    <row r="150" s="2" customFormat="1" ht="24.15" customHeight="1">
      <c r="A150" s="39"/>
      <c r="B150" s="40"/>
      <c r="C150" s="220" t="s">
        <v>204</v>
      </c>
      <c r="D150" s="220" t="s">
        <v>169</v>
      </c>
      <c r="E150" s="221" t="s">
        <v>205</v>
      </c>
      <c r="F150" s="222" t="s">
        <v>206</v>
      </c>
      <c r="G150" s="223" t="s">
        <v>196</v>
      </c>
      <c r="H150" s="224">
        <v>0.81000000000000005</v>
      </c>
      <c r="I150" s="225"/>
      <c r="J150" s="226">
        <f>ROUND(I150*H150,2)</f>
        <v>0</v>
      </c>
      <c r="K150" s="222" t="s">
        <v>173</v>
      </c>
      <c r="L150" s="45"/>
      <c r="M150" s="227" t="s">
        <v>1</v>
      </c>
      <c r="N150" s="228" t="s">
        <v>41</v>
      </c>
      <c r="O150" s="92"/>
      <c r="P150" s="229">
        <f>O150*H150</f>
        <v>0</v>
      </c>
      <c r="Q150" s="229">
        <v>0.01269</v>
      </c>
      <c r="R150" s="229">
        <f>Q150*H150</f>
        <v>0.010278900000000001</v>
      </c>
      <c r="S150" s="229">
        <v>0</v>
      </c>
      <c r="T150" s="23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1" t="s">
        <v>174</v>
      </c>
      <c r="AT150" s="231" t="s">
        <v>169</v>
      </c>
      <c r="AU150" s="231" t="s">
        <v>87</v>
      </c>
      <c r="AY150" s="18" t="s">
        <v>167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8" t="s">
        <v>84</v>
      </c>
      <c r="BK150" s="232">
        <f>ROUND(I150*H150,2)</f>
        <v>0</v>
      </c>
      <c r="BL150" s="18" t="s">
        <v>174</v>
      </c>
      <c r="BM150" s="231" t="s">
        <v>207</v>
      </c>
    </row>
    <row r="151" s="13" customFormat="1">
      <c r="A151" s="13"/>
      <c r="B151" s="233"/>
      <c r="C151" s="234"/>
      <c r="D151" s="235" t="s">
        <v>176</v>
      </c>
      <c r="E151" s="236" t="s">
        <v>1</v>
      </c>
      <c r="F151" s="237" t="s">
        <v>177</v>
      </c>
      <c r="G151" s="234"/>
      <c r="H151" s="236" t="s">
        <v>1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176</v>
      </c>
      <c r="AU151" s="243" t="s">
        <v>87</v>
      </c>
      <c r="AV151" s="13" t="s">
        <v>84</v>
      </c>
      <c r="AW151" s="13" t="s">
        <v>32</v>
      </c>
      <c r="AX151" s="13" t="s">
        <v>76</v>
      </c>
      <c r="AY151" s="243" t="s">
        <v>167</v>
      </c>
    </row>
    <row r="152" s="14" customFormat="1">
      <c r="A152" s="14"/>
      <c r="B152" s="244"/>
      <c r="C152" s="245"/>
      <c r="D152" s="235" t="s">
        <v>176</v>
      </c>
      <c r="E152" s="246" t="s">
        <v>1</v>
      </c>
      <c r="F152" s="247" t="s">
        <v>208</v>
      </c>
      <c r="G152" s="245"/>
      <c r="H152" s="248">
        <v>0.81000000000000005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176</v>
      </c>
      <c r="AU152" s="254" t="s">
        <v>87</v>
      </c>
      <c r="AV152" s="14" t="s">
        <v>87</v>
      </c>
      <c r="AW152" s="14" t="s">
        <v>32</v>
      </c>
      <c r="AX152" s="14" t="s">
        <v>84</v>
      </c>
      <c r="AY152" s="254" t="s">
        <v>167</v>
      </c>
    </row>
    <row r="153" s="2" customFormat="1" ht="24.15" customHeight="1">
      <c r="A153" s="39"/>
      <c r="B153" s="40"/>
      <c r="C153" s="220" t="s">
        <v>209</v>
      </c>
      <c r="D153" s="220" t="s">
        <v>169</v>
      </c>
      <c r="E153" s="221" t="s">
        <v>210</v>
      </c>
      <c r="F153" s="222" t="s">
        <v>211</v>
      </c>
      <c r="G153" s="223" t="s">
        <v>196</v>
      </c>
      <c r="H153" s="224">
        <v>3.2400000000000002</v>
      </c>
      <c r="I153" s="225"/>
      <c r="J153" s="226">
        <f>ROUND(I153*H153,2)</f>
        <v>0</v>
      </c>
      <c r="K153" s="222" t="s">
        <v>173</v>
      </c>
      <c r="L153" s="45"/>
      <c r="M153" s="227" t="s">
        <v>1</v>
      </c>
      <c r="N153" s="228" t="s">
        <v>41</v>
      </c>
      <c r="O153" s="92"/>
      <c r="P153" s="229">
        <f>O153*H153</f>
        <v>0</v>
      </c>
      <c r="Q153" s="229">
        <v>0.036900000000000002</v>
      </c>
      <c r="R153" s="229">
        <f>Q153*H153</f>
        <v>0.11955600000000001</v>
      </c>
      <c r="S153" s="229">
        <v>0</v>
      </c>
      <c r="T153" s="23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1" t="s">
        <v>174</v>
      </c>
      <c r="AT153" s="231" t="s">
        <v>169</v>
      </c>
      <c r="AU153" s="231" t="s">
        <v>87</v>
      </c>
      <c r="AY153" s="18" t="s">
        <v>167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8" t="s">
        <v>84</v>
      </c>
      <c r="BK153" s="232">
        <f>ROUND(I153*H153,2)</f>
        <v>0</v>
      </c>
      <c r="BL153" s="18" t="s">
        <v>174</v>
      </c>
      <c r="BM153" s="231" t="s">
        <v>212</v>
      </c>
    </row>
    <row r="154" s="13" customFormat="1">
      <c r="A154" s="13"/>
      <c r="B154" s="233"/>
      <c r="C154" s="234"/>
      <c r="D154" s="235" t="s">
        <v>176</v>
      </c>
      <c r="E154" s="236" t="s">
        <v>1</v>
      </c>
      <c r="F154" s="237" t="s">
        <v>177</v>
      </c>
      <c r="G154" s="234"/>
      <c r="H154" s="236" t="s">
        <v>1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176</v>
      </c>
      <c r="AU154" s="243" t="s">
        <v>87</v>
      </c>
      <c r="AV154" s="13" t="s">
        <v>84</v>
      </c>
      <c r="AW154" s="13" t="s">
        <v>32</v>
      </c>
      <c r="AX154" s="13" t="s">
        <v>76</v>
      </c>
      <c r="AY154" s="243" t="s">
        <v>167</v>
      </c>
    </row>
    <row r="155" s="14" customFormat="1">
      <c r="A155" s="14"/>
      <c r="B155" s="244"/>
      <c r="C155" s="245"/>
      <c r="D155" s="235" t="s">
        <v>176</v>
      </c>
      <c r="E155" s="246" t="s">
        <v>1</v>
      </c>
      <c r="F155" s="247" t="s">
        <v>213</v>
      </c>
      <c r="G155" s="245"/>
      <c r="H155" s="248">
        <v>3.2400000000000002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176</v>
      </c>
      <c r="AU155" s="254" t="s">
        <v>87</v>
      </c>
      <c r="AV155" s="14" t="s">
        <v>87</v>
      </c>
      <c r="AW155" s="14" t="s">
        <v>32</v>
      </c>
      <c r="AX155" s="14" t="s">
        <v>84</v>
      </c>
      <c r="AY155" s="254" t="s">
        <v>167</v>
      </c>
    </row>
    <row r="156" s="2" customFormat="1" ht="16.5" customHeight="1">
      <c r="A156" s="39"/>
      <c r="B156" s="40"/>
      <c r="C156" s="220" t="s">
        <v>214</v>
      </c>
      <c r="D156" s="220" t="s">
        <v>169</v>
      </c>
      <c r="E156" s="221" t="s">
        <v>215</v>
      </c>
      <c r="F156" s="222" t="s">
        <v>216</v>
      </c>
      <c r="G156" s="223" t="s">
        <v>196</v>
      </c>
      <c r="H156" s="224">
        <v>104</v>
      </c>
      <c r="I156" s="225"/>
      <c r="J156" s="226">
        <f>ROUND(I156*H156,2)</f>
        <v>0</v>
      </c>
      <c r="K156" s="222" t="s">
        <v>173</v>
      </c>
      <c r="L156" s="45"/>
      <c r="M156" s="227" t="s">
        <v>1</v>
      </c>
      <c r="N156" s="228" t="s">
        <v>41</v>
      </c>
      <c r="O156" s="92"/>
      <c r="P156" s="229">
        <f>O156*H156</f>
        <v>0</v>
      </c>
      <c r="Q156" s="229">
        <v>0.00055999999999999995</v>
      </c>
      <c r="R156" s="229">
        <f>Q156*H156</f>
        <v>0.058239999999999993</v>
      </c>
      <c r="S156" s="229">
        <v>0</v>
      </c>
      <c r="T156" s="23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1" t="s">
        <v>174</v>
      </c>
      <c r="AT156" s="231" t="s">
        <v>169</v>
      </c>
      <c r="AU156" s="231" t="s">
        <v>87</v>
      </c>
      <c r="AY156" s="18" t="s">
        <v>167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8" t="s">
        <v>84</v>
      </c>
      <c r="BK156" s="232">
        <f>ROUND(I156*H156,2)</f>
        <v>0</v>
      </c>
      <c r="BL156" s="18" t="s">
        <v>174</v>
      </c>
      <c r="BM156" s="231" t="s">
        <v>217</v>
      </c>
    </row>
    <row r="157" s="13" customFormat="1">
      <c r="A157" s="13"/>
      <c r="B157" s="233"/>
      <c r="C157" s="234"/>
      <c r="D157" s="235" t="s">
        <v>176</v>
      </c>
      <c r="E157" s="236" t="s">
        <v>1</v>
      </c>
      <c r="F157" s="237" t="s">
        <v>177</v>
      </c>
      <c r="G157" s="234"/>
      <c r="H157" s="236" t="s">
        <v>1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176</v>
      </c>
      <c r="AU157" s="243" t="s">
        <v>87</v>
      </c>
      <c r="AV157" s="13" t="s">
        <v>84</v>
      </c>
      <c r="AW157" s="13" t="s">
        <v>32</v>
      </c>
      <c r="AX157" s="13" t="s">
        <v>76</v>
      </c>
      <c r="AY157" s="243" t="s">
        <v>167</v>
      </c>
    </row>
    <row r="158" s="14" customFormat="1">
      <c r="A158" s="14"/>
      <c r="B158" s="244"/>
      <c r="C158" s="245"/>
      <c r="D158" s="235" t="s">
        <v>176</v>
      </c>
      <c r="E158" s="246" t="s">
        <v>1</v>
      </c>
      <c r="F158" s="247" t="s">
        <v>114</v>
      </c>
      <c r="G158" s="245"/>
      <c r="H158" s="248">
        <v>104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176</v>
      </c>
      <c r="AU158" s="254" t="s">
        <v>87</v>
      </c>
      <c r="AV158" s="14" t="s">
        <v>87</v>
      </c>
      <c r="AW158" s="14" t="s">
        <v>32</v>
      </c>
      <c r="AX158" s="14" t="s">
        <v>84</v>
      </c>
      <c r="AY158" s="254" t="s">
        <v>167</v>
      </c>
    </row>
    <row r="159" s="2" customFormat="1" ht="21.75" customHeight="1">
      <c r="A159" s="39"/>
      <c r="B159" s="40"/>
      <c r="C159" s="220" t="s">
        <v>218</v>
      </c>
      <c r="D159" s="220" t="s">
        <v>169</v>
      </c>
      <c r="E159" s="221" t="s">
        <v>219</v>
      </c>
      <c r="F159" s="222" t="s">
        <v>220</v>
      </c>
      <c r="G159" s="223" t="s">
        <v>196</v>
      </c>
      <c r="H159" s="224">
        <v>104</v>
      </c>
      <c r="I159" s="225"/>
      <c r="J159" s="226">
        <f>ROUND(I159*H159,2)</f>
        <v>0</v>
      </c>
      <c r="K159" s="222" t="s">
        <v>173</v>
      </c>
      <c r="L159" s="45"/>
      <c r="M159" s="227" t="s">
        <v>1</v>
      </c>
      <c r="N159" s="228" t="s">
        <v>41</v>
      </c>
      <c r="O159" s="92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1" t="s">
        <v>174</v>
      </c>
      <c r="AT159" s="231" t="s">
        <v>169</v>
      </c>
      <c r="AU159" s="231" t="s">
        <v>87</v>
      </c>
      <c r="AY159" s="18" t="s">
        <v>167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8" t="s">
        <v>84</v>
      </c>
      <c r="BK159" s="232">
        <f>ROUND(I159*H159,2)</f>
        <v>0</v>
      </c>
      <c r="BL159" s="18" t="s">
        <v>174</v>
      </c>
      <c r="BM159" s="231" t="s">
        <v>221</v>
      </c>
    </row>
    <row r="160" s="13" customFormat="1">
      <c r="A160" s="13"/>
      <c r="B160" s="233"/>
      <c r="C160" s="234"/>
      <c r="D160" s="235" t="s">
        <v>176</v>
      </c>
      <c r="E160" s="236" t="s">
        <v>1</v>
      </c>
      <c r="F160" s="237" t="s">
        <v>177</v>
      </c>
      <c r="G160" s="234"/>
      <c r="H160" s="236" t="s">
        <v>1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176</v>
      </c>
      <c r="AU160" s="243" t="s">
        <v>87</v>
      </c>
      <c r="AV160" s="13" t="s">
        <v>84</v>
      </c>
      <c r="AW160" s="13" t="s">
        <v>32</v>
      </c>
      <c r="AX160" s="13" t="s">
        <v>76</v>
      </c>
      <c r="AY160" s="243" t="s">
        <v>167</v>
      </c>
    </row>
    <row r="161" s="14" customFormat="1">
      <c r="A161" s="14"/>
      <c r="B161" s="244"/>
      <c r="C161" s="245"/>
      <c r="D161" s="235" t="s">
        <v>176</v>
      </c>
      <c r="E161" s="246" t="s">
        <v>1</v>
      </c>
      <c r="F161" s="247" t="s">
        <v>114</v>
      </c>
      <c r="G161" s="245"/>
      <c r="H161" s="248">
        <v>104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176</v>
      </c>
      <c r="AU161" s="254" t="s">
        <v>87</v>
      </c>
      <c r="AV161" s="14" t="s">
        <v>87</v>
      </c>
      <c r="AW161" s="14" t="s">
        <v>32</v>
      </c>
      <c r="AX161" s="14" t="s">
        <v>84</v>
      </c>
      <c r="AY161" s="254" t="s">
        <v>167</v>
      </c>
    </row>
    <row r="162" s="2" customFormat="1" ht="24.15" customHeight="1">
      <c r="A162" s="39"/>
      <c r="B162" s="40"/>
      <c r="C162" s="220" t="s">
        <v>222</v>
      </c>
      <c r="D162" s="220" t="s">
        <v>169</v>
      </c>
      <c r="E162" s="221" t="s">
        <v>223</v>
      </c>
      <c r="F162" s="222" t="s">
        <v>224</v>
      </c>
      <c r="G162" s="223" t="s">
        <v>196</v>
      </c>
      <c r="H162" s="224">
        <v>12</v>
      </c>
      <c r="I162" s="225"/>
      <c r="J162" s="226">
        <f>ROUND(I162*H162,2)</f>
        <v>0</v>
      </c>
      <c r="K162" s="222" t="s">
        <v>173</v>
      </c>
      <c r="L162" s="45"/>
      <c r="M162" s="227" t="s">
        <v>1</v>
      </c>
      <c r="N162" s="228" t="s">
        <v>41</v>
      </c>
      <c r="O162" s="92"/>
      <c r="P162" s="229">
        <f>O162*H162</f>
        <v>0</v>
      </c>
      <c r="Q162" s="229">
        <v>0.00014999999999999999</v>
      </c>
      <c r="R162" s="229">
        <f>Q162*H162</f>
        <v>0.0018</v>
      </c>
      <c r="S162" s="229">
        <v>0</v>
      </c>
      <c r="T162" s="23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1" t="s">
        <v>174</v>
      </c>
      <c r="AT162" s="231" t="s">
        <v>169</v>
      </c>
      <c r="AU162" s="231" t="s">
        <v>87</v>
      </c>
      <c r="AY162" s="18" t="s">
        <v>167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8" t="s">
        <v>84</v>
      </c>
      <c r="BK162" s="232">
        <f>ROUND(I162*H162,2)</f>
        <v>0</v>
      </c>
      <c r="BL162" s="18" t="s">
        <v>174</v>
      </c>
      <c r="BM162" s="231" t="s">
        <v>225</v>
      </c>
    </row>
    <row r="163" s="13" customFormat="1">
      <c r="A163" s="13"/>
      <c r="B163" s="233"/>
      <c r="C163" s="234"/>
      <c r="D163" s="235" t="s">
        <v>176</v>
      </c>
      <c r="E163" s="236" t="s">
        <v>1</v>
      </c>
      <c r="F163" s="237" t="s">
        <v>177</v>
      </c>
      <c r="G163" s="234"/>
      <c r="H163" s="236" t="s">
        <v>1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176</v>
      </c>
      <c r="AU163" s="243" t="s">
        <v>87</v>
      </c>
      <c r="AV163" s="13" t="s">
        <v>84</v>
      </c>
      <c r="AW163" s="13" t="s">
        <v>32</v>
      </c>
      <c r="AX163" s="13" t="s">
        <v>76</v>
      </c>
      <c r="AY163" s="243" t="s">
        <v>167</v>
      </c>
    </row>
    <row r="164" s="14" customFormat="1">
      <c r="A164" s="14"/>
      <c r="B164" s="244"/>
      <c r="C164" s="245"/>
      <c r="D164" s="235" t="s">
        <v>176</v>
      </c>
      <c r="E164" s="246" t="s">
        <v>1</v>
      </c>
      <c r="F164" s="247" t="s">
        <v>226</v>
      </c>
      <c r="G164" s="245"/>
      <c r="H164" s="248">
        <v>12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176</v>
      </c>
      <c r="AU164" s="254" t="s">
        <v>87</v>
      </c>
      <c r="AV164" s="14" t="s">
        <v>87</v>
      </c>
      <c r="AW164" s="14" t="s">
        <v>32</v>
      </c>
      <c r="AX164" s="14" t="s">
        <v>84</v>
      </c>
      <c r="AY164" s="254" t="s">
        <v>167</v>
      </c>
    </row>
    <row r="165" s="2" customFormat="1" ht="24.15" customHeight="1">
      <c r="A165" s="39"/>
      <c r="B165" s="40"/>
      <c r="C165" s="220" t="s">
        <v>227</v>
      </c>
      <c r="D165" s="220" t="s">
        <v>169</v>
      </c>
      <c r="E165" s="221" t="s">
        <v>228</v>
      </c>
      <c r="F165" s="222" t="s">
        <v>229</v>
      </c>
      <c r="G165" s="223" t="s">
        <v>196</v>
      </c>
      <c r="H165" s="224">
        <v>12</v>
      </c>
      <c r="I165" s="225"/>
      <c r="J165" s="226">
        <f>ROUND(I165*H165,2)</f>
        <v>0</v>
      </c>
      <c r="K165" s="222" t="s">
        <v>173</v>
      </c>
      <c r="L165" s="45"/>
      <c r="M165" s="227" t="s">
        <v>1</v>
      </c>
      <c r="N165" s="228" t="s">
        <v>41</v>
      </c>
      <c r="O165" s="92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1" t="s">
        <v>174</v>
      </c>
      <c r="AT165" s="231" t="s">
        <v>169</v>
      </c>
      <c r="AU165" s="231" t="s">
        <v>87</v>
      </c>
      <c r="AY165" s="18" t="s">
        <v>167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8" t="s">
        <v>84</v>
      </c>
      <c r="BK165" s="232">
        <f>ROUND(I165*H165,2)</f>
        <v>0</v>
      </c>
      <c r="BL165" s="18" t="s">
        <v>174</v>
      </c>
      <c r="BM165" s="231" t="s">
        <v>230</v>
      </c>
    </row>
    <row r="166" s="13" customFormat="1">
      <c r="A166" s="13"/>
      <c r="B166" s="233"/>
      <c r="C166" s="234"/>
      <c r="D166" s="235" t="s">
        <v>176</v>
      </c>
      <c r="E166" s="236" t="s">
        <v>1</v>
      </c>
      <c r="F166" s="237" t="s">
        <v>177</v>
      </c>
      <c r="G166" s="234"/>
      <c r="H166" s="236" t="s">
        <v>1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176</v>
      </c>
      <c r="AU166" s="243" t="s">
        <v>87</v>
      </c>
      <c r="AV166" s="13" t="s">
        <v>84</v>
      </c>
      <c r="AW166" s="13" t="s">
        <v>32</v>
      </c>
      <c r="AX166" s="13" t="s">
        <v>76</v>
      </c>
      <c r="AY166" s="243" t="s">
        <v>167</v>
      </c>
    </row>
    <row r="167" s="14" customFormat="1">
      <c r="A167" s="14"/>
      <c r="B167" s="244"/>
      <c r="C167" s="245"/>
      <c r="D167" s="235" t="s">
        <v>176</v>
      </c>
      <c r="E167" s="246" t="s">
        <v>1</v>
      </c>
      <c r="F167" s="247" t="s">
        <v>226</v>
      </c>
      <c r="G167" s="245"/>
      <c r="H167" s="248">
        <v>12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176</v>
      </c>
      <c r="AU167" s="254" t="s">
        <v>87</v>
      </c>
      <c r="AV167" s="14" t="s">
        <v>87</v>
      </c>
      <c r="AW167" s="14" t="s">
        <v>32</v>
      </c>
      <c r="AX167" s="14" t="s">
        <v>84</v>
      </c>
      <c r="AY167" s="254" t="s">
        <v>167</v>
      </c>
    </row>
    <row r="168" s="2" customFormat="1" ht="24.15" customHeight="1">
      <c r="A168" s="39"/>
      <c r="B168" s="40"/>
      <c r="C168" s="220" t="s">
        <v>231</v>
      </c>
      <c r="D168" s="220" t="s">
        <v>169</v>
      </c>
      <c r="E168" s="221" t="s">
        <v>232</v>
      </c>
      <c r="F168" s="222" t="s">
        <v>233</v>
      </c>
      <c r="G168" s="223" t="s">
        <v>196</v>
      </c>
      <c r="H168" s="224">
        <v>1.7</v>
      </c>
      <c r="I168" s="225"/>
      <c r="J168" s="226">
        <f>ROUND(I168*H168,2)</f>
        <v>0</v>
      </c>
      <c r="K168" s="222" t="s">
        <v>173</v>
      </c>
      <c r="L168" s="45"/>
      <c r="M168" s="227" t="s">
        <v>1</v>
      </c>
      <c r="N168" s="228" t="s">
        <v>41</v>
      </c>
      <c r="O168" s="92"/>
      <c r="P168" s="229">
        <f>O168*H168</f>
        <v>0</v>
      </c>
      <c r="Q168" s="229">
        <v>0.00046999999999999999</v>
      </c>
      <c r="R168" s="229">
        <f>Q168*H168</f>
        <v>0.00079899999999999991</v>
      </c>
      <c r="S168" s="229">
        <v>0</v>
      </c>
      <c r="T168" s="23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1" t="s">
        <v>174</v>
      </c>
      <c r="AT168" s="231" t="s">
        <v>169</v>
      </c>
      <c r="AU168" s="231" t="s">
        <v>87</v>
      </c>
      <c r="AY168" s="18" t="s">
        <v>167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8" t="s">
        <v>84</v>
      </c>
      <c r="BK168" s="232">
        <f>ROUND(I168*H168,2)</f>
        <v>0</v>
      </c>
      <c r="BL168" s="18" t="s">
        <v>174</v>
      </c>
      <c r="BM168" s="231" t="s">
        <v>234</v>
      </c>
    </row>
    <row r="169" s="13" customFormat="1">
      <c r="A169" s="13"/>
      <c r="B169" s="233"/>
      <c r="C169" s="234"/>
      <c r="D169" s="235" t="s">
        <v>176</v>
      </c>
      <c r="E169" s="236" t="s">
        <v>1</v>
      </c>
      <c r="F169" s="237" t="s">
        <v>177</v>
      </c>
      <c r="G169" s="234"/>
      <c r="H169" s="236" t="s">
        <v>1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176</v>
      </c>
      <c r="AU169" s="243" t="s">
        <v>87</v>
      </c>
      <c r="AV169" s="13" t="s">
        <v>84</v>
      </c>
      <c r="AW169" s="13" t="s">
        <v>32</v>
      </c>
      <c r="AX169" s="13" t="s">
        <v>76</v>
      </c>
      <c r="AY169" s="243" t="s">
        <v>167</v>
      </c>
    </row>
    <row r="170" s="14" customFormat="1">
      <c r="A170" s="14"/>
      <c r="B170" s="244"/>
      <c r="C170" s="245"/>
      <c r="D170" s="235" t="s">
        <v>176</v>
      </c>
      <c r="E170" s="246" t="s">
        <v>1</v>
      </c>
      <c r="F170" s="247" t="s">
        <v>235</v>
      </c>
      <c r="G170" s="245"/>
      <c r="H170" s="248">
        <v>1.7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176</v>
      </c>
      <c r="AU170" s="254" t="s">
        <v>87</v>
      </c>
      <c r="AV170" s="14" t="s">
        <v>87</v>
      </c>
      <c r="AW170" s="14" t="s">
        <v>32</v>
      </c>
      <c r="AX170" s="14" t="s">
        <v>84</v>
      </c>
      <c r="AY170" s="254" t="s">
        <v>167</v>
      </c>
    </row>
    <row r="171" s="2" customFormat="1" ht="24.15" customHeight="1">
      <c r="A171" s="39"/>
      <c r="B171" s="40"/>
      <c r="C171" s="220" t="s">
        <v>236</v>
      </c>
      <c r="D171" s="220" t="s">
        <v>169</v>
      </c>
      <c r="E171" s="221" t="s">
        <v>237</v>
      </c>
      <c r="F171" s="222" t="s">
        <v>238</v>
      </c>
      <c r="G171" s="223" t="s">
        <v>196</v>
      </c>
      <c r="H171" s="224">
        <v>1.7</v>
      </c>
      <c r="I171" s="225"/>
      <c r="J171" s="226">
        <f>ROUND(I171*H171,2)</f>
        <v>0</v>
      </c>
      <c r="K171" s="222" t="s">
        <v>173</v>
      </c>
      <c r="L171" s="45"/>
      <c r="M171" s="227" t="s">
        <v>1</v>
      </c>
      <c r="N171" s="228" t="s">
        <v>41</v>
      </c>
      <c r="O171" s="92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1" t="s">
        <v>174</v>
      </c>
      <c r="AT171" s="231" t="s">
        <v>169</v>
      </c>
      <c r="AU171" s="231" t="s">
        <v>87</v>
      </c>
      <c r="AY171" s="18" t="s">
        <v>167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8" t="s">
        <v>84</v>
      </c>
      <c r="BK171" s="232">
        <f>ROUND(I171*H171,2)</f>
        <v>0</v>
      </c>
      <c r="BL171" s="18" t="s">
        <v>174</v>
      </c>
      <c r="BM171" s="231" t="s">
        <v>239</v>
      </c>
    </row>
    <row r="172" s="13" customFormat="1">
      <c r="A172" s="13"/>
      <c r="B172" s="233"/>
      <c r="C172" s="234"/>
      <c r="D172" s="235" t="s">
        <v>176</v>
      </c>
      <c r="E172" s="236" t="s">
        <v>1</v>
      </c>
      <c r="F172" s="237" t="s">
        <v>177</v>
      </c>
      <c r="G172" s="234"/>
      <c r="H172" s="236" t="s">
        <v>1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176</v>
      </c>
      <c r="AU172" s="243" t="s">
        <v>87</v>
      </c>
      <c r="AV172" s="13" t="s">
        <v>84</v>
      </c>
      <c r="AW172" s="13" t="s">
        <v>32</v>
      </c>
      <c r="AX172" s="13" t="s">
        <v>76</v>
      </c>
      <c r="AY172" s="243" t="s">
        <v>167</v>
      </c>
    </row>
    <row r="173" s="14" customFormat="1">
      <c r="A173" s="14"/>
      <c r="B173" s="244"/>
      <c r="C173" s="245"/>
      <c r="D173" s="235" t="s">
        <v>176</v>
      </c>
      <c r="E173" s="246" t="s">
        <v>1</v>
      </c>
      <c r="F173" s="247" t="s">
        <v>235</v>
      </c>
      <c r="G173" s="245"/>
      <c r="H173" s="248">
        <v>1.7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176</v>
      </c>
      <c r="AU173" s="254" t="s">
        <v>87</v>
      </c>
      <c r="AV173" s="14" t="s">
        <v>87</v>
      </c>
      <c r="AW173" s="14" t="s">
        <v>32</v>
      </c>
      <c r="AX173" s="14" t="s">
        <v>84</v>
      </c>
      <c r="AY173" s="254" t="s">
        <v>167</v>
      </c>
    </row>
    <row r="174" s="2" customFormat="1" ht="24.15" customHeight="1">
      <c r="A174" s="39"/>
      <c r="B174" s="40"/>
      <c r="C174" s="220" t="s">
        <v>8</v>
      </c>
      <c r="D174" s="220" t="s">
        <v>169</v>
      </c>
      <c r="E174" s="221" t="s">
        <v>240</v>
      </c>
      <c r="F174" s="222" t="s">
        <v>241</v>
      </c>
      <c r="G174" s="223" t="s">
        <v>242</v>
      </c>
      <c r="H174" s="224">
        <v>30.456</v>
      </c>
      <c r="I174" s="225"/>
      <c r="J174" s="226">
        <f>ROUND(I174*H174,2)</f>
        <v>0</v>
      </c>
      <c r="K174" s="222" t="s">
        <v>173</v>
      </c>
      <c r="L174" s="45"/>
      <c r="M174" s="227" t="s">
        <v>1</v>
      </c>
      <c r="N174" s="228" t="s">
        <v>41</v>
      </c>
      <c r="O174" s="92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1" t="s">
        <v>174</v>
      </c>
      <c r="AT174" s="231" t="s">
        <v>169</v>
      </c>
      <c r="AU174" s="231" t="s">
        <v>87</v>
      </c>
      <c r="AY174" s="18" t="s">
        <v>167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8" t="s">
        <v>84</v>
      </c>
      <c r="BK174" s="232">
        <f>ROUND(I174*H174,2)</f>
        <v>0</v>
      </c>
      <c r="BL174" s="18" t="s">
        <v>174</v>
      </c>
      <c r="BM174" s="231" t="s">
        <v>243</v>
      </c>
    </row>
    <row r="175" s="13" customFormat="1">
      <c r="A175" s="13"/>
      <c r="B175" s="233"/>
      <c r="C175" s="234"/>
      <c r="D175" s="235" t="s">
        <v>176</v>
      </c>
      <c r="E175" s="236" t="s">
        <v>1</v>
      </c>
      <c r="F175" s="237" t="s">
        <v>177</v>
      </c>
      <c r="G175" s="234"/>
      <c r="H175" s="236" t="s">
        <v>1</v>
      </c>
      <c r="I175" s="238"/>
      <c r="J175" s="234"/>
      <c r="K175" s="234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176</v>
      </c>
      <c r="AU175" s="243" t="s">
        <v>87</v>
      </c>
      <c r="AV175" s="13" t="s">
        <v>84</v>
      </c>
      <c r="AW175" s="13" t="s">
        <v>32</v>
      </c>
      <c r="AX175" s="13" t="s">
        <v>76</v>
      </c>
      <c r="AY175" s="243" t="s">
        <v>167</v>
      </c>
    </row>
    <row r="176" s="14" customFormat="1">
      <c r="A176" s="14"/>
      <c r="B176" s="244"/>
      <c r="C176" s="245"/>
      <c r="D176" s="235" t="s">
        <v>176</v>
      </c>
      <c r="E176" s="246" t="s">
        <v>1</v>
      </c>
      <c r="F176" s="247" t="s">
        <v>244</v>
      </c>
      <c r="G176" s="245"/>
      <c r="H176" s="248">
        <v>30.456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176</v>
      </c>
      <c r="AU176" s="254" t="s">
        <v>87</v>
      </c>
      <c r="AV176" s="14" t="s">
        <v>87</v>
      </c>
      <c r="AW176" s="14" t="s">
        <v>32</v>
      </c>
      <c r="AX176" s="14" t="s">
        <v>84</v>
      </c>
      <c r="AY176" s="254" t="s">
        <v>167</v>
      </c>
    </row>
    <row r="177" s="2" customFormat="1" ht="33" customHeight="1">
      <c r="A177" s="39"/>
      <c r="B177" s="40"/>
      <c r="C177" s="220" t="s">
        <v>245</v>
      </c>
      <c r="D177" s="220" t="s">
        <v>169</v>
      </c>
      <c r="E177" s="221" t="s">
        <v>246</v>
      </c>
      <c r="F177" s="222" t="s">
        <v>247</v>
      </c>
      <c r="G177" s="223" t="s">
        <v>242</v>
      </c>
      <c r="H177" s="224">
        <v>0.19500000000000001</v>
      </c>
      <c r="I177" s="225"/>
      <c r="J177" s="226">
        <f>ROUND(I177*H177,2)</f>
        <v>0</v>
      </c>
      <c r="K177" s="222" t="s">
        <v>173</v>
      </c>
      <c r="L177" s="45"/>
      <c r="M177" s="227" t="s">
        <v>1</v>
      </c>
      <c r="N177" s="228" t="s">
        <v>41</v>
      </c>
      <c r="O177" s="92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1" t="s">
        <v>174</v>
      </c>
      <c r="AT177" s="231" t="s">
        <v>169</v>
      </c>
      <c r="AU177" s="231" t="s">
        <v>87</v>
      </c>
      <c r="AY177" s="18" t="s">
        <v>167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8" t="s">
        <v>84</v>
      </c>
      <c r="BK177" s="232">
        <f>ROUND(I177*H177,2)</f>
        <v>0</v>
      </c>
      <c r="BL177" s="18" t="s">
        <v>174</v>
      </c>
      <c r="BM177" s="231" t="s">
        <v>248</v>
      </c>
    </row>
    <row r="178" s="13" customFormat="1">
      <c r="A178" s="13"/>
      <c r="B178" s="233"/>
      <c r="C178" s="234"/>
      <c r="D178" s="235" t="s">
        <v>176</v>
      </c>
      <c r="E178" s="236" t="s">
        <v>1</v>
      </c>
      <c r="F178" s="237" t="s">
        <v>177</v>
      </c>
      <c r="G178" s="234"/>
      <c r="H178" s="236" t="s">
        <v>1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176</v>
      </c>
      <c r="AU178" s="243" t="s">
        <v>87</v>
      </c>
      <c r="AV178" s="13" t="s">
        <v>84</v>
      </c>
      <c r="AW178" s="13" t="s">
        <v>32</v>
      </c>
      <c r="AX178" s="13" t="s">
        <v>76</v>
      </c>
      <c r="AY178" s="243" t="s">
        <v>167</v>
      </c>
    </row>
    <row r="179" s="14" customFormat="1">
      <c r="A179" s="14"/>
      <c r="B179" s="244"/>
      <c r="C179" s="245"/>
      <c r="D179" s="235" t="s">
        <v>176</v>
      </c>
      <c r="E179" s="246" t="s">
        <v>1</v>
      </c>
      <c r="F179" s="247" t="s">
        <v>249</v>
      </c>
      <c r="G179" s="245"/>
      <c r="H179" s="248">
        <v>0.84999999999999998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176</v>
      </c>
      <c r="AU179" s="254" t="s">
        <v>87</v>
      </c>
      <c r="AV179" s="14" t="s">
        <v>87</v>
      </c>
      <c r="AW179" s="14" t="s">
        <v>32</v>
      </c>
      <c r="AX179" s="14" t="s">
        <v>76</v>
      </c>
      <c r="AY179" s="254" t="s">
        <v>167</v>
      </c>
    </row>
    <row r="180" s="14" customFormat="1">
      <c r="A180" s="14"/>
      <c r="B180" s="244"/>
      <c r="C180" s="245"/>
      <c r="D180" s="235" t="s">
        <v>176</v>
      </c>
      <c r="E180" s="246" t="s">
        <v>1</v>
      </c>
      <c r="F180" s="247" t="s">
        <v>250</v>
      </c>
      <c r="G180" s="245"/>
      <c r="H180" s="248">
        <v>-0.20000000000000001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176</v>
      </c>
      <c r="AU180" s="254" t="s">
        <v>87</v>
      </c>
      <c r="AV180" s="14" t="s">
        <v>87</v>
      </c>
      <c r="AW180" s="14" t="s">
        <v>32</v>
      </c>
      <c r="AX180" s="14" t="s">
        <v>76</v>
      </c>
      <c r="AY180" s="254" t="s">
        <v>167</v>
      </c>
    </row>
    <row r="181" s="15" customFormat="1">
      <c r="A181" s="15"/>
      <c r="B181" s="255"/>
      <c r="C181" s="256"/>
      <c r="D181" s="235" t="s">
        <v>176</v>
      </c>
      <c r="E181" s="257" t="s">
        <v>132</v>
      </c>
      <c r="F181" s="258" t="s">
        <v>128</v>
      </c>
      <c r="G181" s="256"/>
      <c r="H181" s="259">
        <v>0.65000000000000002</v>
      </c>
      <c r="I181" s="260"/>
      <c r="J181" s="256"/>
      <c r="K181" s="256"/>
      <c r="L181" s="261"/>
      <c r="M181" s="262"/>
      <c r="N181" s="263"/>
      <c r="O181" s="263"/>
      <c r="P181" s="263"/>
      <c r="Q181" s="263"/>
      <c r="R181" s="263"/>
      <c r="S181" s="263"/>
      <c r="T181" s="264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5" t="s">
        <v>176</v>
      </c>
      <c r="AU181" s="265" t="s">
        <v>87</v>
      </c>
      <c r="AV181" s="15" t="s">
        <v>174</v>
      </c>
      <c r="AW181" s="15" t="s">
        <v>32</v>
      </c>
      <c r="AX181" s="15" t="s">
        <v>76</v>
      </c>
      <c r="AY181" s="265" t="s">
        <v>167</v>
      </c>
    </row>
    <row r="182" s="14" customFormat="1">
      <c r="A182" s="14"/>
      <c r="B182" s="244"/>
      <c r="C182" s="245"/>
      <c r="D182" s="235" t="s">
        <v>176</v>
      </c>
      <c r="E182" s="246" t="s">
        <v>1</v>
      </c>
      <c r="F182" s="247" t="s">
        <v>251</v>
      </c>
      <c r="G182" s="245"/>
      <c r="H182" s="248">
        <v>0.19500000000000001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176</v>
      </c>
      <c r="AU182" s="254" t="s">
        <v>87</v>
      </c>
      <c r="AV182" s="14" t="s">
        <v>87</v>
      </c>
      <c r="AW182" s="14" t="s">
        <v>32</v>
      </c>
      <c r="AX182" s="14" t="s">
        <v>84</v>
      </c>
      <c r="AY182" s="254" t="s">
        <v>167</v>
      </c>
    </row>
    <row r="183" s="2" customFormat="1" ht="33" customHeight="1">
      <c r="A183" s="39"/>
      <c r="B183" s="40"/>
      <c r="C183" s="220" t="s">
        <v>252</v>
      </c>
      <c r="D183" s="220" t="s">
        <v>169</v>
      </c>
      <c r="E183" s="221" t="s">
        <v>253</v>
      </c>
      <c r="F183" s="222" t="s">
        <v>254</v>
      </c>
      <c r="G183" s="223" t="s">
        <v>242</v>
      </c>
      <c r="H183" s="224">
        <v>0.45500000000000002</v>
      </c>
      <c r="I183" s="225"/>
      <c r="J183" s="226">
        <f>ROUND(I183*H183,2)</f>
        <v>0</v>
      </c>
      <c r="K183" s="222" t="s">
        <v>173</v>
      </c>
      <c r="L183" s="45"/>
      <c r="M183" s="227" t="s">
        <v>1</v>
      </c>
      <c r="N183" s="228" t="s">
        <v>41</v>
      </c>
      <c r="O183" s="92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1" t="s">
        <v>174</v>
      </c>
      <c r="AT183" s="231" t="s">
        <v>169</v>
      </c>
      <c r="AU183" s="231" t="s">
        <v>87</v>
      </c>
      <c r="AY183" s="18" t="s">
        <v>167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8" t="s">
        <v>84</v>
      </c>
      <c r="BK183" s="232">
        <f>ROUND(I183*H183,2)</f>
        <v>0</v>
      </c>
      <c r="BL183" s="18" t="s">
        <v>174</v>
      </c>
      <c r="BM183" s="231" t="s">
        <v>255</v>
      </c>
    </row>
    <row r="184" s="14" customFormat="1">
      <c r="A184" s="14"/>
      <c r="B184" s="244"/>
      <c r="C184" s="245"/>
      <c r="D184" s="235" t="s">
        <v>176</v>
      </c>
      <c r="E184" s="246" t="s">
        <v>1</v>
      </c>
      <c r="F184" s="247" t="s">
        <v>256</v>
      </c>
      <c r="G184" s="245"/>
      <c r="H184" s="248">
        <v>0.45500000000000002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4" t="s">
        <v>176</v>
      </c>
      <c r="AU184" s="254" t="s">
        <v>87</v>
      </c>
      <c r="AV184" s="14" t="s">
        <v>87</v>
      </c>
      <c r="AW184" s="14" t="s">
        <v>32</v>
      </c>
      <c r="AX184" s="14" t="s">
        <v>84</v>
      </c>
      <c r="AY184" s="254" t="s">
        <v>167</v>
      </c>
    </row>
    <row r="185" s="2" customFormat="1" ht="33" customHeight="1">
      <c r="A185" s="39"/>
      <c r="B185" s="40"/>
      <c r="C185" s="220" t="s">
        <v>257</v>
      </c>
      <c r="D185" s="220" t="s">
        <v>169</v>
      </c>
      <c r="E185" s="221" t="s">
        <v>258</v>
      </c>
      <c r="F185" s="222" t="s">
        <v>259</v>
      </c>
      <c r="G185" s="223" t="s">
        <v>242</v>
      </c>
      <c r="H185" s="224">
        <v>38.415999999999997</v>
      </c>
      <c r="I185" s="225"/>
      <c r="J185" s="226">
        <f>ROUND(I185*H185,2)</f>
        <v>0</v>
      </c>
      <c r="K185" s="222" t="s">
        <v>173</v>
      </c>
      <c r="L185" s="45"/>
      <c r="M185" s="227" t="s">
        <v>1</v>
      </c>
      <c r="N185" s="228" t="s">
        <v>41</v>
      </c>
      <c r="O185" s="92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1" t="s">
        <v>174</v>
      </c>
      <c r="AT185" s="231" t="s">
        <v>169</v>
      </c>
      <c r="AU185" s="231" t="s">
        <v>87</v>
      </c>
      <c r="AY185" s="18" t="s">
        <v>167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8" t="s">
        <v>84</v>
      </c>
      <c r="BK185" s="232">
        <f>ROUND(I185*H185,2)</f>
        <v>0</v>
      </c>
      <c r="BL185" s="18" t="s">
        <v>174</v>
      </c>
      <c r="BM185" s="231" t="s">
        <v>260</v>
      </c>
    </row>
    <row r="186" s="13" customFormat="1">
      <c r="A186" s="13"/>
      <c r="B186" s="233"/>
      <c r="C186" s="234"/>
      <c r="D186" s="235" t="s">
        <v>176</v>
      </c>
      <c r="E186" s="236" t="s">
        <v>1</v>
      </c>
      <c r="F186" s="237" t="s">
        <v>177</v>
      </c>
      <c r="G186" s="234"/>
      <c r="H186" s="236" t="s">
        <v>1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176</v>
      </c>
      <c r="AU186" s="243" t="s">
        <v>87</v>
      </c>
      <c r="AV186" s="13" t="s">
        <v>84</v>
      </c>
      <c r="AW186" s="13" t="s">
        <v>32</v>
      </c>
      <c r="AX186" s="13" t="s">
        <v>76</v>
      </c>
      <c r="AY186" s="243" t="s">
        <v>167</v>
      </c>
    </row>
    <row r="187" s="13" customFormat="1">
      <c r="A187" s="13"/>
      <c r="B187" s="233"/>
      <c r="C187" s="234"/>
      <c r="D187" s="235" t="s">
        <v>176</v>
      </c>
      <c r="E187" s="236" t="s">
        <v>1</v>
      </c>
      <c r="F187" s="237" t="s">
        <v>261</v>
      </c>
      <c r="G187" s="234"/>
      <c r="H187" s="236" t="s">
        <v>1</v>
      </c>
      <c r="I187" s="238"/>
      <c r="J187" s="234"/>
      <c r="K187" s="234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176</v>
      </c>
      <c r="AU187" s="243" t="s">
        <v>87</v>
      </c>
      <c r="AV187" s="13" t="s">
        <v>84</v>
      </c>
      <c r="AW187" s="13" t="s">
        <v>32</v>
      </c>
      <c r="AX187" s="13" t="s">
        <v>76</v>
      </c>
      <c r="AY187" s="243" t="s">
        <v>167</v>
      </c>
    </row>
    <row r="188" s="14" customFormat="1">
      <c r="A188" s="14"/>
      <c r="B188" s="244"/>
      <c r="C188" s="245"/>
      <c r="D188" s="235" t="s">
        <v>176</v>
      </c>
      <c r="E188" s="246" t="s">
        <v>1</v>
      </c>
      <c r="F188" s="247" t="s">
        <v>262</v>
      </c>
      <c r="G188" s="245"/>
      <c r="H188" s="248">
        <v>139.13999999999999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4" t="s">
        <v>176</v>
      </c>
      <c r="AU188" s="254" t="s">
        <v>87</v>
      </c>
      <c r="AV188" s="14" t="s">
        <v>87</v>
      </c>
      <c r="AW188" s="14" t="s">
        <v>32</v>
      </c>
      <c r="AX188" s="14" t="s">
        <v>76</v>
      </c>
      <c r="AY188" s="254" t="s">
        <v>167</v>
      </c>
    </row>
    <row r="189" s="14" customFormat="1">
      <c r="A189" s="14"/>
      <c r="B189" s="244"/>
      <c r="C189" s="245"/>
      <c r="D189" s="235" t="s">
        <v>176</v>
      </c>
      <c r="E189" s="246" t="s">
        <v>1</v>
      </c>
      <c r="F189" s="247" t="s">
        <v>263</v>
      </c>
      <c r="G189" s="245"/>
      <c r="H189" s="248">
        <v>4.1600000000000001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176</v>
      </c>
      <c r="AU189" s="254" t="s">
        <v>87</v>
      </c>
      <c r="AV189" s="14" t="s">
        <v>87</v>
      </c>
      <c r="AW189" s="14" t="s">
        <v>32</v>
      </c>
      <c r="AX189" s="14" t="s">
        <v>76</v>
      </c>
      <c r="AY189" s="254" t="s">
        <v>167</v>
      </c>
    </row>
    <row r="190" s="14" customFormat="1">
      <c r="A190" s="14"/>
      <c r="B190" s="244"/>
      <c r="C190" s="245"/>
      <c r="D190" s="235" t="s">
        <v>176</v>
      </c>
      <c r="E190" s="246" t="s">
        <v>1</v>
      </c>
      <c r="F190" s="247" t="s">
        <v>264</v>
      </c>
      <c r="G190" s="245"/>
      <c r="H190" s="248">
        <v>6.7999999999999998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176</v>
      </c>
      <c r="AU190" s="254" t="s">
        <v>87</v>
      </c>
      <c r="AV190" s="14" t="s">
        <v>87</v>
      </c>
      <c r="AW190" s="14" t="s">
        <v>32</v>
      </c>
      <c r="AX190" s="14" t="s">
        <v>76</v>
      </c>
      <c r="AY190" s="254" t="s">
        <v>167</v>
      </c>
    </row>
    <row r="191" s="14" customFormat="1">
      <c r="A191" s="14"/>
      <c r="B191" s="244"/>
      <c r="C191" s="245"/>
      <c r="D191" s="235" t="s">
        <v>176</v>
      </c>
      <c r="E191" s="246" t="s">
        <v>1</v>
      </c>
      <c r="F191" s="247" t="s">
        <v>265</v>
      </c>
      <c r="G191" s="245"/>
      <c r="H191" s="248">
        <v>19.457999999999998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176</v>
      </c>
      <c r="AU191" s="254" t="s">
        <v>87</v>
      </c>
      <c r="AV191" s="14" t="s">
        <v>87</v>
      </c>
      <c r="AW191" s="14" t="s">
        <v>32</v>
      </c>
      <c r="AX191" s="14" t="s">
        <v>76</v>
      </c>
      <c r="AY191" s="254" t="s">
        <v>167</v>
      </c>
    </row>
    <row r="192" s="14" customFormat="1">
      <c r="A192" s="14"/>
      <c r="B192" s="244"/>
      <c r="C192" s="245"/>
      <c r="D192" s="235" t="s">
        <v>176</v>
      </c>
      <c r="E192" s="246" t="s">
        <v>1</v>
      </c>
      <c r="F192" s="247" t="s">
        <v>266</v>
      </c>
      <c r="G192" s="245"/>
      <c r="H192" s="248">
        <v>-41.506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176</v>
      </c>
      <c r="AU192" s="254" t="s">
        <v>87</v>
      </c>
      <c r="AV192" s="14" t="s">
        <v>87</v>
      </c>
      <c r="AW192" s="14" t="s">
        <v>32</v>
      </c>
      <c r="AX192" s="14" t="s">
        <v>76</v>
      </c>
      <c r="AY192" s="254" t="s">
        <v>167</v>
      </c>
    </row>
    <row r="193" s="15" customFormat="1">
      <c r="A193" s="15"/>
      <c r="B193" s="255"/>
      <c r="C193" s="256"/>
      <c r="D193" s="235" t="s">
        <v>176</v>
      </c>
      <c r="E193" s="257" t="s">
        <v>130</v>
      </c>
      <c r="F193" s="258" t="s">
        <v>128</v>
      </c>
      <c r="G193" s="256"/>
      <c r="H193" s="259">
        <v>128.05199999999999</v>
      </c>
      <c r="I193" s="260"/>
      <c r="J193" s="256"/>
      <c r="K193" s="256"/>
      <c r="L193" s="261"/>
      <c r="M193" s="262"/>
      <c r="N193" s="263"/>
      <c r="O193" s="263"/>
      <c r="P193" s="263"/>
      <c r="Q193" s="263"/>
      <c r="R193" s="263"/>
      <c r="S193" s="263"/>
      <c r="T193" s="264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5" t="s">
        <v>176</v>
      </c>
      <c r="AU193" s="265" t="s">
        <v>87</v>
      </c>
      <c r="AV193" s="15" t="s">
        <v>174</v>
      </c>
      <c r="AW193" s="15" t="s">
        <v>32</v>
      </c>
      <c r="AX193" s="15" t="s">
        <v>76</v>
      </c>
      <c r="AY193" s="265" t="s">
        <v>167</v>
      </c>
    </row>
    <row r="194" s="14" customFormat="1">
      <c r="A194" s="14"/>
      <c r="B194" s="244"/>
      <c r="C194" s="245"/>
      <c r="D194" s="235" t="s">
        <v>176</v>
      </c>
      <c r="E194" s="246" t="s">
        <v>1</v>
      </c>
      <c r="F194" s="247" t="s">
        <v>267</v>
      </c>
      <c r="G194" s="245"/>
      <c r="H194" s="248">
        <v>38.415999999999997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176</v>
      </c>
      <c r="AU194" s="254" t="s">
        <v>87</v>
      </c>
      <c r="AV194" s="14" t="s">
        <v>87</v>
      </c>
      <c r="AW194" s="14" t="s">
        <v>32</v>
      </c>
      <c r="AX194" s="14" t="s">
        <v>84</v>
      </c>
      <c r="AY194" s="254" t="s">
        <v>167</v>
      </c>
    </row>
    <row r="195" s="2" customFormat="1" ht="33" customHeight="1">
      <c r="A195" s="39"/>
      <c r="B195" s="40"/>
      <c r="C195" s="220" t="s">
        <v>268</v>
      </c>
      <c r="D195" s="220" t="s">
        <v>169</v>
      </c>
      <c r="E195" s="221" t="s">
        <v>269</v>
      </c>
      <c r="F195" s="222" t="s">
        <v>270</v>
      </c>
      <c r="G195" s="223" t="s">
        <v>242</v>
      </c>
      <c r="H195" s="224">
        <v>89.635999999999996</v>
      </c>
      <c r="I195" s="225"/>
      <c r="J195" s="226">
        <f>ROUND(I195*H195,2)</f>
        <v>0</v>
      </c>
      <c r="K195" s="222" t="s">
        <v>173</v>
      </c>
      <c r="L195" s="45"/>
      <c r="M195" s="227" t="s">
        <v>1</v>
      </c>
      <c r="N195" s="228" t="s">
        <v>41</v>
      </c>
      <c r="O195" s="92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1" t="s">
        <v>174</v>
      </c>
      <c r="AT195" s="231" t="s">
        <v>169</v>
      </c>
      <c r="AU195" s="231" t="s">
        <v>87</v>
      </c>
      <c r="AY195" s="18" t="s">
        <v>167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8" t="s">
        <v>84</v>
      </c>
      <c r="BK195" s="232">
        <f>ROUND(I195*H195,2)</f>
        <v>0</v>
      </c>
      <c r="BL195" s="18" t="s">
        <v>174</v>
      </c>
      <c r="BM195" s="231" t="s">
        <v>271</v>
      </c>
    </row>
    <row r="196" s="14" customFormat="1">
      <c r="A196" s="14"/>
      <c r="B196" s="244"/>
      <c r="C196" s="245"/>
      <c r="D196" s="235" t="s">
        <v>176</v>
      </c>
      <c r="E196" s="246" t="s">
        <v>1</v>
      </c>
      <c r="F196" s="247" t="s">
        <v>272</v>
      </c>
      <c r="G196" s="245"/>
      <c r="H196" s="248">
        <v>89.635999999999996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4" t="s">
        <v>176</v>
      </c>
      <c r="AU196" s="254" t="s">
        <v>87</v>
      </c>
      <c r="AV196" s="14" t="s">
        <v>87</v>
      </c>
      <c r="AW196" s="14" t="s">
        <v>32</v>
      </c>
      <c r="AX196" s="14" t="s">
        <v>84</v>
      </c>
      <c r="AY196" s="254" t="s">
        <v>167</v>
      </c>
    </row>
    <row r="197" s="2" customFormat="1" ht="21.75" customHeight="1">
      <c r="A197" s="39"/>
      <c r="B197" s="40"/>
      <c r="C197" s="220" t="s">
        <v>273</v>
      </c>
      <c r="D197" s="220" t="s">
        <v>169</v>
      </c>
      <c r="E197" s="221" t="s">
        <v>274</v>
      </c>
      <c r="F197" s="222" t="s">
        <v>275</v>
      </c>
      <c r="G197" s="223" t="s">
        <v>172</v>
      </c>
      <c r="H197" s="224">
        <v>181.05000000000001</v>
      </c>
      <c r="I197" s="225"/>
      <c r="J197" s="226">
        <f>ROUND(I197*H197,2)</f>
        <v>0</v>
      </c>
      <c r="K197" s="222" t="s">
        <v>173</v>
      </c>
      <c r="L197" s="45"/>
      <c r="M197" s="227" t="s">
        <v>1</v>
      </c>
      <c r="N197" s="228" t="s">
        <v>41</v>
      </c>
      <c r="O197" s="92"/>
      <c r="P197" s="229">
        <f>O197*H197</f>
        <v>0</v>
      </c>
      <c r="Q197" s="229">
        <v>0.00084000000000000003</v>
      </c>
      <c r="R197" s="229">
        <f>Q197*H197</f>
        <v>0.15208200000000002</v>
      </c>
      <c r="S197" s="229">
        <v>0</v>
      </c>
      <c r="T197" s="230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1" t="s">
        <v>174</v>
      </c>
      <c r="AT197" s="231" t="s">
        <v>169</v>
      </c>
      <c r="AU197" s="231" t="s">
        <v>87</v>
      </c>
      <c r="AY197" s="18" t="s">
        <v>167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8" t="s">
        <v>84</v>
      </c>
      <c r="BK197" s="232">
        <f>ROUND(I197*H197,2)</f>
        <v>0</v>
      </c>
      <c r="BL197" s="18" t="s">
        <v>174</v>
      </c>
      <c r="BM197" s="231" t="s">
        <v>276</v>
      </c>
    </row>
    <row r="198" s="13" customFormat="1">
      <c r="A198" s="13"/>
      <c r="B198" s="233"/>
      <c r="C198" s="234"/>
      <c r="D198" s="235" t="s">
        <v>176</v>
      </c>
      <c r="E198" s="236" t="s">
        <v>1</v>
      </c>
      <c r="F198" s="237" t="s">
        <v>177</v>
      </c>
      <c r="G198" s="234"/>
      <c r="H198" s="236" t="s">
        <v>1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176</v>
      </c>
      <c r="AU198" s="243" t="s">
        <v>87</v>
      </c>
      <c r="AV198" s="13" t="s">
        <v>84</v>
      </c>
      <c r="AW198" s="13" t="s">
        <v>32</v>
      </c>
      <c r="AX198" s="13" t="s">
        <v>76</v>
      </c>
      <c r="AY198" s="243" t="s">
        <v>167</v>
      </c>
    </row>
    <row r="199" s="14" customFormat="1">
      <c r="A199" s="14"/>
      <c r="B199" s="244"/>
      <c r="C199" s="245"/>
      <c r="D199" s="235" t="s">
        <v>176</v>
      </c>
      <c r="E199" s="246" t="s">
        <v>1</v>
      </c>
      <c r="F199" s="247" t="s">
        <v>277</v>
      </c>
      <c r="G199" s="245"/>
      <c r="H199" s="248">
        <v>343.39999999999998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176</v>
      </c>
      <c r="AU199" s="254" t="s">
        <v>87</v>
      </c>
      <c r="AV199" s="14" t="s">
        <v>87</v>
      </c>
      <c r="AW199" s="14" t="s">
        <v>32</v>
      </c>
      <c r="AX199" s="14" t="s">
        <v>76</v>
      </c>
      <c r="AY199" s="254" t="s">
        <v>167</v>
      </c>
    </row>
    <row r="200" s="14" customFormat="1">
      <c r="A200" s="14"/>
      <c r="B200" s="244"/>
      <c r="C200" s="245"/>
      <c r="D200" s="235" t="s">
        <v>176</v>
      </c>
      <c r="E200" s="246" t="s">
        <v>1</v>
      </c>
      <c r="F200" s="247" t="s">
        <v>278</v>
      </c>
      <c r="G200" s="245"/>
      <c r="H200" s="248">
        <v>13.6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176</v>
      </c>
      <c r="AU200" s="254" t="s">
        <v>87</v>
      </c>
      <c r="AV200" s="14" t="s">
        <v>87</v>
      </c>
      <c r="AW200" s="14" t="s">
        <v>32</v>
      </c>
      <c r="AX200" s="14" t="s">
        <v>76</v>
      </c>
      <c r="AY200" s="254" t="s">
        <v>167</v>
      </c>
    </row>
    <row r="201" s="14" customFormat="1">
      <c r="A201" s="14"/>
      <c r="B201" s="244"/>
      <c r="C201" s="245"/>
      <c r="D201" s="235" t="s">
        <v>176</v>
      </c>
      <c r="E201" s="246" t="s">
        <v>1</v>
      </c>
      <c r="F201" s="247" t="s">
        <v>279</v>
      </c>
      <c r="G201" s="245"/>
      <c r="H201" s="248">
        <v>5.0999999999999996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176</v>
      </c>
      <c r="AU201" s="254" t="s">
        <v>87</v>
      </c>
      <c r="AV201" s="14" t="s">
        <v>87</v>
      </c>
      <c r="AW201" s="14" t="s">
        <v>32</v>
      </c>
      <c r="AX201" s="14" t="s">
        <v>76</v>
      </c>
      <c r="AY201" s="254" t="s">
        <v>167</v>
      </c>
    </row>
    <row r="202" s="15" customFormat="1">
      <c r="A202" s="15"/>
      <c r="B202" s="255"/>
      <c r="C202" s="256"/>
      <c r="D202" s="235" t="s">
        <v>176</v>
      </c>
      <c r="E202" s="257" t="s">
        <v>107</v>
      </c>
      <c r="F202" s="258" t="s">
        <v>128</v>
      </c>
      <c r="G202" s="256"/>
      <c r="H202" s="259">
        <v>362.10000000000002</v>
      </c>
      <c r="I202" s="260"/>
      <c r="J202" s="256"/>
      <c r="K202" s="256"/>
      <c r="L202" s="261"/>
      <c r="M202" s="262"/>
      <c r="N202" s="263"/>
      <c r="O202" s="263"/>
      <c r="P202" s="263"/>
      <c r="Q202" s="263"/>
      <c r="R202" s="263"/>
      <c r="S202" s="263"/>
      <c r="T202" s="264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5" t="s">
        <v>176</v>
      </c>
      <c r="AU202" s="265" t="s">
        <v>87</v>
      </c>
      <c r="AV202" s="15" t="s">
        <v>174</v>
      </c>
      <c r="AW202" s="15" t="s">
        <v>32</v>
      </c>
      <c r="AX202" s="15" t="s">
        <v>76</v>
      </c>
      <c r="AY202" s="265" t="s">
        <v>167</v>
      </c>
    </row>
    <row r="203" s="14" customFormat="1">
      <c r="A203" s="14"/>
      <c r="B203" s="244"/>
      <c r="C203" s="245"/>
      <c r="D203" s="235" t="s">
        <v>176</v>
      </c>
      <c r="E203" s="246" t="s">
        <v>1</v>
      </c>
      <c r="F203" s="247" t="s">
        <v>280</v>
      </c>
      <c r="G203" s="245"/>
      <c r="H203" s="248">
        <v>181.05000000000001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176</v>
      </c>
      <c r="AU203" s="254" t="s">
        <v>87</v>
      </c>
      <c r="AV203" s="14" t="s">
        <v>87</v>
      </c>
      <c r="AW203" s="14" t="s">
        <v>32</v>
      </c>
      <c r="AX203" s="14" t="s">
        <v>84</v>
      </c>
      <c r="AY203" s="254" t="s">
        <v>167</v>
      </c>
    </row>
    <row r="204" s="2" customFormat="1" ht="24.15" customHeight="1">
      <c r="A204" s="39"/>
      <c r="B204" s="40"/>
      <c r="C204" s="220" t="s">
        <v>7</v>
      </c>
      <c r="D204" s="220" t="s">
        <v>169</v>
      </c>
      <c r="E204" s="221" t="s">
        <v>281</v>
      </c>
      <c r="F204" s="222" t="s">
        <v>282</v>
      </c>
      <c r="G204" s="223" t="s">
        <v>172</v>
      </c>
      <c r="H204" s="224">
        <v>181.05000000000001</v>
      </c>
      <c r="I204" s="225"/>
      <c r="J204" s="226">
        <f>ROUND(I204*H204,2)</f>
        <v>0</v>
      </c>
      <c r="K204" s="222" t="s">
        <v>173</v>
      </c>
      <c r="L204" s="45"/>
      <c r="M204" s="227" t="s">
        <v>1</v>
      </c>
      <c r="N204" s="228" t="s">
        <v>41</v>
      </c>
      <c r="O204" s="92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1" t="s">
        <v>174</v>
      </c>
      <c r="AT204" s="231" t="s">
        <v>169</v>
      </c>
      <c r="AU204" s="231" t="s">
        <v>87</v>
      </c>
      <c r="AY204" s="18" t="s">
        <v>167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8" t="s">
        <v>84</v>
      </c>
      <c r="BK204" s="232">
        <f>ROUND(I204*H204,2)</f>
        <v>0</v>
      </c>
      <c r="BL204" s="18" t="s">
        <v>174</v>
      </c>
      <c r="BM204" s="231" t="s">
        <v>283</v>
      </c>
    </row>
    <row r="205" s="14" customFormat="1">
      <c r="A205" s="14"/>
      <c r="B205" s="244"/>
      <c r="C205" s="245"/>
      <c r="D205" s="235" t="s">
        <v>176</v>
      </c>
      <c r="E205" s="246" t="s">
        <v>1</v>
      </c>
      <c r="F205" s="247" t="s">
        <v>280</v>
      </c>
      <c r="G205" s="245"/>
      <c r="H205" s="248">
        <v>181.05000000000001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176</v>
      </c>
      <c r="AU205" s="254" t="s">
        <v>87</v>
      </c>
      <c r="AV205" s="14" t="s">
        <v>87</v>
      </c>
      <c r="AW205" s="14" t="s">
        <v>32</v>
      </c>
      <c r="AX205" s="14" t="s">
        <v>84</v>
      </c>
      <c r="AY205" s="254" t="s">
        <v>167</v>
      </c>
    </row>
    <row r="206" s="2" customFormat="1" ht="37.8" customHeight="1">
      <c r="A206" s="39"/>
      <c r="B206" s="40"/>
      <c r="C206" s="220" t="s">
        <v>284</v>
      </c>
      <c r="D206" s="220" t="s">
        <v>169</v>
      </c>
      <c r="E206" s="221" t="s">
        <v>285</v>
      </c>
      <c r="F206" s="222" t="s">
        <v>286</v>
      </c>
      <c r="G206" s="223" t="s">
        <v>242</v>
      </c>
      <c r="H206" s="224">
        <v>38.610999999999997</v>
      </c>
      <c r="I206" s="225"/>
      <c r="J206" s="226">
        <f>ROUND(I206*H206,2)</f>
        <v>0</v>
      </c>
      <c r="K206" s="222" t="s">
        <v>173</v>
      </c>
      <c r="L206" s="45"/>
      <c r="M206" s="227" t="s">
        <v>1</v>
      </c>
      <c r="N206" s="228" t="s">
        <v>41</v>
      </c>
      <c r="O206" s="92"/>
      <c r="P206" s="229">
        <f>O206*H206</f>
        <v>0</v>
      </c>
      <c r="Q206" s="229">
        <v>0</v>
      </c>
      <c r="R206" s="229">
        <f>Q206*H206</f>
        <v>0</v>
      </c>
      <c r="S206" s="229">
        <v>0</v>
      </c>
      <c r="T206" s="23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1" t="s">
        <v>174</v>
      </c>
      <c r="AT206" s="231" t="s">
        <v>169</v>
      </c>
      <c r="AU206" s="231" t="s">
        <v>87</v>
      </c>
      <c r="AY206" s="18" t="s">
        <v>167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8" t="s">
        <v>84</v>
      </c>
      <c r="BK206" s="232">
        <f>ROUND(I206*H206,2)</f>
        <v>0</v>
      </c>
      <c r="BL206" s="18" t="s">
        <v>174</v>
      </c>
      <c r="BM206" s="231" t="s">
        <v>287</v>
      </c>
    </row>
    <row r="207" s="14" customFormat="1">
      <c r="A207" s="14"/>
      <c r="B207" s="244"/>
      <c r="C207" s="245"/>
      <c r="D207" s="235" t="s">
        <v>176</v>
      </c>
      <c r="E207" s="246" t="s">
        <v>1</v>
      </c>
      <c r="F207" s="247" t="s">
        <v>288</v>
      </c>
      <c r="G207" s="245"/>
      <c r="H207" s="248">
        <v>38.610999999999997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176</v>
      </c>
      <c r="AU207" s="254" t="s">
        <v>87</v>
      </c>
      <c r="AV207" s="14" t="s">
        <v>87</v>
      </c>
      <c r="AW207" s="14" t="s">
        <v>32</v>
      </c>
      <c r="AX207" s="14" t="s">
        <v>84</v>
      </c>
      <c r="AY207" s="254" t="s">
        <v>167</v>
      </c>
    </row>
    <row r="208" s="2" customFormat="1" ht="37.8" customHeight="1">
      <c r="A208" s="39"/>
      <c r="B208" s="40"/>
      <c r="C208" s="220" t="s">
        <v>289</v>
      </c>
      <c r="D208" s="220" t="s">
        <v>169</v>
      </c>
      <c r="E208" s="221" t="s">
        <v>290</v>
      </c>
      <c r="F208" s="222" t="s">
        <v>291</v>
      </c>
      <c r="G208" s="223" t="s">
        <v>242</v>
      </c>
      <c r="H208" s="224">
        <v>90.090999999999994</v>
      </c>
      <c r="I208" s="225"/>
      <c r="J208" s="226">
        <f>ROUND(I208*H208,2)</f>
        <v>0</v>
      </c>
      <c r="K208" s="222" t="s">
        <v>173</v>
      </c>
      <c r="L208" s="45"/>
      <c r="M208" s="227" t="s">
        <v>1</v>
      </c>
      <c r="N208" s="228" t="s">
        <v>41</v>
      </c>
      <c r="O208" s="92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1" t="s">
        <v>174</v>
      </c>
      <c r="AT208" s="231" t="s">
        <v>169</v>
      </c>
      <c r="AU208" s="231" t="s">
        <v>87</v>
      </c>
      <c r="AY208" s="18" t="s">
        <v>167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8" t="s">
        <v>84</v>
      </c>
      <c r="BK208" s="232">
        <f>ROUND(I208*H208,2)</f>
        <v>0</v>
      </c>
      <c r="BL208" s="18" t="s">
        <v>174</v>
      </c>
      <c r="BM208" s="231" t="s">
        <v>292</v>
      </c>
    </row>
    <row r="209" s="14" customFormat="1">
      <c r="A209" s="14"/>
      <c r="B209" s="244"/>
      <c r="C209" s="245"/>
      <c r="D209" s="235" t="s">
        <v>176</v>
      </c>
      <c r="E209" s="246" t="s">
        <v>1</v>
      </c>
      <c r="F209" s="247" t="s">
        <v>293</v>
      </c>
      <c r="G209" s="245"/>
      <c r="H209" s="248">
        <v>90.090999999999994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4" t="s">
        <v>176</v>
      </c>
      <c r="AU209" s="254" t="s">
        <v>87</v>
      </c>
      <c r="AV209" s="14" t="s">
        <v>87</v>
      </c>
      <c r="AW209" s="14" t="s">
        <v>32</v>
      </c>
      <c r="AX209" s="14" t="s">
        <v>84</v>
      </c>
      <c r="AY209" s="254" t="s">
        <v>167</v>
      </c>
    </row>
    <row r="210" s="2" customFormat="1" ht="33" customHeight="1">
      <c r="A210" s="39"/>
      <c r="B210" s="40"/>
      <c r="C210" s="220" t="s">
        <v>294</v>
      </c>
      <c r="D210" s="220" t="s">
        <v>169</v>
      </c>
      <c r="E210" s="221" t="s">
        <v>295</v>
      </c>
      <c r="F210" s="222" t="s">
        <v>296</v>
      </c>
      <c r="G210" s="223" t="s">
        <v>242</v>
      </c>
      <c r="H210" s="224">
        <v>38.610999999999997</v>
      </c>
      <c r="I210" s="225"/>
      <c r="J210" s="226">
        <f>ROUND(I210*H210,2)</f>
        <v>0</v>
      </c>
      <c r="K210" s="222" t="s">
        <v>173</v>
      </c>
      <c r="L210" s="45"/>
      <c r="M210" s="227" t="s">
        <v>1</v>
      </c>
      <c r="N210" s="228" t="s">
        <v>41</v>
      </c>
      <c r="O210" s="92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1" t="s">
        <v>174</v>
      </c>
      <c r="AT210" s="231" t="s">
        <v>169</v>
      </c>
      <c r="AU210" s="231" t="s">
        <v>87</v>
      </c>
      <c r="AY210" s="18" t="s">
        <v>167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8" t="s">
        <v>84</v>
      </c>
      <c r="BK210" s="232">
        <f>ROUND(I210*H210,2)</f>
        <v>0</v>
      </c>
      <c r="BL210" s="18" t="s">
        <v>174</v>
      </c>
      <c r="BM210" s="231" t="s">
        <v>297</v>
      </c>
    </row>
    <row r="211" s="13" customFormat="1">
      <c r="A211" s="13"/>
      <c r="B211" s="233"/>
      <c r="C211" s="234"/>
      <c r="D211" s="235" t="s">
        <v>176</v>
      </c>
      <c r="E211" s="236" t="s">
        <v>1</v>
      </c>
      <c r="F211" s="237" t="s">
        <v>177</v>
      </c>
      <c r="G211" s="234"/>
      <c r="H211" s="236" t="s">
        <v>1</v>
      </c>
      <c r="I211" s="238"/>
      <c r="J211" s="234"/>
      <c r="K211" s="234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176</v>
      </c>
      <c r="AU211" s="243" t="s">
        <v>87</v>
      </c>
      <c r="AV211" s="13" t="s">
        <v>84</v>
      </c>
      <c r="AW211" s="13" t="s">
        <v>32</v>
      </c>
      <c r="AX211" s="13" t="s">
        <v>76</v>
      </c>
      <c r="AY211" s="243" t="s">
        <v>167</v>
      </c>
    </row>
    <row r="212" s="13" customFormat="1">
      <c r="A212" s="13"/>
      <c r="B212" s="233"/>
      <c r="C212" s="234"/>
      <c r="D212" s="235" t="s">
        <v>176</v>
      </c>
      <c r="E212" s="236" t="s">
        <v>1</v>
      </c>
      <c r="F212" s="237" t="s">
        <v>298</v>
      </c>
      <c r="G212" s="234"/>
      <c r="H212" s="236" t="s">
        <v>1</v>
      </c>
      <c r="I212" s="238"/>
      <c r="J212" s="234"/>
      <c r="K212" s="234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176</v>
      </c>
      <c r="AU212" s="243" t="s">
        <v>87</v>
      </c>
      <c r="AV212" s="13" t="s">
        <v>84</v>
      </c>
      <c r="AW212" s="13" t="s">
        <v>32</v>
      </c>
      <c r="AX212" s="13" t="s">
        <v>76</v>
      </c>
      <c r="AY212" s="243" t="s">
        <v>167</v>
      </c>
    </row>
    <row r="213" s="13" customFormat="1">
      <c r="A213" s="13"/>
      <c r="B213" s="233"/>
      <c r="C213" s="234"/>
      <c r="D213" s="235" t="s">
        <v>176</v>
      </c>
      <c r="E213" s="236" t="s">
        <v>1</v>
      </c>
      <c r="F213" s="237" t="s">
        <v>299</v>
      </c>
      <c r="G213" s="234"/>
      <c r="H213" s="236" t="s">
        <v>1</v>
      </c>
      <c r="I213" s="238"/>
      <c r="J213" s="234"/>
      <c r="K213" s="234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176</v>
      </c>
      <c r="AU213" s="243" t="s">
        <v>87</v>
      </c>
      <c r="AV213" s="13" t="s">
        <v>84</v>
      </c>
      <c r="AW213" s="13" t="s">
        <v>32</v>
      </c>
      <c r="AX213" s="13" t="s">
        <v>76</v>
      </c>
      <c r="AY213" s="243" t="s">
        <v>167</v>
      </c>
    </row>
    <row r="214" s="14" customFormat="1">
      <c r="A214" s="14"/>
      <c r="B214" s="244"/>
      <c r="C214" s="245"/>
      <c r="D214" s="235" t="s">
        <v>176</v>
      </c>
      <c r="E214" s="246" t="s">
        <v>1</v>
      </c>
      <c r="F214" s="247" t="s">
        <v>300</v>
      </c>
      <c r="G214" s="245"/>
      <c r="H214" s="248">
        <v>8.4239999999999995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4" t="s">
        <v>176</v>
      </c>
      <c r="AU214" s="254" t="s">
        <v>87</v>
      </c>
      <c r="AV214" s="14" t="s">
        <v>87</v>
      </c>
      <c r="AW214" s="14" t="s">
        <v>32</v>
      </c>
      <c r="AX214" s="14" t="s">
        <v>76</v>
      </c>
      <c r="AY214" s="254" t="s">
        <v>167</v>
      </c>
    </row>
    <row r="215" s="16" customFormat="1">
      <c r="A215" s="16"/>
      <c r="B215" s="266"/>
      <c r="C215" s="267"/>
      <c r="D215" s="235" t="s">
        <v>176</v>
      </c>
      <c r="E215" s="268" t="s">
        <v>101</v>
      </c>
      <c r="F215" s="269" t="s">
        <v>96</v>
      </c>
      <c r="G215" s="267"/>
      <c r="H215" s="270">
        <v>8.4239999999999995</v>
      </c>
      <c r="I215" s="271"/>
      <c r="J215" s="267"/>
      <c r="K215" s="267"/>
      <c r="L215" s="272"/>
      <c r="M215" s="273"/>
      <c r="N215" s="274"/>
      <c r="O215" s="274"/>
      <c r="P215" s="274"/>
      <c r="Q215" s="274"/>
      <c r="R215" s="274"/>
      <c r="S215" s="274"/>
      <c r="T215" s="275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T215" s="276" t="s">
        <v>176</v>
      </c>
      <c r="AU215" s="276" t="s">
        <v>87</v>
      </c>
      <c r="AV215" s="16" t="s">
        <v>111</v>
      </c>
      <c r="AW215" s="16" t="s">
        <v>32</v>
      </c>
      <c r="AX215" s="16" t="s">
        <v>76</v>
      </c>
      <c r="AY215" s="276" t="s">
        <v>167</v>
      </c>
    </row>
    <row r="216" s="13" customFormat="1">
      <c r="A216" s="13"/>
      <c r="B216" s="233"/>
      <c r="C216" s="234"/>
      <c r="D216" s="235" t="s">
        <v>176</v>
      </c>
      <c r="E216" s="236" t="s">
        <v>1</v>
      </c>
      <c r="F216" s="237" t="s">
        <v>301</v>
      </c>
      <c r="G216" s="234"/>
      <c r="H216" s="236" t="s">
        <v>1</v>
      </c>
      <c r="I216" s="238"/>
      <c r="J216" s="234"/>
      <c r="K216" s="234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176</v>
      </c>
      <c r="AU216" s="243" t="s">
        <v>87</v>
      </c>
      <c r="AV216" s="13" t="s">
        <v>84</v>
      </c>
      <c r="AW216" s="13" t="s">
        <v>32</v>
      </c>
      <c r="AX216" s="13" t="s">
        <v>76</v>
      </c>
      <c r="AY216" s="243" t="s">
        <v>167</v>
      </c>
    </row>
    <row r="217" s="14" customFormat="1">
      <c r="A217" s="14"/>
      <c r="B217" s="244"/>
      <c r="C217" s="245"/>
      <c r="D217" s="235" t="s">
        <v>176</v>
      </c>
      <c r="E217" s="246" t="s">
        <v>1</v>
      </c>
      <c r="F217" s="247" t="s">
        <v>302</v>
      </c>
      <c r="G217" s="245"/>
      <c r="H217" s="248">
        <v>33.695999999999998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176</v>
      </c>
      <c r="AU217" s="254" t="s">
        <v>87</v>
      </c>
      <c r="AV217" s="14" t="s">
        <v>87</v>
      </c>
      <c r="AW217" s="14" t="s">
        <v>32</v>
      </c>
      <c r="AX217" s="14" t="s">
        <v>76</v>
      </c>
      <c r="AY217" s="254" t="s">
        <v>167</v>
      </c>
    </row>
    <row r="218" s="16" customFormat="1">
      <c r="A218" s="16"/>
      <c r="B218" s="266"/>
      <c r="C218" s="267"/>
      <c r="D218" s="235" t="s">
        <v>176</v>
      </c>
      <c r="E218" s="268" t="s">
        <v>103</v>
      </c>
      <c r="F218" s="269" t="s">
        <v>96</v>
      </c>
      <c r="G218" s="267"/>
      <c r="H218" s="270">
        <v>33.695999999999998</v>
      </c>
      <c r="I218" s="271"/>
      <c r="J218" s="267"/>
      <c r="K218" s="267"/>
      <c r="L218" s="272"/>
      <c r="M218" s="273"/>
      <c r="N218" s="274"/>
      <c r="O218" s="274"/>
      <c r="P218" s="274"/>
      <c r="Q218" s="274"/>
      <c r="R218" s="274"/>
      <c r="S218" s="274"/>
      <c r="T218" s="275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T218" s="276" t="s">
        <v>176</v>
      </c>
      <c r="AU218" s="276" t="s">
        <v>87</v>
      </c>
      <c r="AV218" s="16" t="s">
        <v>111</v>
      </c>
      <c r="AW218" s="16" t="s">
        <v>32</v>
      </c>
      <c r="AX218" s="16" t="s">
        <v>76</v>
      </c>
      <c r="AY218" s="276" t="s">
        <v>167</v>
      </c>
    </row>
    <row r="219" s="13" customFormat="1">
      <c r="A219" s="13"/>
      <c r="B219" s="233"/>
      <c r="C219" s="234"/>
      <c r="D219" s="235" t="s">
        <v>176</v>
      </c>
      <c r="E219" s="236" t="s">
        <v>1</v>
      </c>
      <c r="F219" s="237" t="s">
        <v>303</v>
      </c>
      <c r="G219" s="234"/>
      <c r="H219" s="236" t="s">
        <v>1</v>
      </c>
      <c r="I219" s="238"/>
      <c r="J219" s="234"/>
      <c r="K219" s="234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176</v>
      </c>
      <c r="AU219" s="243" t="s">
        <v>87</v>
      </c>
      <c r="AV219" s="13" t="s">
        <v>84</v>
      </c>
      <c r="AW219" s="13" t="s">
        <v>32</v>
      </c>
      <c r="AX219" s="13" t="s">
        <v>76</v>
      </c>
      <c r="AY219" s="243" t="s">
        <v>167</v>
      </c>
    </row>
    <row r="220" s="14" customFormat="1">
      <c r="A220" s="14"/>
      <c r="B220" s="244"/>
      <c r="C220" s="245"/>
      <c r="D220" s="235" t="s">
        <v>176</v>
      </c>
      <c r="E220" s="246" t="s">
        <v>1</v>
      </c>
      <c r="F220" s="247" t="s">
        <v>304</v>
      </c>
      <c r="G220" s="245"/>
      <c r="H220" s="248">
        <v>0.081000000000000003</v>
      </c>
      <c r="I220" s="249"/>
      <c r="J220" s="245"/>
      <c r="K220" s="245"/>
      <c r="L220" s="250"/>
      <c r="M220" s="251"/>
      <c r="N220" s="252"/>
      <c r="O220" s="252"/>
      <c r="P220" s="252"/>
      <c r="Q220" s="252"/>
      <c r="R220" s="252"/>
      <c r="S220" s="252"/>
      <c r="T220" s="25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4" t="s">
        <v>176</v>
      </c>
      <c r="AU220" s="254" t="s">
        <v>87</v>
      </c>
      <c r="AV220" s="14" t="s">
        <v>87</v>
      </c>
      <c r="AW220" s="14" t="s">
        <v>32</v>
      </c>
      <c r="AX220" s="14" t="s">
        <v>76</v>
      </c>
      <c r="AY220" s="254" t="s">
        <v>167</v>
      </c>
    </row>
    <row r="221" s="16" customFormat="1">
      <c r="A221" s="16"/>
      <c r="B221" s="266"/>
      <c r="C221" s="267"/>
      <c r="D221" s="235" t="s">
        <v>176</v>
      </c>
      <c r="E221" s="268" t="s">
        <v>95</v>
      </c>
      <c r="F221" s="269" t="s">
        <v>96</v>
      </c>
      <c r="G221" s="267"/>
      <c r="H221" s="270">
        <v>0.081000000000000003</v>
      </c>
      <c r="I221" s="271"/>
      <c r="J221" s="267"/>
      <c r="K221" s="267"/>
      <c r="L221" s="272"/>
      <c r="M221" s="273"/>
      <c r="N221" s="274"/>
      <c r="O221" s="274"/>
      <c r="P221" s="274"/>
      <c r="Q221" s="274"/>
      <c r="R221" s="274"/>
      <c r="S221" s="274"/>
      <c r="T221" s="275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T221" s="276" t="s">
        <v>176</v>
      </c>
      <c r="AU221" s="276" t="s">
        <v>87</v>
      </c>
      <c r="AV221" s="16" t="s">
        <v>111</v>
      </c>
      <c r="AW221" s="16" t="s">
        <v>32</v>
      </c>
      <c r="AX221" s="16" t="s">
        <v>76</v>
      </c>
      <c r="AY221" s="276" t="s">
        <v>167</v>
      </c>
    </row>
    <row r="222" s="14" customFormat="1">
      <c r="A222" s="14"/>
      <c r="B222" s="244"/>
      <c r="C222" s="245"/>
      <c r="D222" s="235" t="s">
        <v>176</v>
      </c>
      <c r="E222" s="246" t="s">
        <v>1</v>
      </c>
      <c r="F222" s="247" t="s">
        <v>263</v>
      </c>
      <c r="G222" s="245"/>
      <c r="H222" s="248">
        <v>4.1600000000000001</v>
      </c>
      <c r="I222" s="249"/>
      <c r="J222" s="245"/>
      <c r="K222" s="245"/>
      <c r="L222" s="250"/>
      <c r="M222" s="251"/>
      <c r="N222" s="252"/>
      <c r="O222" s="252"/>
      <c r="P222" s="252"/>
      <c r="Q222" s="252"/>
      <c r="R222" s="252"/>
      <c r="S222" s="252"/>
      <c r="T222" s="25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4" t="s">
        <v>176</v>
      </c>
      <c r="AU222" s="254" t="s">
        <v>87</v>
      </c>
      <c r="AV222" s="14" t="s">
        <v>87</v>
      </c>
      <c r="AW222" s="14" t="s">
        <v>32</v>
      </c>
      <c r="AX222" s="14" t="s">
        <v>76</v>
      </c>
      <c r="AY222" s="254" t="s">
        <v>167</v>
      </c>
    </row>
    <row r="223" s="14" customFormat="1">
      <c r="A223" s="14"/>
      <c r="B223" s="244"/>
      <c r="C223" s="245"/>
      <c r="D223" s="235" t="s">
        <v>176</v>
      </c>
      <c r="E223" s="246" t="s">
        <v>1</v>
      </c>
      <c r="F223" s="247" t="s">
        <v>305</v>
      </c>
      <c r="G223" s="245"/>
      <c r="H223" s="248">
        <v>0.25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4" t="s">
        <v>176</v>
      </c>
      <c r="AU223" s="254" t="s">
        <v>87</v>
      </c>
      <c r="AV223" s="14" t="s">
        <v>87</v>
      </c>
      <c r="AW223" s="14" t="s">
        <v>32</v>
      </c>
      <c r="AX223" s="14" t="s">
        <v>76</v>
      </c>
      <c r="AY223" s="254" t="s">
        <v>167</v>
      </c>
    </row>
    <row r="224" s="14" customFormat="1">
      <c r="A224" s="14"/>
      <c r="B224" s="244"/>
      <c r="C224" s="245"/>
      <c r="D224" s="235" t="s">
        <v>176</v>
      </c>
      <c r="E224" s="246" t="s">
        <v>1</v>
      </c>
      <c r="F224" s="247" t="s">
        <v>306</v>
      </c>
      <c r="G224" s="245"/>
      <c r="H224" s="248">
        <v>0.019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4" t="s">
        <v>176</v>
      </c>
      <c r="AU224" s="254" t="s">
        <v>87</v>
      </c>
      <c r="AV224" s="14" t="s">
        <v>87</v>
      </c>
      <c r="AW224" s="14" t="s">
        <v>32</v>
      </c>
      <c r="AX224" s="14" t="s">
        <v>76</v>
      </c>
      <c r="AY224" s="254" t="s">
        <v>167</v>
      </c>
    </row>
    <row r="225" s="15" customFormat="1">
      <c r="A225" s="15"/>
      <c r="B225" s="255"/>
      <c r="C225" s="256"/>
      <c r="D225" s="235" t="s">
        <v>176</v>
      </c>
      <c r="E225" s="257" t="s">
        <v>127</v>
      </c>
      <c r="F225" s="258" t="s">
        <v>128</v>
      </c>
      <c r="G225" s="256"/>
      <c r="H225" s="259">
        <v>46.630000000000003</v>
      </c>
      <c r="I225" s="260"/>
      <c r="J225" s="256"/>
      <c r="K225" s="256"/>
      <c r="L225" s="261"/>
      <c r="M225" s="262"/>
      <c r="N225" s="263"/>
      <c r="O225" s="263"/>
      <c r="P225" s="263"/>
      <c r="Q225" s="263"/>
      <c r="R225" s="263"/>
      <c r="S225" s="263"/>
      <c r="T225" s="264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5" t="s">
        <v>176</v>
      </c>
      <c r="AU225" s="265" t="s">
        <v>87</v>
      </c>
      <c r="AV225" s="15" t="s">
        <v>174</v>
      </c>
      <c r="AW225" s="15" t="s">
        <v>32</v>
      </c>
      <c r="AX225" s="15" t="s">
        <v>76</v>
      </c>
      <c r="AY225" s="265" t="s">
        <v>167</v>
      </c>
    </row>
    <row r="226" s="14" customFormat="1">
      <c r="A226" s="14"/>
      <c r="B226" s="244"/>
      <c r="C226" s="245"/>
      <c r="D226" s="235" t="s">
        <v>176</v>
      </c>
      <c r="E226" s="246" t="s">
        <v>121</v>
      </c>
      <c r="F226" s="247" t="s">
        <v>307</v>
      </c>
      <c r="G226" s="245"/>
      <c r="H226" s="248">
        <v>82.072000000000003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176</v>
      </c>
      <c r="AU226" s="254" t="s">
        <v>87</v>
      </c>
      <c r="AV226" s="14" t="s">
        <v>87</v>
      </c>
      <c r="AW226" s="14" t="s">
        <v>32</v>
      </c>
      <c r="AX226" s="14" t="s">
        <v>76</v>
      </c>
      <c r="AY226" s="254" t="s">
        <v>167</v>
      </c>
    </row>
    <row r="227" s="14" customFormat="1">
      <c r="A227" s="14"/>
      <c r="B227" s="244"/>
      <c r="C227" s="245"/>
      <c r="D227" s="235" t="s">
        <v>176</v>
      </c>
      <c r="E227" s="246" t="s">
        <v>123</v>
      </c>
      <c r="F227" s="247" t="s">
        <v>308</v>
      </c>
      <c r="G227" s="245"/>
      <c r="H227" s="248">
        <v>128.702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4" t="s">
        <v>176</v>
      </c>
      <c r="AU227" s="254" t="s">
        <v>87</v>
      </c>
      <c r="AV227" s="14" t="s">
        <v>87</v>
      </c>
      <c r="AW227" s="14" t="s">
        <v>32</v>
      </c>
      <c r="AX227" s="14" t="s">
        <v>76</v>
      </c>
      <c r="AY227" s="254" t="s">
        <v>167</v>
      </c>
    </row>
    <row r="228" s="14" customFormat="1">
      <c r="A228" s="14"/>
      <c r="B228" s="244"/>
      <c r="C228" s="245"/>
      <c r="D228" s="235" t="s">
        <v>176</v>
      </c>
      <c r="E228" s="246" t="s">
        <v>1</v>
      </c>
      <c r="F228" s="247" t="s">
        <v>309</v>
      </c>
      <c r="G228" s="245"/>
      <c r="H228" s="248">
        <v>38.610999999999997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176</v>
      </c>
      <c r="AU228" s="254" t="s">
        <v>87</v>
      </c>
      <c r="AV228" s="14" t="s">
        <v>87</v>
      </c>
      <c r="AW228" s="14" t="s">
        <v>32</v>
      </c>
      <c r="AX228" s="14" t="s">
        <v>84</v>
      </c>
      <c r="AY228" s="254" t="s">
        <v>167</v>
      </c>
    </row>
    <row r="229" s="2" customFormat="1" ht="37.8" customHeight="1">
      <c r="A229" s="39"/>
      <c r="B229" s="40"/>
      <c r="C229" s="220" t="s">
        <v>310</v>
      </c>
      <c r="D229" s="220" t="s">
        <v>169</v>
      </c>
      <c r="E229" s="221" t="s">
        <v>311</v>
      </c>
      <c r="F229" s="222" t="s">
        <v>312</v>
      </c>
      <c r="G229" s="223" t="s">
        <v>242</v>
      </c>
      <c r="H229" s="224">
        <v>38.610999999999997</v>
      </c>
      <c r="I229" s="225"/>
      <c r="J229" s="226">
        <f>ROUND(I229*H229,2)</f>
        <v>0</v>
      </c>
      <c r="K229" s="222" t="s">
        <v>173</v>
      </c>
      <c r="L229" s="45"/>
      <c r="M229" s="227" t="s">
        <v>1</v>
      </c>
      <c r="N229" s="228" t="s">
        <v>41</v>
      </c>
      <c r="O229" s="92"/>
      <c r="P229" s="229">
        <f>O229*H229</f>
        <v>0</v>
      </c>
      <c r="Q229" s="229">
        <v>0</v>
      </c>
      <c r="R229" s="229">
        <f>Q229*H229</f>
        <v>0</v>
      </c>
      <c r="S229" s="229">
        <v>0</v>
      </c>
      <c r="T229" s="230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1" t="s">
        <v>174</v>
      </c>
      <c r="AT229" s="231" t="s">
        <v>169</v>
      </c>
      <c r="AU229" s="231" t="s">
        <v>87</v>
      </c>
      <c r="AY229" s="18" t="s">
        <v>167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8" t="s">
        <v>84</v>
      </c>
      <c r="BK229" s="232">
        <f>ROUND(I229*H229,2)</f>
        <v>0</v>
      </c>
      <c r="BL229" s="18" t="s">
        <v>174</v>
      </c>
      <c r="BM229" s="231" t="s">
        <v>313</v>
      </c>
    </row>
    <row r="230" s="14" customFormat="1">
      <c r="A230" s="14"/>
      <c r="B230" s="244"/>
      <c r="C230" s="245"/>
      <c r="D230" s="235" t="s">
        <v>176</v>
      </c>
      <c r="E230" s="246" t="s">
        <v>1</v>
      </c>
      <c r="F230" s="247" t="s">
        <v>314</v>
      </c>
      <c r="G230" s="245"/>
      <c r="H230" s="248">
        <v>38.610999999999997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4" t="s">
        <v>176</v>
      </c>
      <c r="AU230" s="254" t="s">
        <v>87</v>
      </c>
      <c r="AV230" s="14" t="s">
        <v>87</v>
      </c>
      <c r="AW230" s="14" t="s">
        <v>32</v>
      </c>
      <c r="AX230" s="14" t="s">
        <v>84</v>
      </c>
      <c r="AY230" s="254" t="s">
        <v>167</v>
      </c>
    </row>
    <row r="231" s="2" customFormat="1" ht="33" customHeight="1">
      <c r="A231" s="39"/>
      <c r="B231" s="40"/>
      <c r="C231" s="220" t="s">
        <v>315</v>
      </c>
      <c r="D231" s="220" t="s">
        <v>169</v>
      </c>
      <c r="E231" s="221" t="s">
        <v>316</v>
      </c>
      <c r="F231" s="222" t="s">
        <v>317</v>
      </c>
      <c r="G231" s="223" t="s">
        <v>242</v>
      </c>
      <c r="H231" s="224">
        <v>90.090999999999994</v>
      </c>
      <c r="I231" s="225"/>
      <c r="J231" s="226">
        <f>ROUND(I231*H231,2)</f>
        <v>0</v>
      </c>
      <c r="K231" s="222" t="s">
        <v>173</v>
      </c>
      <c r="L231" s="45"/>
      <c r="M231" s="227" t="s">
        <v>1</v>
      </c>
      <c r="N231" s="228" t="s">
        <v>41</v>
      </c>
      <c r="O231" s="92"/>
      <c r="P231" s="229">
        <f>O231*H231</f>
        <v>0</v>
      </c>
      <c r="Q231" s="229">
        <v>0</v>
      </c>
      <c r="R231" s="229">
        <f>Q231*H231</f>
        <v>0</v>
      </c>
      <c r="S231" s="229">
        <v>0</v>
      </c>
      <c r="T231" s="230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1" t="s">
        <v>174</v>
      </c>
      <c r="AT231" s="231" t="s">
        <v>169</v>
      </c>
      <c r="AU231" s="231" t="s">
        <v>87</v>
      </c>
      <c r="AY231" s="18" t="s">
        <v>167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8" t="s">
        <v>84</v>
      </c>
      <c r="BK231" s="232">
        <f>ROUND(I231*H231,2)</f>
        <v>0</v>
      </c>
      <c r="BL231" s="18" t="s">
        <v>174</v>
      </c>
      <c r="BM231" s="231" t="s">
        <v>318</v>
      </c>
    </row>
    <row r="232" s="14" customFormat="1">
      <c r="A232" s="14"/>
      <c r="B232" s="244"/>
      <c r="C232" s="245"/>
      <c r="D232" s="235" t="s">
        <v>176</v>
      </c>
      <c r="E232" s="246" t="s">
        <v>1</v>
      </c>
      <c r="F232" s="247" t="s">
        <v>319</v>
      </c>
      <c r="G232" s="245"/>
      <c r="H232" s="248">
        <v>90.090999999999994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4" t="s">
        <v>176</v>
      </c>
      <c r="AU232" s="254" t="s">
        <v>87</v>
      </c>
      <c r="AV232" s="14" t="s">
        <v>87</v>
      </c>
      <c r="AW232" s="14" t="s">
        <v>32</v>
      </c>
      <c r="AX232" s="14" t="s">
        <v>84</v>
      </c>
      <c r="AY232" s="254" t="s">
        <v>167</v>
      </c>
    </row>
    <row r="233" s="2" customFormat="1" ht="37.8" customHeight="1">
      <c r="A233" s="39"/>
      <c r="B233" s="40"/>
      <c r="C233" s="220" t="s">
        <v>320</v>
      </c>
      <c r="D233" s="220" t="s">
        <v>169</v>
      </c>
      <c r="E233" s="221" t="s">
        <v>321</v>
      </c>
      <c r="F233" s="222" t="s">
        <v>322</v>
      </c>
      <c r="G233" s="223" t="s">
        <v>242</v>
      </c>
      <c r="H233" s="224">
        <v>90.090999999999994</v>
      </c>
      <c r="I233" s="225"/>
      <c r="J233" s="226">
        <f>ROUND(I233*H233,2)</f>
        <v>0</v>
      </c>
      <c r="K233" s="222" t="s">
        <v>173</v>
      </c>
      <c r="L233" s="45"/>
      <c r="M233" s="227" t="s">
        <v>1</v>
      </c>
      <c r="N233" s="228" t="s">
        <v>41</v>
      </c>
      <c r="O233" s="92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1" t="s">
        <v>174</v>
      </c>
      <c r="AT233" s="231" t="s">
        <v>169</v>
      </c>
      <c r="AU233" s="231" t="s">
        <v>87</v>
      </c>
      <c r="AY233" s="18" t="s">
        <v>167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8" t="s">
        <v>84</v>
      </c>
      <c r="BK233" s="232">
        <f>ROUND(I233*H233,2)</f>
        <v>0</v>
      </c>
      <c r="BL233" s="18" t="s">
        <v>174</v>
      </c>
      <c r="BM233" s="231" t="s">
        <v>323</v>
      </c>
    </row>
    <row r="234" s="14" customFormat="1">
      <c r="A234" s="14"/>
      <c r="B234" s="244"/>
      <c r="C234" s="245"/>
      <c r="D234" s="235" t="s">
        <v>176</v>
      </c>
      <c r="E234" s="246" t="s">
        <v>1</v>
      </c>
      <c r="F234" s="247" t="s">
        <v>324</v>
      </c>
      <c r="G234" s="245"/>
      <c r="H234" s="248">
        <v>90.090999999999994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4" t="s">
        <v>176</v>
      </c>
      <c r="AU234" s="254" t="s">
        <v>87</v>
      </c>
      <c r="AV234" s="14" t="s">
        <v>87</v>
      </c>
      <c r="AW234" s="14" t="s">
        <v>32</v>
      </c>
      <c r="AX234" s="14" t="s">
        <v>84</v>
      </c>
      <c r="AY234" s="254" t="s">
        <v>167</v>
      </c>
    </row>
    <row r="235" s="2" customFormat="1" ht="24.15" customHeight="1">
      <c r="A235" s="39"/>
      <c r="B235" s="40"/>
      <c r="C235" s="220" t="s">
        <v>325</v>
      </c>
      <c r="D235" s="220" t="s">
        <v>169</v>
      </c>
      <c r="E235" s="221" t="s">
        <v>326</v>
      </c>
      <c r="F235" s="222" t="s">
        <v>327</v>
      </c>
      <c r="G235" s="223" t="s">
        <v>242</v>
      </c>
      <c r="H235" s="224">
        <v>77.221999999999994</v>
      </c>
      <c r="I235" s="225"/>
      <c r="J235" s="226">
        <f>ROUND(I235*H235,2)</f>
        <v>0</v>
      </c>
      <c r="K235" s="222" t="s">
        <v>173</v>
      </c>
      <c r="L235" s="45"/>
      <c r="M235" s="227" t="s">
        <v>1</v>
      </c>
      <c r="N235" s="228" t="s">
        <v>41</v>
      </c>
      <c r="O235" s="92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1" t="s">
        <v>174</v>
      </c>
      <c r="AT235" s="231" t="s">
        <v>169</v>
      </c>
      <c r="AU235" s="231" t="s">
        <v>87</v>
      </c>
      <c r="AY235" s="18" t="s">
        <v>167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8" t="s">
        <v>84</v>
      </c>
      <c r="BK235" s="232">
        <f>ROUND(I235*H235,2)</f>
        <v>0</v>
      </c>
      <c r="BL235" s="18" t="s">
        <v>174</v>
      </c>
      <c r="BM235" s="231" t="s">
        <v>328</v>
      </c>
    </row>
    <row r="236" s="14" customFormat="1">
      <c r="A236" s="14"/>
      <c r="B236" s="244"/>
      <c r="C236" s="245"/>
      <c r="D236" s="235" t="s">
        <v>176</v>
      </c>
      <c r="E236" s="246" t="s">
        <v>1</v>
      </c>
      <c r="F236" s="247" t="s">
        <v>329</v>
      </c>
      <c r="G236" s="245"/>
      <c r="H236" s="248">
        <v>38.610999999999997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4" t="s">
        <v>176</v>
      </c>
      <c r="AU236" s="254" t="s">
        <v>87</v>
      </c>
      <c r="AV236" s="14" t="s">
        <v>87</v>
      </c>
      <c r="AW236" s="14" t="s">
        <v>32</v>
      </c>
      <c r="AX236" s="14" t="s">
        <v>76</v>
      </c>
      <c r="AY236" s="254" t="s">
        <v>167</v>
      </c>
    </row>
    <row r="237" s="14" customFormat="1">
      <c r="A237" s="14"/>
      <c r="B237" s="244"/>
      <c r="C237" s="245"/>
      <c r="D237" s="235" t="s">
        <v>176</v>
      </c>
      <c r="E237" s="246" t="s">
        <v>1</v>
      </c>
      <c r="F237" s="247" t="s">
        <v>330</v>
      </c>
      <c r="G237" s="245"/>
      <c r="H237" s="248">
        <v>38.610999999999997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176</v>
      </c>
      <c r="AU237" s="254" t="s">
        <v>87</v>
      </c>
      <c r="AV237" s="14" t="s">
        <v>87</v>
      </c>
      <c r="AW237" s="14" t="s">
        <v>32</v>
      </c>
      <c r="AX237" s="14" t="s">
        <v>76</v>
      </c>
      <c r="AY237" s="254" t="s">
        <v>167</v>
      </c>
    </row>
    <row r="238" s="15" customFormat="1">
      <c r="A238" s="15"/>
      <c r="B238" s="255"/>
      <c r="C238" s="256"/>
      <c r="D238" s="235" t="s">
        <v>176</v>
      </c>
      <c r="E238" s="257" t="s">
        <v>1</v>
      </c>
      <c r="F238" s="258" t="s">
        <v>128</v>
      </c>
      <c r="G238" s="256"/>
      <c r="H238" s="259">
        <v>77.221999999999994</v>
      </c>
      <c r="I238" s="260"/>
      <c r="J238" s="256"/>
      <c r="K238" s="256"/>
      <c r="L238" s="261"/>
      <c r="M238" s="262"/>
      <c r="N238" s="263"/>
      <c r="O238" s="263"/>
      <c r="P238" s="263"/>
      <c r="Q238" s="263"/>
      <c r="R238" s="263"/>
      <c r="S238" s="263"/>
      <c r="T238" s="264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5" t="s">
        <v>176</v>
      </c>
      <c r="AU238" s="265" t="s">
        <v>87</v>
      </c>
      <c r="AV238" s="15" t="s">
        <v>174</v>
      </c>
      <c r="AW238" s="15" t="s">
        <v>32</v>
      </c>
      <c r="AX238" s="15" t="s">
        <v>84</v>
      </c>
      <c r="AY238" s="265" t="s">
        <v>167</v>
      </c>
    </row>
    <row r="239" s="2" customFormat="1" ht="24.15" customHeight="1">
      <c r="A239" s="39"/>
      <c r="B239" s="40"/>
      <c r="C239" s="220" t="s">
        <v>331</v>
      </c>
      <c r="D239" s="220" t="s">
        <v>169</v>
      </c>
      <c r="E239" s="221" t="s">
        <v>332</v>
      </c>
      <c r="F239" s="222" t="s">
        <v>333</v>
      </c>
      <c r="G239" s="223" t="s">
        <v>242</v>
      </c>
      <c r="H239" s="224">
        <v>180.18199999999999</v>
      </c>
      <c r="I239" s="225"/>
      <c r="J239" s="226">
        <f>ROUND(I239*H239,2)</f>
        <v>0</v>
      </c>
      <c r="K239" s="222" t="s">
        <v>173</v>
      </c>
      <c r="L239" s="45"/>
      <c r="M239" s="227" t="s">
        <v>1</v>
      </c>
      <c r="N239" s="228" t="s">
        <v>41</v>
      </c>
      <c r="O239" s="92"/>
      <c r="P239" s="229">
        <f>O239*H239</f>
        <v>0</v>
      </c>
      <c r="Q239" s="229">
        <v>0</v>
      </c>
      <c r="R239" s="229">
        <f>Q239*H239</f>
        <v>0</v>
      </c>
      <c r="S239" s="229">
        <v>0</v>
      </c>
      <c r="T239" s="230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1" t="s">
        <v>174</v>
      </c>
      <c r="AT239" s="231" t="s">
        <v>169</v>
      </c>
      <c r="AU239" s="231" t="s">
        <v>87</v>
      </c>
      <c r="AY239" s="18" t="s">
        <v>167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8" t="s">
        <v>84</v>
      </c>
      <c r="BK239" s="232">
        <f>ROUND(I239*H239,2)</f>
        <v>0</v>
      </c>
      <c r="BL239" s="18" t="s">
        <v>174</v>
      </c>
      <c r="BM239" s="231" t="s">
        <v>334</v>
      </c>
    </row>
    <row r="240" s="14" customFormat="1">
      <c r="A240" s="14"/>
      <c r="B240" s="244"/>
      <c r="C240" s="245"/>
      <c r="D240" s="235" t="s">
        <v>176</v>
      </c>
      <c r="E240" s="246" t="s">
        <v>1</v>
      </c>
      <c r="F240" s="247" t="s">
        <v>335</v>
      </c>
      <c r="G240" s="245"/>
      <c r="H240" s="248">
        <v>90.090999999999994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4" t="s">
        <v>176</v>
      </c>
      <c r="AU240" s="254" t="s">
        <v>87</v>
      </c>
      <c r="AV240" s="14" t="s">
        <v>87</v>
      </c>
      <c r="AW240" s="14" t="s">
        <v>32</v>
      </c>
      <c r="AX240" s="14" t="s">
        <v>76</v>
      </c>
      <c r="AY240" s="254" t="s">
        <v>167</v>
      </c>
    </row>
    <row r="241" s="14" customFormat="1">
      <c r="A241" s="14"/>
      <c r="B241" s="244"/>
      <c r="C241" s="245"/>
      <c r="D241" s="235" t="s">
        <v>176</v>
      </c>
      <c r="E241" s="246" t="s">
        <v>1</v>
      </c>
      <c r="F241" s="247" t="s">
        <v>336</v>
      </c>
      <c r="G241" s="245"/>
      <c r="H241" s="248">
        <v>90.090999999999994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4" t="s">
        <v>176</v>
      </c>
      <c r="AU241" s="254" t="s">
        <v>87</v>
      </c>
      <c r="AV241" s="14" t="s">
        <v>87</v>
      </c>
      <c r="AW241" s="14" t="s">
        <v>32</v>
      </c>
      <c r="AX241" s="14" t="s">
        <v>76</v>
      </c>
      <c r="AY241" s="254" t="s">
        <v>167</v>
      </c>
    </row>
    <row r="242" s="15" customFormat="1">
      <c r="A242" s="15"/>
      <c r="B242" s="255"/>
      <c r="C242" s="256"/>
      <c r="D242" s="235" t="s">
        <v>176</v>
      </c>
      <c r="E242" s="257" t="s">
        <v>1</v>
      </c>
      <c r="F242" s="258" t="s">
        <v>128</v>
      </c>
      <c r="G242" s="256"/>
      <c r="H242" s="259">
        <v>180.18199999999999</v>
      </c>
      <c r="I242" s="260"/>
      <c r="J242" s="256"/>
      <c r="K242" s="256"/>
      <c r="L242" s="261"/>
      <c r="M242" s="262"/>
      <c r="N242" s="263"/>
      <c r="O242" s="263"/>
      <c r="P242" s="263"/>
      <c r="Q242" s="263"/>
      <c r="R242" s="263"/>
      <c r="S242" s="263"/>
      <c r="T242" s="264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5" t="s">
        <v>176</v>
      </c>
      <c r="AU242" s="265" t="s">
        <v>87</v>
      </c>
      <c r="AV242" s="15" t="s">
        <v>174</v>
      </c>
      <c r="AW242" s="15" t="s">
        <v>32</v>
      </c>
      <c r="AX242" s="15" t="s">
        <v>84</v>
      </c>
      <c r="AY242" s="265" t="s">
        <v>167</v>
      </c>
    </row>
    <row r="243" s="2" customFormat="1" ht="16.5" customHeight="1">
      <c r="A243" s="39"/>
      <c r="B243" s="40"/>
      <c r="C243" s="220" t="s">
        <v>337</v>
      </c>
      <c r="D243" s="220" t="s">
        <v>169</v>
      </c>
      <c r="E243" s="221" t="s">
        <v>338</v>
      </c>
      <c r="F243" s="222" t="s">
        <v>339</v>
      </c>
      <c r="G243" s="223" t="s">
        <v>242</v>
      </c>
      <c r="H243" s="224">
        <v>128.702</v>
      </c>
      <c r="I243" s="225"/>
      <c r="J243" s="226">
        <f>ROUND(I243*H243,2)</f>
        <v>0</v>
      </c>
      <c r="K243" s="222" t="s">
        <v>173</v>
      </c>
      <c r="L243" s="45"/>
      <c r="M243" s="227" t="s">
        <v>1</v>
      </c>
      <c r="N243" s="228" t="s">
        <v>41</v>
      </c>
      <c r="O243" s="92"/>
      <c r="P243" s="229">
        <f>O243*H243</f>
        <v>0</v>
      </c>
      <c r="Q243" s="229">
        <v>0</v>
      </c>
      <c r="R243" s="229">
        <f>Q243*H243</f>
        <v>0</v>
      </c>
      <c r="S243" s="229">
        <v>0</v>
      </c>
      <c r="T243" s="230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1" t="s">
        <v>174</v>
      </c>
      <c r="AT243" s="231" t="s">
        <v>169</v>
      </c>
      <c r="AU243" s="231" t="s">
        <v>87</v>
      </c>
      <c r="AY243" s="18" t="s">
        <v>167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8" t="s">
        <v>84</v>
      </c>
      <c r="BK243" s="232">
        <f>ROUND(I243*H243,2)</f>
        <v>0</v>
      </c>
      <c r="BL243" s="18" t="s">
        <v>174</v>
      </c>
      <c r="BM243" s="231" t="s">
        <v>340</v>
      </c>
    </row>
    <row r="244" s="14" customFormat="1">
      <c r="A244" s="14"/>
      <c r="B244" s="244"/>
      <c r="C244" s="245"/>
      <c r="D244" s="235" t="s">
        <v>176</v>
      </c>
      <c r="E244" s="246" t="s">
        <v>1</v>
      </c>
      <c r="F244" s="247" t="s">
        <v>341</v>
      </c>
      <c r="G244" s="245"/>
      <c r="H244" s="248">
        <v>128.702</v>
      </c>
      <c r="I244" s="249"/>
      <c r="J244" s="245"/>
      <c r="K244" s="245"/>
      <c r="L244" s="250"/>
      <c r="M244" s="251"/>
      <c r="N244" s="252"/>
      <c r="O244" s="252"/>
      <c r="P244" s="252"/>
      <c r="Q244" s="252"/>
      <c r="R244" s="252"/>
      <c r="S244" s="252"/>
      <c r="T244" s="25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4" t="s">
        <v>176</v>
      </c>
      <c r="AU244" s="254" t="s">
        <v>87</v>
      </c>
      <c r="AV244" s="14" t="s">
        <v>87</v>
      </c>
      <c r="AW244" s="14" t="s">
        <v>32</v>
      </c>
      <c r="AX244" s="14" t="s">
        <v>84</v>
      </c>
      <c r="AY244" s="254" t="s">
        <v>167</v>
      </c>
    </row>
    <row r="245" s="2" customFormat="1" ht="33" customHeight="1">
      <c r="A245" s="39"/>
      <c r="B245" s="40"/>
      <c r="C245" s="220" t="s">
        <v>342</v>
      </c>
      <c r="D245" s="220" t="s">
        <v>169</v>
      </c>
      <c r="E245" s="221" t="s">
        <v>343</v>
      </c>
      <c r="F245" s="222" t="s">
        <v>344</v>
      </c>
      <c r="G245" s="223" t="s">
        <v>345</v>
      </c>
      <c r="H245" s="224">
        <v>231.66399999999999</v>
      </c>
      <c r="I245" s="225"/>
      <c r="J245" s="226">
        <f>ROUND(I245*H245,2)</f>
        <v>0</v>
      </c>
      <c r="K245" s="222" t="s">
        <v>173</v>
      </c>
      <c r="L245" s="45"/>
      <c r="M245" s="227" t="s">
        <v>1</v>
      </c>
      <c r="N245" s="228" t="s">
        <v>41</v>
      </c>
      <c r="O245" s="92"/>
      <c r="P245" s="229">
        <f>O245*H245</f>
        <v>0</v>
      </c>
      <c r="Q245" s="229">
        <v>0</v>
      </c>
      <c r="R245" s="229">
        <f>Q245*H245</f>
        <v>0</v>
      </c>
      <c r="S245" s="229">
        <v>0</v>
      </c>
      <c r="T245" s="230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1" t="s">
        <v>174</v>
      </c>
      <c r="AT245" s="231" t="s">
        <v>169</v>
      </c>
      <c r="AU245" s="231" t="s">
        <v>87</v>
      </c>
      <c r="AY245" s="18" t="s">
        <v>167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8" t="s">
        <v>84</v>
      </c>
      <c r="BK245" s="232">
        <f>ROUND(I245*H245,2)</f>
        <v>0</v>
      </c>
      <c r="BL245" s="18" t="s">
        <v>174</v>
      </c>
      <c r="BM245" s="231" t="s">
        <v>346</v>
      </c>
    </row>
    <row r="246" s="13" customFormat="1">
      <c r="A246" s="13"/>
      <c r="B246" s="233"/>
      <c r="C246" s="234"/>
      <c r="D246" s="235" t="s">
        <v>176</v>
      </c>
      <c r="E246" s="236" t="s">
        <v>1</v>
      </c>
      <c r="F246" s="237" t="s">
        <v>347</v>
      </c>
      <c r="G246" s="234"/>
      <c r="H246" s="236" t="s">
        <v>1</v>
      </c>
      <c r="I246" s="238"/>
      <c r="J246" s="234"/>
      <c r="K246" s="234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176</v>
      </c>
      <c r="AU246" s="243" t="s">
        <v>87</v>
      </c>
      <c r="AV246" s="13" t="s">
        <v>84</v>
      </c>
      <c r="AW246" s="13" t="s">
        <v>32</v>
      </c>
      <c r="AX246" s="13" t="s">
        <v>76</v>
      </c>
      <c r="AY246" s="243" t="s">
        <v>167</v>
      </c>
    </row>
    <row r="247" s="14" customFormat="1">
      <c r="A247" s="14"/>
      <c r="B247" s="244"/>
      <c r="C247" s="245"/>
      <c r="D247" s="235" t="s">
        <v>176</v>
      </c>
      <c r="E247" s="246" t="s">
        <v>1</v>
      </c>
      <c r="F247" s="247" t="s">
        <v>348</v>
      </c>
      <c r="G247" s="245"/>
      <c r="H247" s="248">
        <v>231.66399999999999</v>
      </c>
      <c r="I247" s="249"/>
      <c r="J247" s="245"/>
      <c r="K247" s="245"/>
      <c r="L247" s="250"/>
      <c r="M247" s="251"/>
      <c r="N247" s="252"/>
      <c r="O247" s="252"/>
      <c r="P247" s="252"/>
      <c r="Q247" s="252"/>
      <c r="R247" s="252"/>
      <c r="S247" s="252"/>
      <c r="T247" s="25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4" t="s">
        <v>176</v>
      </c>
      <c r="AU247" s="254" t="s">
        <v>87</v>
      </c>
      <c r="AV247" s="14" t="s">
        <v>87</v>
      </c>
      <c r="AW247" s="14" t="s">
        <v>32</v>
      </c>
      <c r="AX247" s="14" t="s">
        <v>84</v>
      </c>
      <c r="AY247" s="254" t="s">
        <v>167</v>
      </c>
    </row>
    <row r="248" s="2" customFormat="1" ht="24.15" customHeight="1">
      <c r="A248" s="39"/>
      <c r="B248" s="40"/>
      <c r="C248" s="220" t="s">
        <v>349</v>
      </c>
      <c r="D248" s="220" t="s">
        <v>169</v>
      </c>
      <c r="E248" s="221" t="s">
        <v>350</v>
      </c>
      <c r="F248" s="222" t="s">
        <v>351</v>
      </c>
      <c r="G248" s="223" t="s">
        <v>352</v>
      </c>
      <c r="H248" s="224">
        <v>82.072000000000003</v>
      </c>
      <c r="I248" s="225"/>
      <c r="J248" s="226">
        <f>ROUND(I248*H248,2)</f>
        <v>0</v>
      </c>
      <c r="K248" s="222" t="s">
        <v>173</v>
      </c>
      <c r="L248" s="45"/>
      <c r="M248" s="227" t="s">
        <v>1</v>
      </c>
      <c r="N248" s="228" t="s">
        <v>41</v>
      </c>
      <c r="O248" s="92"/>
      <c r="P248" s="229">
        <f>O248*H248</f>
        <v>0</v>
      </c>
      <c r="Q248" s="229">
        <v>0</v>
      </c>
      <c r="R248" s="229">
        <f>Q248*H248</f>
        <v>0</v>
      </c>
      <c r="S248" s="229">
        <v>0</v>
      </c>
      <c r="T248" s="230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1" t="s">
        <v>174</v>
      </c>
      <c r="AT248" s="231" t="s">
        <v>169</v>
      </c>
      <c r="AU248" s="231" t="s">
        <v>87</v>
      </c>
      <c r="AY248" s="18" t="s">
        <v>167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8" t="s">
        <v>84</v>
      </c>
      <c r="BK248" s="232">
        <f>ROUND(I248*H248,2)</f>
        <v>0</v>
      </c>
      <c r="BL248" s="18" t="s">
        <v>174</v>
      </c>
      <c r="BM248" s="231" t="s">
        <v>353</v>
      </c>
    </row>
    <row r="249" s="14" customFormat="1">
      <c r="A249" s="14"/>
      <c r="B249" s="244"/>
      <c r="C249" s="245"/>
      <c r="D249" s="235" t="s">
        <v>176</v>
      </c>
      <c r="E249" s="246" t="s">
        <v>1</v>
      </c>
      <c r="F249" s="247" t="s">
        <v>354</v>
      </c>
      <c r="G249" s="245"/>
      <c r="H249" s="248">
        <v>82.072000000000003</v>
      </c>
      <c r="I249" s="249"/>
      <c r="J249" s="245"/>
      <c r="K249" s="245"/>
      <c r="L249" s="250"/>
      <c r="M249" s="251"/>
      <c r="N249" s="252"/>
      <c r="O249" s="252"/>
      <c r="P249" s="252"/>
      <c r="Q249" s="252"/>
      <c r="R249" s="252"/>
      <c r="S249" s="252"/>
      <c r="T249" s="25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4" t="s">
        <v>176</v>
      </c>
      <c r="AU249" s="254" t="s">
        <v>87</v>
      </c>
      <c r="AV249" s="14" t="s">
        <v>87</v>
      </c>
      <c r="AW249" s="14" t="s">
        <v>32</v>
      </c>
      <c r="AX249" s="14" t="s">
        <v>84</v>
      </c>
      <c r="AY249" s="254" t="s">
        <v>167</v>
      </c>
    </row>
    <row r="250" s="2" customFormat="1" ht="24.15" customHeight="1">
      <c r="A250" s="39"/>
      <c r="B250" s="40"/>
      <c r="C250" s="220" t="s">
        <v>355</v>
      </c>
      <c r="D250" s="220" t="s">
        <v>169</v>
      </c>
      <c r="E250" s="221" t="s">
        <v>356</v>
      </c>
      <c r="F250" s="222" t="s">
        <v>357</v>
      </c>
      <c r="G250" s="223" t="s">
        <v>242</v>
      </c>
      <c r="H250" s="224">
        <v>0.25</v>
      </c>
      <c r="I250" s="225"/>
      <c r="J250" s="226">
        <f>ROUND(I250*H250,2)</f>
        <v>0</v>
      </c>
      <c r="K250" s="222" t="s">
        <v>173</v>
      </c>
      <c r="L250" s="45"/>
      <c r="M250" s="227" t="s">
        <v>1</v>
      </c>
      <c r="N250" s="228" t="s">
        <v>41</v>
      </c>
      <c r="O250" s="92"/>
      <c r="P250" s="229">
        <f>O250*H250</f>
        <v>0</v>
      </c>
      <c r="Q250" s="229">
        <v>0</v>
      </c>
      <c r="R250" s="229">
        <f>Q250*H250</f>
        <v>0</v>
      </c>
      <c r="S250" s="229">
        <v>0</v>
      </c>
      <c r="T250" s="230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1" t="s">
        <v>174</v>
      </c>
      <c r="AT250" s="231" t="s">
        <v>169</v>
      </c>
      <c r="AU250" s="231" t="s">
        <v>87</v>
      </c>
      <c r="AY250" s="18" t="s">
        <v>167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8" t="s">
        <v>84</v>
      </c>
      <c r="BK250" s="232">
        <f>ROUND(I250*H250,2)</f>
        <v>0</v>
      </c>
      <c r="BL250" s="18" t="s">
        <v>174</v>
      </c>
      <c r="BM250" s="231" t="s">
        <v>358</v>
      </c>
    </row>
    <row r="251" s="13" customFormat="1">
      <c r="A251" s="13"/>
      <c r="B251" s="233"/>
      <c r="C251" s="234"/>
      <c r="D251" s="235" t="s">
        <v>176</v>
      </c>
      <c r="E251" s="236" t="s">
        <v>1</v>
      </c>
      <c r="F251" s="237" t="s">
        <v>177</v>
      </c>
      <c r="G251" s="234"/>
      <c r="H251" s="236" t="s">
        <v>1</v>
      </c>
      <c r="I251" s="238"/>
      <c r="J251" s="234"/>
      <c r="K251" s="234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176</v>
      </c>
      <c r="AU251" s="243" t="s">
        <v>87</v>
      </c>
      <c r="AV251" s="13" t="s">
        <v>84</v>
      </c>
      <c r="AW251" s="13" t="s">
        <v>32</v>
      </c>
      <c r="AX251" s="13" t="s">
        <v>76</v>
      </c>
      <c r="AY251" s="243" t="s">
        <v>167</v>
      </c>
    </row>
    <row r="252" s="13" customFormat="1">
      <c r="A252" s="13"/>
      <c r="B252" s="233"/>
      <c r="C252" s="234"/>
      <c r="D252" s="235" t="s">
        <v>176</v>
      </c>
      <c r="E252" s="236" t="s">
        <v>1</v>
      </c>
      <c r="F252" s="237" t="s">
        <v>359</v>
      </c>
      <c r="G252" s="234"/>
      <c r="H252" s="236" t="s">
        <v>1</v>
      </c>
      <c r="I252" s="238"/>
      <c r="J252" s="234"/>
      <c r="K252" s="234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176</v>
      </c>
      <c r="AU252" s="243" t="s">
        <v>87</v>
      </c>
      <c r="AV252" s="13" t="s">
        <v>84</v>
      </c>
      <c r="AW252" s="13" t="s">
        <v>32</v>
      </c>
      <c r="AX252" s="13" t="s">
        <v>76</v>
      </c>
      <c r="AY252" s="243" t="s">
        <v>167</v>
      </c>
    </row>
    <row r="253" s="14" customFormat="1">
      <c r="A253" s="14"/>
      <c r="B253" s="244"/>
      <c r="C253" s="245"/>
      <c r="D253" s="235" t="s">
        <v>176</v>
      </c>
      <c r="E253" s="246" t="s">
        <v>125</v>
      </c>
      <c r="F253" s="247" t="s">
        <v>360</v>
      </c>
      <c r="G253" s="245"/>
      <c r="H253" s="248">
        <v>0.25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176</v>
      </c>
      <c r="AU253" s="254" t="s">
        <v>87</v>
      </c>
      <c r="AV253" s="14" t="s">
        <v>87</v>
      </c>
      <c r="AW253" s="14" t="s">
        <v>32</v>
      </c>
      <c r="AX253" s="14" t="s">
        <v>84</v>
      </c>
      <c r="AY253" s="254" t="s">
        <v>167</v>
      </c>
    </row>
    <row r="254" s="2" customFormat="1" ht="24.15" customHeight="1">
      <c r="A254" s="39"/>
      <c r="B254" s="40"/>
      <c r="C254" s="220" t="s">
        <v>361</v>
      </c>
      <c r="D254" s="220" t="s">
        <v>169</v>
      </c>
      <c r="E254" s="221" t="s">
        <v>362</v>
      </c>
      <c r="F254" s="222" t="s">
        <v>363</v>
      </c>
      <c r="G254" s="223" t="s">
        <v>242</v>
      </c>
      <c r="H254" s="224">
        <v>33.034999999999997</v>
      </c>
      <c r="I254" s="225"/>
      <c r="J254" s="226">
        <f>ROUND(I254*H254,2)</f>
        <v>0</v>
      </c>
      <c r="K254" s="222" t="s">
        <v>173</v>
      </c>
      <c r="L254" s="45"/>
      <c r="M254" s="227" t="s">
        <v>1</v>
      </c>
      <c r="N254" s="228" t="s">
        <v>41</v>
      </c>
      <c r="O254" s="92"/>
      <c r="P254" s="229">
        <f>O254*H254</f>
        <v>0</v>
      </c>
      <c r="Q254" s="229">
        <v>0</v>
      </c>
      <c r="R254" s="229">
        <f>Q254*H254</f>
        <v>0</v>
      </c>
      <c r="S254" s="229">
        <v>0</v>
      </c>
      <c r="T254" s="230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1" t="s">
        <v>174</v>
      </c>
      <c r="AT254" s="231" t="s">
        <v>169</v>
      </c>
      <c r="AU254" s="231" t="s">
        <v>87</v>
      </c>
      <c r="AY254" s="18" t="s">
        <v>167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8" t="s">
        <v>84</v>
      </c>
      <c r="BK254" s="232">
        <f>ROUND(I254*H254,2)</f>
        <v>0</v>
      </c>
      <c r="BL254" s="18" t="s">
        <v>174</v>
      </c>
      <c r="BM254" s="231" t="s">
        <v>364</v>
      </c>
    </row>
    <row r="255" s="13" customFormat="1">
      <c r="A255" s="13"/>
      <c r="B255" s="233"/>
      <c r="C255" s="234"/>
      <c r="D255" s="235" t="s">
        <v>176</v>
      </c>
      <c r="E255" s="236" t="s">
        <v>1</v>
      </c>
      <c r="F255" s="237" t="s">
        <v>177</v>
      </c>
      <c r="G255" s="234"/>
      <c r="H255" s="236" t="s">
        <v>1</v>
      </c>
      <c r="I255" s="238"/>
      <c r="J255" s="234"/>
      <c r="K255" s="234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176</v>
      </c>
      <c r="AU255" s="243" t="s">
        <v>87</v>
      </c>
      <c r="AV255" s="13" t="s">
        <v>84</v>
      </c>
      <c r="AW255" s="13" t="s">
        <v>32</v>
      </c>
      <c r="AX255" s="13" t="s">
        <v>76</v>
      </c>
      <c r="AY255" s="243" t="s">
        <v>167</v>
      </c>
    </row>
    <row r="256" s="14" customFormat="1">
      <c r="A256" s="14"/>
      <c r="B256" s="244"/>
      <c r="C256" s="245"/>
      <c r="D256" s="235" t="s">
        <v>176</v>
      </c>
      <c r="E256" s="246" t="s">
        <v>1</v>
      </c>
      <c r="F256" s="247" t="s">
        <v>365</v>
      </c>
      <c r="G256" s="245"/>
      <c r="H256" s="248">
        <v>0.66100000000000003</v>
      </c>
      <c r="I256" s="249"/>
      <c r="J256" s="245"/>
      <c r="K256" s="245"/>
      <c r="L256" s="250"/>
      <c r="M256" s="251"/>
      <c r="N256" s="252"/>
      <c r="O256" s="252"/>
      <c r="P256" s="252"/>
      <c r="Q256" s="252"/>
      <c r="R256" s="252"/>
      <c r="S256" s="252"/>
      <c r="T256" s="25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4" t="s">
        <v>176</v>
      </c>
      <c r="AU256" s="254" t="s">
        <v>87</v>
      </c>
      <c r="AV256" s="14" t="s">
        <v>87</v>
      </c>
      <c r="AW256" s="14" t="s">
        <v>32</v>
      </c>
      <c r="AX256" s="14" t="s">
        <v>76</v>
      </c>
      <c r="AY256" s="254" t="s">
        <v>167</v>
      </c>
    </row>
    <row r="257" s="16" customFormat="1">
      <c r="A257" s="16"/>
      <c r="B257" s="266"/>
      <c r="C257" s="267"/>
      <c r="D257" s="235" t="s">
        <v>176</v>
      </c>
      <c r="E257" s="268" t="s">
        <v>1</v>
      </c>
      <c r="F257" s="269" t="s">
        <v>96</v>
      </c>
      <c r="G257" s="267"/>
      <c r="H257" s="270">
        <v>0.66100000000000003</v>
      </c>
      <c r="I257" s="271"/>
      <c r="J257" s="267"/>
      <c r="K257" s="267"/>
      <c r="L257" s="272"/>
      <c r="M257" s="273"/>
      <c r="N257" s="274"/>
      <c r="O257" s="274"/>
      <c r="P257" s="274"/>
      <c r="Q257" s="274"/>
      <c r="R257" s="274"/>
      <c r="S257" s="274"/>
      <c r="T257" s="275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T257" s="276" t="s">
        <v>176</v>
      </c>
      <c r="AU257" s="276" t="s">
        <v>87</v>
      </c>
      <c r="AV257" s="16" t="s">
        <v>111</v>
      </c>
      <c r="AW257" s="16" t="s">
        <v>32</v>
      </c>
      <c r="AX257" s="16" t="s">
        <v>76</v>
      </c>
      <c r="AY257" s="276" t="s">
        <v>167</v>
      </c>
    </row>
    <row r="258" s="14" customFormat="1">
      <c r="A258" s="14"/>
      <c r="B258" s="244"/>
      <c r="C258" s="245"/>
      <c r="D258" s="235" t="s">
        <v>176</v>
      </c>
      <c r="E258" s="246" t="s">
        <v>118</v>
      </c>
      <c r="F258" s="247" t="s">
        <v>366</v>
      </c>
      <c r="G258" s="245"/>
      <c r="H258" s="248">
        <v>33.034999999999997</v>
      </c>
      <c r="I258" s="249"/>
      <c r="J258" s="245"/>
      <c r="K258" s="245"/>
      <c r="L258" s="250"/>
      <c r="M258" s="251"/>
      <c r="N258" s="252"/>
      <c r="O258" s="252"/>
      <c r="P258" s="252"/>
      <c r="Q258" s="252"/>
      <c r="R258" s="252"/>
      <c r="S258" s="252"/>
      <c r="T258" s="253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4" t="s">
        <v>176</v>
      </c>
      <c r="AU258" s="254" t="s">
        <v>87</v>
      </c>
      <c r="AV258" s="14" t="s">
        <v>87</v>
      </c>
      <c r="AW258" s="14" t="s">
        <v>32</v>
      </c>
      <c r="AX258" s="14" t="s">
        <v>84</v>
      </c>
      <c r="AY258" s="254" t="s">
        <v>167</v>
      </c>
    </row>
    <row r="259" s="2" customFormat="1" ht="16.5" customHeight="1">
      <c r="A259" s="39"/>
      <c r="B259" s="40"/>
      <c r="C259" s="277" t="s">
        <v>367</v>
      </c>
      <c r="D259" s="277" t="s">
        <v>368</v>
      </c>
      <c r="E259" s="278" t="s">
        <v>369</v>
      </c>
      <c r="F259" s="279" t="s">
        <v>370</v>
      </c>
      <c r="G259" s="280" t="s">
        <v>345</v>
      </c>
      <c r="H259" s="281">
        <v>0.45000000000000001</v>
      </c>
      <c r="I259" s="282"/>
      <c r="J259" s="283">
        <f>ROUND(I259*H259,2)</f>
        <v>0</v>
      </c>
      <c r="K259" s="279" t="s">
        <v>173</v>
      </c>
      <c r="L259" s="284"/>
      <c r="M259" s="285" t="s">
        <v>1</v>
      </c>
      <c r="N259" s="286" t="s">
        <v>41</v>
      </c>
      <c r="O259" s="92"/>
      <c r="P259" s="229">
        <f>O259*H259</f>
        <v>0</v>
      </c>
      <c r="Q259" s="229">
        <v>0</v>
      </c>
      <c r="R259" s="229">
        <f>Q259*H259</f>
        <v>0</v>
      </c>
      <c r="S259" s="229">
        <v>0</v>
      </c>
      <c r="T259" s="230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1" t="s">
        <v>209</v>
      </c>
      <c r="AT259" s="231" t="s">
        <v>368</v>
      </c>
      <c r="AU259" s="231" t="s">
        <v>87</v>
      </c>
      <c r="AY259" s="18" t="s">
        <v>167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8" t="s">
        <v>84</v>
      </c>
      <c r="BK259" s="232">
        <f>ROUND(I259*H259,2)</f>
        <v>0</v>
      </c>
      <c r="BL259" s="18" t="s">
        <v>174</v>
      </c>
      <c r="BM259" s="231" t="s">
        <v>371</v>
      </c>
    </row>
    <row r="260" s="14" customFormat="1">
      <c r="A260" s="14"/>
      <c r="B260" s="244"/>
      <c r="C260" s="245"/>
      <c r="D260" s="235" t="s">
        <v>176</v>
      </c>
      <c r="E260" s="246" t="s">
        <v>1</v>
      </c>
      <c r="F260" s="247" t="s">
        <v>372</v>
      </c>
      <c r="G260" s="245"/>
      <c r="H260" s="248">
        <v>0.45000000000000001</v>
      </c>
      <c r="I260" s="249"/>
      <c r="J260" s="245"/>
      <c r="K260" s="245"/>
      <c r="L260" s="250"/>
      <c r="M260" s="251"/>
      <c r="N260" s="252"/>
      <c r="O260" s="252"/>
      <c r="P260" s="252"/>
      <c r="Q260" s="252"/>
      <c r="R260" s="252"/>
      <c r="S260" s="252"/>
      <c r="T260" s="25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4" t="s">
        <v>176</v>
      </c>
      <c r="AU260" s="254" t="s">
        <v>87</v>
      </c>
      <c r="AV260" s="14" t="s">
        <v>87</v>
      </c>
      <c r="AW260" s="14" t="s">
        <v>32</v>
      </c>
      <c r="AX260" s="14" t="s">
        <v>84</v>
      </c>
      <c r="AY260" s="254" t="s">
        <v>167</v>
      </c>
    </row>
    <row r="261" s="2" customFormat="1" ht="16.5" customHeight="1">
      <c r="A261" s="39"/>
      <c r="B261" s="40"/>
      <c r="C261" s="277" t="s">
        <v>373</v>
      </c>
      <c r="D261" s="277" t="s">
        <v>368</v>
      </c>
      <c r="E261" s="278" t="s">
        <v>374</v>
      </c>
      <c r="F261" s="279" t="s">
        <v>375</v>
      </c>
      <c r="G261" s="280" t="s">
        <v>345</v>
      </c>
      <c r="H261" s="281">
        <v>59.463000000000001</v>
      </c>
      <c r="I261" s="282"/>
      <c r="J261" s="283">
        <f>ROUND(I261*H261,2)</f>
        <v>0</v>
      </c>
      <c r="K261" s="279" t="s">
        <v>1</v>
      </c>
      <c r="L261" s="284"/>
      <c r="M261" s="285" t="s">
        <v>1</v>
      </c>
      <c r="N261" s="286" t="s">
        <v>41</v>
      </c>
      <c r="O261" s="92"/>
      <c r="P261" s="229">
        <f>O261*H261</f>
        <v>0</v>
      </c>
      <c r="Q261" s="229">
        <v>0</v>
      </c>
      <c r="R261" s="229">
        <f>Q261*H261</f>
        <v>0</v>
      </c>
      <c r="S261" s="229">
        <v>0</v>
      </c>
      <c r="T261" s="230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1" t="s">
        <v>209</v>
      </c>
      <c r="AT261" s="231" t="s">
        <v>368</v>
      </c>
      <c r="AU261" s="231" t="s">
        <v>87</v>
      </c>
      <c r="AY261" s="18" t="s">
        <v>167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8" t="s">
        <v>84</v>
      </c>
      <c r="BK261" s="232">
        <f>ROUND(I261*H261,2)</f>
        <v>0</v>
      </c>
      <c r="BL261" s="18" t="s">
        <v>174</v>
      </c>
      <c r="BM261" s="231" t="s">
        <v>376</v>
      </c>
    </row>
    <row r="262" s="14" customFormat="1">
      <c r="A262" s="14"/>
      <c r="B262" s="244"/>
      <c r="C262" s="245"/>
      <c r="D262" s="235" t="s">
        <v>176</v>
      </c>
      <c r="E262" s="246" t="s">
        <v>1</v>
      </c>
      <c r="F262" s="247" t="s">
        <v>377</v>
      </c>
      <c r="G262" s="245"/>
      <c r="H262" s="248">
        <v>59.463000000000001</v>
      </c>
      <c r="I262" s="249"/>
      <c r="J262" s="245"/>
      <c r="K262" s="245"/>
      <c r="L262" s="250"/>
      <c r="M262" s="251"/>
      <c r="N262" s="252"/>
      <c r="O262" s="252"/>
      <c r="P262" s="252"/>
      <c r="Q262" s="252"/>
      <c r="R262" s="252"/>
      <c r="S262" s="252"/>
      <c r="T262" s="25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4" t="s">
        <v>176</v>
      </c>
      <c r="AU262" s="254" t="s">
        <v>87</v>
      </c>
      <c r="AV262" s="14" t="s">
        <v>87</v>
      </c>
      <c r="AW262" s="14" t="s">
        <v>32</v>
      </c>
      <c r="AX262" s="14" t="s">
        <v>76</v>
      </c>
      <c r="AY262" s="254" t="s">
        <v>167</v>
      </c>
    </row>
    <row r="263" s="15" customFormat="1">
      <c r="A263" s="15"/>
      <c r="B263" s="255"/>
      <c r="C263" s="256"/>
      <c r="D263" s="235" t="s">
        <v>176</v>
      </c>
      <c r="E263" s="257" t="s">
        <v>1</v>
      </c>
      <c r="F263" s="258" t="s">
        <v>128</v>
      </c>
      <c r="G263" s="256"/>
      <c r="H263" s="259">
        <v>59.463000000000001</v>
      </c>
      <c r="I263" s="260"/>
      <c r="J263" s="256"/>
      <c r="K263" s="256"/>
      <c r="L263" s="261"/>
      <c r="M263" s="262"/>
      <c r="N263" s="263"/>
      <c r="O263" s="263"/>
      <c r="P263" s="263"/>
      <c r="Q263" s="263"/>
      <c r="R263" s="263"/>
      <c r="S263" s="263"/>
      <c r="T263" s="264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5" t="s">
        <v>176</v>
      </c>
      <c r="AU263" s="265" t="s">
        <v>87</v>
      </c>
      <c r="AV263" s="15" t="s">
        <v>174</v>
      </c>
      <c r="AW263" s="15" t="s">
        <v>32</v>
      </c>
      <c r="AX263" s="15" t="s">
        <v>84</v>
      </c>
      <c r="AY263" s="265" t="s">
        <v>167</v>
      </c>
    </row>
    <row r="264" s="2" customFormat="1" ht="16.5" customHeight="1">
      <c r="A264" s="39"/>
      <c r="B264" s="40"/>
      <c r="C264" s="277" t="s">
        <v>378</v>
      </c>
      <c r="D264" s="277" t="s">
        <v>368</v>
      </c>
      <c r="E264" s="278" t="s">
        <v>379</v>
      </c>
      <c r="F264" s="279" t="s">
        <v>380</v>
      </c>
      <c r="G264" s="280" t="s">
        <v>345</v>
      </c>
      <c r="H264" s="281">
        <v>147.72999999999999</v>
      </c>
      <c r="I264" s="282"/>
      <c r="J264" s="283">
        <f>ROUND(I264*H264,2)</f>
        <v>0</v>
      </c>
      <c r="K264" s="279" t="s">
        <v>1</v>
      </c>
      <c r="L264" s="284"/>
      <c r="M264" s="285" t="s">
        <v>1</v>
      </c>
      <c r="N264" s="286" t="s">
        <v>41</v>
      </c>
      <c r="O264" s="92"/>
      <c r="P264" s="229">
        <f>O264*H264</f>
        <v>0</v>
      </c>
      <c r="Q264" s="229">
        <v>0</v>
      </c>
      <c r="R264" s="229">
        <f>Q264*H264</f>
        <v>0</v>
      </c>
      <c r="S264" s="229">
        <v>0</v>
      </c>
      <c r="T264" s="230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1" t="s">
        <v>209</v>
      </c>
      <c r="AT264" s="231" t="s">
        <v>368</v>
      </c>
      <c r="AU264" s="231" t="s">
        <v>87</v>
      </c>
      <c r="AY264" s="18" t="s">
        <v>167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18" t="s">
        <v>84</v>
      </c>
      <c r="BK264" s="232">
        <f>ROUND(I264*H264,2)</f>
        <v>0</v>
      </c>
      <c r="BL264" s="18" t="s">
        <v>174</v>
      </c>
      <c r="BM264" s="231" t="s">
        <v>381</v>
      </c>
    </row>
    <row r="265" s="14" customFormat="1">
      <c r="A265" s="14"/>
      <c r="B265" s="244"/>
      <c r="C265" s="245"/>
      <c r="D265" s="235" t="s">
        <v>176</v>
      </c>
      <c r="E265" s="246" t="s">
        <v>1</v>
      </c>
      <c r="F265" s="247" t="s">
        <v>382</v>
      </c>
      <c r="G265" s="245"/>
      <c r="H265" s="248">
        <v>147.72999999999999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4" t="s">
        <v>176</v>
      </c>
      <c r="AU265" s="254" t="s">
        <v>87</v>
      </c>
      <c r="AV265" s="14" t="s">
        <v>87</v>
      </c>
      <c r="AW265" s="14" t="s">
        <v>32</v>
      </c>
      <c r="AX265" s="14" t="s">
        <v>84</v>
      </c>
      <c r="AY265" s="254" t="s">
        <v>167</v>
      </c>
    </row>
    <row r="266" s="2" customFormat="1" ht="24.15" customHeight="1">
      <c r="A266" s="39"/>
      <c r="B266" s="40"/>
      <c r="C266" s="220" t="s">
        <v>383</v>
      </c>
      <c r="D266" s="220" t="s">
        <v>169</v>
      </c>
      <c r="E266" s="221" t="s">
        <v>326</v>
      </c>
      <c r="F266" s="222" t="s">
        <v>327</v>
      </c>
      <c r="G266" s="223" t="s">
        <v>242</v>
      </c>
      <c r="H266" s="224">
        <v>123.78100000000001</v>
      </c>
      <c r="I266" s="225"/>
      <c r="J266" s="226">
        <f>ROUND(I266*H266,2)</f>
        <v>0</v>
      </c>
      <c r="K266" s="222" t="s">
        <v>173</v>
      </c>
      <c r="L266" s="45"/>
      <c r="M266" s="227" t="s">
        <v>1</v>
      </c>
      <c r="N266" s="228" t="s">
        <v>41</v>
      </c>
      <c r="O266" s="92"/>
      <c r="P266" s="229">
        <f>O266*H266</f>
        <v>0</v>
      </c>
      <c r="Q266" s="229">
        <v>0</v>
      </c>
      <c r="R266" s="229">
        <f>Q266*H266</f>
        <v>0</v>
      </c>
      <c r="S266" s="229">
        <v>0</v>
      </c>
      <c r="T266" s="230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1" t="s">
        <v>174</v>
      </c>
      <c r="AT266" s="231" t="s">
        <v>169</v>
      </c>
      <c r="AU266" s="231" t="s">
        <v>87</v>
      </c>
      <c r="AY266" s="18" t="s">
        <v>167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8" t="s">
        <v>84</v>
      </c>
      <c r="BK266" s="232">
        <f>ROUND(I266*H266,2)</f>
        <v>0</v>
      </c>
      <c r="BL266" s="18" t="s">
        <v>174</v>
      </c>
      <c r="BM266" s="231" t="s">
        <v>384</v>
      </c>
    </row>
    <row r="267" s="13" customFormat="1">
      <c r="A267" s="13"/>
      <c r="B267" s="233"/>
      <c r="C267" s="234"/>
      <c r="D267" s="235" t="s">
        <v>176</v>
      </c>
      <c r="E267" s="236" t="s">
        <v>1</v>
      </c>
      <c r="F267" s="237" t="s">
        <v>177</v>
      </c>
      <c r="G267" s="234"/>
      <c r="H267" s="236" t="s">
        <v>1</v>
      </c>
      <c r="I267" s="238"/>
      <c r="J267" s="234"/>
      <c r="K267" s="234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176</v>
      </c>
      <c r="AU267" s="243" t="s">
        <v>87</v>
      </c>
      <c r="AV267" s="13" t="s">
        <v>84</v>
      </c>
      <c r="AW267" s="13" t="s">
        <v>32</v>
      </c>
      <c r="AX267" s="13" t="s">
        <v>76</v>
      </c>
      <c r="AY267" s="243" t="s">
        <v>167</v>
      </c>
    </row>
    <row r="268" s="13" customFormat="1">
      <c r="A268" s="13"/>
      <c r="B268" s="233"/>
      <c r="C268" s="234"/>
      <c r="D268" s="235" t="s">
        <v>176</v>
      </c>
      <c r="E268" s="236" t="s">
        <v>1</v>
      </c>
      <c r="F268" s="237" t="s">
        <v>385</v>
      </c>
      <c r="G268" s="234"/>
      <c r="H268" s="236" t="s">
        <v>1</v>
      </c>
      <c r="I268" s="238"/>
      <c r="J268" s="234"/>
      <c r="K268" s="234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176</v>
      </c>
      <c r="AU268" s="243" t="s">
        <v>87</v>
      </c>
      <c r="AV268" s="13" t="s">
        <v>84</v>
      </c>
      <c r="AW268" s="13" t="s">
        <v>32</v>
      </c>
      <c r="AX268" s="13" t="s">
        <v>76</v>
      </c>
      <c r="AY268" s="243" t="s">
        <v>167</v>
      </c>
    </row>
    <row r="269" s="14" customFormat="1">
      <c r="A269" s="14"/>
      <c r="B269" s="244"/>
      <c r="C269" s="245"/>
      <c r="D269" s="235" t="s">
        <v>176</v>
      </c>
      <c r="E269" s="246" t="s">
        <v>1</v>
      </c>
      <c r="F269" s="247" t="s">
        <v>386</v>
      </c>
      <c r="G269" s="245"/>
      <c r="H269" s="248">
        <v>123.78100000000001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4" t="s">
        <v>176</v>
      </c>
      <c r="AU269" s="254" t="s">
        <v>87</v>
      </c>
      <c r="AV269" s="14" t="s">
        <v>87</v>
      </c>
      <c r="AW269" s="14" t="s">
        <v>32</v>
      </c>
      <c r="AX269" s="14" t="s">
        <v>76</v>
      </c>
      <c r="AY269" s="254" t="s">
        <v>167</v>
      </c>
    </row>
    <row r="270" s="15" customFormat="1">
      <c r="A270" s="15"/>
      <c r="B270" s="255"/>
      <c r="C270" s="256"/>
      <c r="D270" s="235" t="s">
        <v>176</v>
      </c>
      <c r="E270" s="257" t="s">
        <v>115</v>
      </c>
      <c r="F270" s="258" t="s">
        <v>128</v>
      </c>
      <c r="G270" s="256"/>
      <c r="H270" s="259">
        <v>123.78100000000001</v>
      </c>
      <c r="I270" s="260"/>
      <c r="J270" s="256"/>
      <c r="K270" s="256"/>
      <c r="L270" s="261"/>
      <c r="M270" s="262"/>
      <c r="N270" s="263"/>
      <c r="O270" s="263"/>
      <c r="P270" s="263"/>
      <c r="Q270" s="263"/>
      <c r="R270" s="263"/>
      <c r="S270" s="263"/>
      <c r="T270" s="264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5" t="s">
        <v>176</v>
      </c>
      <c r="AU270" s="265" t="s">
        <v>87</v>
      </c>
      <c r="AV270" s="15" t="s">
        <v>174</v>
      </c>
      <c r="AW270" s="15" t="s">
        <v>32</v>
      </c>
      <c r="AX270" s="15" t="s">
        <v>84</v>
      </c>
      <c r="AY270" s="265" t="s">
        <v>167</v>
      </c>
    </row>
    <row r="271" s="2" customFormat="1" ht="37.8" customHeight="1">
      <c r="A271" s="39"/>
      <c r="B271" s="40"/>
      <c r="C271" s="220" t="s">
        <v>387</v>
      </c>
      <c r="D271" s="220" t="s">
        <v>169</v>
      </c>
      <c r="E271" s="221" t="s">
        <v>285</v>
      </c>
      <c r="F271" s="222" t="s">
        <v>286</v>
      </c>
      <c r="G271" s="223" t="s">
        <v>242</v>
      </c>
      <c r="H271" s="224">
        <v>123.78100000000001</v>
      </c>
      <c r="I271" s="225"/>
      <c r="J271" s="226">
        <f>ROUND(I271*H271,2)</f>
        <v>0</v>
      </c>
      <c r="K271" s="222" t="s">
        <v>173</v>
      </c>
      <c r="L271" s="45"/>
      <c r="M271" s="227" t="s">
        <v>1</v>
      </c>
      <c r="N271" s="228" t="s">
        <v>41</v>
      </c>
      <c r="O271" s="92"/>
      <c r="P271" s="229">
        <f>O271*H271</f>
        <v>0</v>
      </c>
      <c r="Q271" s="229">
        <v>0</v>
      </c>
      <c r="R271" s="229">
        <f>Q271*H271</f>
        <v>0</v>
      </c>
      <c r="S271" s="229">
        <v>0</v>
      </c>
      <c r="T271" s="230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1" t="s">
        <v>174</v>
      </c>
      <c r="AT271" s="231" t="s">
        <v>169</v>
      </c>
      <c r="AU271" s="231" t="s">
        <v>87</v>
      </c>
      <c r="AY271" s="18" t="s">
        <v>167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8" t="s">
        <v>84</v>
      </c>
      <c r="BK271" s="232">
        <f>ROUND(I271*H271,2)</f>
        <v>0</v>
      </c>
      <c r="BL271" s="18" t="s">
        <v>174</v>
      </c>
      <c r="BM271" s="231" t="s">
        <v>388</v>
      </c>
    </row>
    <row r="272" s="14" customFormat="1">
      <c r="A272" s="14"/>
      <c r="B272" s="244"/>
      <c r="C272" s="245"/>
      <c r="D272" s="235" t="s">
        <v>176</v>
      </c>
      <c r="E272" s="246" t="s">
        <v>1</v>
      </c>
      <c r="F272" s="247" t="s">
        <v>115</v>
      </c>
      <c r="G272" s="245"/>
      <c r="H272" s="248">
        <v>123.78100000000001</v>
      </c>
      <c r="I272" s="249"/>
      <c r="J272" s="245"/>
      <c r="K272" s="245"/>
      <c r="L272" s="250"/>
      <c r="M272" s="251"/>
      <c r="N272" s="252"/>
      <c r="O272" s="252"/>
      <c r="P272" s="252"/>
      <c r="Q272" s="252"/>
      <c r="R272" s="252"/>
      <c r="S272" s="252"/>
      <c r="T272" s="25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4" t="s">
        <v>176</v>
      </c>
      <c r="AU272" s="254" t="s">
        <v>87</v>
      </c>
      <c r="AV272" s="14" t="s">
        <v>87</v>
      </c>
      <c r="AW272" s="14" t="s">
        <v>32</v>
      </c>
      <c r="AX272" s="14" t="s">
        <v>84</v>
      </c>
      <c r="AY272" s="254" t="s">
        <v>167</v>
      </c>
    </row>
    <row r="273" s="12" customFormat="1" ht="22.8" customHeight="1">
      <c r="A273" s="12"/>
      <c r="B273" s="204"/>
      <c r="C273" s="205"/>
      <c r="D273" s="206" t="s">
        <v>75</v>
      </c>
      <c r="E273" s="218" t="s">
        <v>87</v>
      </c>
      <c r="F273" s="218" t="s">
        <v>389</v>
      </c>
      <c r="G273" s="205"/>
      <c r="H273" s="205"/>
      <c r="I273" s="208"/>
      <c r="J273" s="219">
        <f>BK273</f>
        <v>0</v>
      </c>
      <c r="K273" s="205"/>
      <c r="L273" s="210"/>
      <c r="M273" s="211"/>
      <c r="N273" s="212"/>
      <c r="O273" s="212"/>
      <c r="P273" s="213">
        <f>SUM(P274:P276)</f>
        <v>0</v>
      </c>
      <c r="Q273" s="212"/>
      <c r="R273" s="213">
        <f>SUM(R274:R276)</f>
        <v>21.287760000000002</v>
      </c>
      <c r="S273" s="212"/>
      <c r="T273" s="214">
        <f>SUM(T274:T276)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15" t="s">
        <v>84</v>
      </c>
      <c r="AT273" s="216" t="s">
        <v>75</v>
      </c>
      <c r="AU273" s="216" t="s">
        <v>84</v>
      </c>
      <c r="AY273" s="215" t="s">
        <v>167</v>
      </c>
      <c r="BK273" s="217">
        <f>SUM(BK274:BK276)</f>
        <v>0</v>
      </c>
    </row>
    <row r="274" s="2" customFormat="1" ht="37.8" customHeight="1">
      <c r="A274" s="39"/>
      <c r="B274" s="40"/>
      <c r="C274" s="220" t="s">
        <v>390</v>
      </c>
      <c r="D274" s="220" t="s">
        <v>169</v>
      </c>
      <c r="E274" s="221" t="s">
        <v>391</v>
      </c>
      <c r="F274" s="222" t="s">
        <v>392</v>
      </c>
      <c r="G274" s="223" t="s">
        <v>196</v>
      </c>
      <c r="H274" s="224">
        <v>104</v>
      </c>
      <c r="I274" s="225"/>
      <c r="J274" s="226">
        <f>ROUND(I274*H274,2)</f>
        <v>0</v>
      </c>
      <c r="K274" s="222" t="s">
        <v>173</v>
      </c>
      <c r="L274" s="45"/>
      <c r="M274" s="227" t="s">
        <v>1</v>
      </c>
      <c r="N274" s="228" t="s">
        <v>41</v>
      </c>
      <c r="O274" s="92"/>
      <c r="P274" s="229">
        <f>O274*H274</f>
        <v>0</v>
      </c>
      <c r="Q274" s="229">
        <v>0.20469000000000001</v>
      </c>
      <c r="R274" s="229">
        <f>Q274*H274</f>
        <v>21.287760000000002</v>
      </c>
      <c r="S274" s="229">
        <v>0</v>
      </c>
      <c r="T274" s="230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1" t="s">
        <v>174</v>
      </c>
      <c r="AT274" s="231" t="s">
        <v>169</v>
      </c>
      <c r="AU274" s="231" t="s">
        <v>87</v>
      </c>
      <c r="AY274" s="18" t="s">
        <v>167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8" t="s">
        <v>84</v>
      </c>
      <c r="BK274" s="232">
        <f>ROUND(I274*H274,2)</f>
        <v>0</v>
      </c>
      <c r="BL274" s="18" t="s">
        <v>174</v>
      </c>
      <c r="BM274" s="231" t="s">
        <v>393</v>
      </c>
    </row>
    <row r="275" s="13" customFormat="1">
      <c r="A275" s="13"/>
      <c r="B275" s="233"/>
      <c r="C275" s="234"/>
      <c r="D275" s="235" t="s">
        <v>176</v>
      </c>
      <c r="E275" s="236" t="s">
        <v>1</v>
      </c>
      <c r="F275" s="237" t="s">
        <v>177</v>
      </c>
      <c r="G275" s="234"/>
      <c r="H275" s="236" t="s">
        <v>1</v>
      </c>
      <c r="I275" s="238"/>
      <c r="J275" s="234"/>
      <c r="K275" s="234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176</v>
      </c>
      <c r="AU275" s="243" t="s">
        <v>87</v>
      </c>
      <c r="AV275" s="13" t="s">
        <v>84</v>
      </c>
      <c r="AW275" s="13" t="s">
        <v>32</v>
      </c>
      <c r="AX275" s="13" t="s">
        <v>76</v>
      </c>
      <c r="AY275" s="243" t="s">
        <v>167</v>
      </c>
    </row>
    <row r="276" s="14" customFormat="1">
      <c r="A276" s="14"/>
      <c r="B276" s="244"/>
      <c r="C276" s="245"/>
      <c r="D276" s="235" t="s">
        <v>176</v>
      </c>
      <c r="E276" s="246" t="s">
        <v>1</v>
      </c>
      <c r="F276" s="247" t="s">
        <v>394</v>
      </c>
      <c r="G276" s="245"/>
      <c r="H276" s="248">
        <v>104</v>
      </c>
      <c r="I276" s="249"/>
      <c r="J276" s="245"/>
      <c r="K276" s="245"/>
      <c r="L276" s="250"/>
      <c r="M276" s="251"/>
      <c r="N276" s="252"/>
      <c r="O276" s="252"/>
      <c r="P276" s="252"/>
      <c r="Q276" s="252"/>
      <c r="R276" s="252"/>
      <c r="S276" s="252"/>
      <c r="T276" s="25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4" t="s">
        <v>176</v>
      </c>
      <c r="AU276" s="254" t="s">
        <v>87</v>
      </c>
      <c r="AV276" s="14" t="s">
        <v>87</v>
      </c>
      <c r="AW276" s="14" t="s">
        <v>32</v>
      </c>
      <c r="AX276" s="14" t="s">
        <v>84</v>
      </c>
      <c r="AY276" s="254" t="s">
        <v>167</v>
      </c>
    </row>
    <row r="277" s="12" customFormat="1" ht="22.8" customHeight="1">
      <c r="A277" s="12"/>
      <c r="B277" s="204"/>
      <c r="C277" s="205"/>
      <c r="D277" s="206" t="s">
        <v>75</v>
      </c>
      <c r="E277" s="218" t="s">
        <v>111</v>
      </c>
      <c r="F277" s="218" t="s">
        <v>395</v>
      </c>
      <c r="G277" s="205"/>
      <c r="H277" s="205"/>
      <c r="I277" s="208"/>
      <c r="J277" s="219">
        <f>BK277</f>
        <v>0</v>
      </c>
      <c r="K277" s="205"/>
      <c r="L277" s="210"/>
      <c r="M277" s="211"/>
      <c r="N277" s="212"/>
      <c r="O277" s="212"/>
      <c r="P277" s="213">
        <f>SUM(P278:P281)</f>
        <v>0</v>
      </c>
      <c r="Q277" s="212"/>
      <c r="R277" s="213">
        <f>SUM(R278:R281)</f>
        <v>0.10100000000000001</v>
      </c>
      <c r="S277" s="212"/>
      <c r="T277" s="214">
        <f>SUM(T278:T281)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15" t="s">
        <v>84</v>
      </c>
      <c r="AT277" s="216" t="s">
        <v>75</v>
      </c>
      <c r="AU277" s="216" t="s">
        <v>84</v>
      </c>
      <c r="AY277" s="215" t="s">
        <v>167</v>
      </c>
      <c r="BK277" s="217">
        <f>SUM(BK278:BK281)</f>
        <v>0</v>
      </c>
    </row>
    <row r="278" s="2" customFormat="1" ht="16.5" customHeight="1">
      <c r="A278" s="39"/>
      <c r="B278" s="40"/>
      <c r="C278" s="277" t="s">
        <v>396</v>
      </c>
      <c r="D278" s="277" t="s">
        <v>368</v>
      </c>
      <c r="E278" s="278" t="s">
        <v>397</v>
      </c>
      <c r="F278" s="279" t="s">
        <v>398</v>
      </c>
      <c r="G278" s="280" t="s">
        <v>399</v>
      </c>
      <c r="H278" s="281">
        <v>1</v>
      </c>
      <c r="I278" s="282"/>
      <c r="J278" s="283">
        <f>ROUND(I278*H278,2)</f>
        <v>0</v>
      </c>
      <c r="K278" s="279" t="s">
        <v>1</v>
      </c>
      <c r="L278" s="284"/>
      <c r="M278" s="285" t="s">
        <v>1</v>
      </c>
      <c r="N278" s="286" t="s">
        <v>41</v>
      </c>
      <c r="O278" s="92"/>
      <c r="P278" s="229">
        <f>O278*H278</f>
        <v>0</v>
      </c>
      <c r="Q278" s="229">
        <v>0.10100000000000001</v>
      </c>
      <c r="R278" s="229">
        <f>Q278*H278</f>
        <v>0.10100000000000001</v>
      </c>
      <c r="S278" s="229">
        <v>0</v>
      </c>
      <c r="T278" s="230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1" t="s">
        <v>209</v>
      </c>
      <c r="AT278" s="231" t="s">
        <v>368</v>
      </c>
      <c r="AU278" s="231" t="s">
        <v>87</v>
      </c>
      <c r="AY278" s="18" t="s">
        <v>167</v>
      </c>
      <c r="BE278" s="232">
        <f>IF(N278="základní",J278,0)</f>
        <v>0</v>
      </c>
      <c r="BF278" s="232">
        <f>IF(N278="snížená",J278,0)</f>
        <v>0</v>
      </c>
      <c r="BG278" s="232">
        <f>IF(N278="zákl. přenesená",J278,0)</f>
        <v>0</v>
      </c>
      <c r="BH278" s="232">
        <f>IF(N278="sníž. přenesená",J278,0)</f>
        <v>0</v>
      </c>
      <c r="BI278" s="232">
        <f>IF(N278="nulová",J278,0)</f>
        <v>0</v>
      </c>
      <c r="BJ278" s="18" t="s">
        <v>84</v>
      </c>
      <c r="BK278" s="232">
        <f>ROUND(I278*H278,2)</f>
        <v>0</v>
      </c>
      <c r="BL278" s="18" t="s">
        <v>174</v>
      </c>
      <c r="BM278" s="231" t="s">
        <v>400</v>
      </c>
    </row>
    <row r="279" s="13" customFormat="1">
      <c r="A279" s="13"/>
      <c r="B279" s="233"/>
      <c r="C279" s="234"/>
      <c r="D279" s="235" t="s">
        <v>176</v>
      </c>
      <c r="E279" s="236" t="s">
        <v>1</v>
      </c>
      <c r="F279" s="237" t="s">
        <v>401</v>
      </c>
      <c r="G279" s="234"/>
      <c r="H279" s="236" t="s">
        <v>1</v>
      </c>
      <c r="I279" s="238"/>
      <c r="J279" s="234"/>
      <c r="K279" s="234"/>
      <c r="L279" s="239"/>
      <c r="M279" s="240"/>
      <c r="N279" s="241"/>
      <c r="O279" s="241"/>
      <c r="P279" s="241"/>
      <c r="Q279" s="241"/>
      <c r="R279" s="241"/>
      <c r="S279" s="241"/>
      <c r="T279" s="24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3" t="s">
        <v>176</v>
      </c>
      <c r="AU279" s="243" t="s">
        <v>87</v>
      </c>
      <c r="AV279" s="13" t="s">
        <v>84</v>
      </c>
      <c r="AW279" s="13" t="s">
        <v>32</v>
      </c>
      <c r="AX279" s="13" t="s">
        <v>76</v>
      </c>
      <c r="AY279" s="243" t="s">
        <v>167</v>
      </c>
    </row>
    <row r="280" s="13" customFormat="1">
      <c r="A280" s="13"/>
      <c r="B280" s="233"/>
      <c r="C280" s="234"/>
      <c r="D280" s="235" t="s">
        <v>176</v>
      </c>
      <c r="E280" s="236" t="s">
        <v>1</v>
      </c>
      <c r="F280" s="237" t="s">
        <v>402</v>
      </c>
      <c r="G280" s="234"/>
      <c r="H280" s="236" t="s">
        <v>1</v>
      </c>
      <c r="I280" s="238"/>
      <c r="J280" s="234"/>
      <c r="K280" s="234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176</v>
      </c>
      <c r="AU280" s="243" t="s">
        <v>87</v>
      </c>
      <c r="AV280" s="13" t="s">
        <v>84</v>
      </c>
      <c r="AW280" s="13" t="s">
        <v>32</v>
      </c>
      <c r="AX280" s="13" t="s">
        <v>76</v>
      </c>
      <c r="AY280" s="243" t="s">
        <v>167</v>
      </c>
    </row>
    <row r="281" s="14" customFormat="1">
      <c r="A281" s="14"/>
      <c r="B281" s="244"/>
      <c r="C281" s="245"/>
      <c r="D281" s="235" t="s">
        <v>176</v>
      </c>
      <c r="E281" s="246" t="s">
        <v>1</v>
      </c>
      <c r="F281" s="247" t="s">
        <v>84</v>
      </c>
      <c r="G281" s="245"/>
      <c r="H281" s="248">
        <v>1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4" t="s">
        <v>176</v>
      </c>
      <c r="AU281" s="254" t="s">
        <v>87</v>
      </c>
      <c r="AV281" s="14" t="s">
        <v>87</v>
      </c>
      <c r="AW281" s="14" t="s">
        <v>32</v>
      </c>
      <c r="AX281" s="14" t="s">
        <v>84</v>
      </c>
      <c r="AY281" s="254" t="s">
        <v>167</v>
      </c>
    </row>
    <row r="282" s="12" customFormat="1" ht="22.8" customHeight="1">
      <c r="A282" s="12"/>
      <c r="B282" s="204"/>
      <c r="C282" s="205"/>
      <c r="D282" s="206" t="s">
        <v>75</v>
      </c>
      <c r="E282" s="218" t="s">
        <v>174</v>
      </c>
      <c r="F282" s="218" t="s">
        <v>403</v>
      </c>
      <c r="G282" s="205"/>
      <c r="H282" s="205"/>
      <c r="I282" s="208"/>
      <c r="J282" s="219">
        <f>BK282</f>
        <v>0</v>
      </c>
      <c r="K282" s="205"/>
      <c r="L282" s="210"/>
      <c r="M282" s="211"/>
      <c r="N282" s="212"/>
      <c r="O282" s="212"/>
      <c r="P282" s="213">
        <f>SUM(P283:P289)</f>
        <v>0</v>
      </c>
      <c r="Q282" s="212"/>
      <c r="R282" s="213">
        <f>SUM(R283:R289)</f>
        <v>0.19283652000000001</v>
      </c>
      <c r="S282" s="212"/>
      <c r="T282" s="214">
        <f>SUM(T283:T289)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15" t="s">
        <v>84</v>
      </c>
      <c r="AT282" s="216" t="s">
        <v>75</v>
      </c>
      <c r="AU282" s="216" t="s">
        <v>84</v>
      </c>
      <c r="AY282" s="215" t="s">
        <v>167</v>
      </c>
      <c r="BK282" s="217">
        <f>SUM(BK283:BK289)</f>
        <v>0</v>
      </c>
    </row>
    <row r="283" s="2" customFormat="1" ht="16.5" customHeight="1">
      <c r="A283" s="39"/>
      <c r="B283" s="40"/>
      <c r="C283" s="220" t="s">
        <v>404</v>
      </c>
      <c r="D283" s="220" t="s">
        <v>169</v>
      </c>
      <c r="E283" s="221" t="s">
        <v>405</v>
      </c>
      <c r="F283" s="222" t="s">
        <v>406</v>
      </c>
      <c r="G283" s="223" t="s">
        <v>352</v>
      </c>
      <c r="H283" s="224">
        <v>8.4239999999999995</v>
      </c>
      <c r="I283" s="225"/>
      <c r="J283" s="226">
        <f>ROUND(I283*H283,2)</f>
        <v>0</v>
      </c>
      <c r="K283" s="222" t="s">
        <v>173</v>
      </c>
      <c r="L283" s="45"/>
      <c r="M283" s="227" t="s">
        <v>1</v>
      </c>
      <c r="N283" s="228" t="s">
        <v>41</v>
      </c>
      <c r="O283" s="92"/>
      <c r="P283" s="229">
        <f>O283*H283</f>
        <v>0</v>
      </c>
      <c r="Q283" s="229">
        <v>0</v>
      </c>
      <c r="R283" s="229">
        <f>Q283*H283</f>
        <v>0</v>
      </c>
      <c r="S283" s="229">
        <v>0</v>
      </c>
      <c r="T283" s="230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1" t="s">
        <v>174</v>
      </c>
      <c r="AT283" s="231" t="s">
        <v>169</v>
      </c>
      <c r="AU283" s="231" t="s">
        <v>87</v>
      </c>
      <c r="AY283" s="18" t="s">
        <v>167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18" t="s">
        <v>84</v>
      </c>
      <c r="BK283" s="232">
        <f>ROUND(I283*H283,2)</f>
        <v>0</v>
      </c>
      <c r="BL283" s="18" t="s">
        <v>174</v>
      </c>
      <c r="BM283" s="231" t="s">
        <v>407</v>
      </c>
    </row>
    <row r="284" s="14" customFormat="1">
      <c r="A284" s="14"/>
      <c r="B284" s="244"/>
      <c r="C284" s="245"/>
      <c r="D284" s="235" t="s">
        <v>176</v>
      </c>
      <c r="E284" s="246" t="s">
        <v>1</v>
      </c>
      <c r="F284" s="247" t="s">
        <v>101</v>
      </c>
      <c r="G284" s="245"/>
      <c r="H284" s="248">
        <v>8.4239999999999995</v>
      </c>
      <c r="I284" s="249"/>
      <c r="J284" s="245"/>
      <c r="K284" s="245"/>
      <c r="L284" s="250"/>
      <c r="M284" s="251"/>
      <c r="N284" s="252"/>
      <c r="O284" s="252"/>
      <c r="P284" s="252"/>
      <c r="Q284" s="252"/>
      <c r="R284" s="252"/>
      <c r="S284" s="252"/>
      <c r="T284" s="25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4" t="s">
        <v>176</v>
      </c>
      <c r="AU284" s="254" t="s">
        <v>87</v>
      </c>
      <c r="AV284" s="14" t="s">
        <v>87</v>
      </c>
      <c r="AW284" s="14" t="s">
        <v>32</v>
      </c>
      <c r="AX284" s="14" t="s">
        <v>84</v>
      </c>
      <c r="AY284" s="254" t="s">
        <v>167</v>
      </c>
    </row>
    <row r="285" s="2" customFormat="1" ht="24.15" customHeight="1">
      <c r="A285" s="39"/>
      <c r="B285" s="40"/>
      <c r="C285" s="220" t="s">
        <v>408</v>
      </c>
      <c r="D285" s="220" t="s">
        <v>169</v>
      </c>
      <c r="E285" s="221" t="s">
        <v>409</v>
      </c>
      <c r="F285" s="222" t="s">
        <v>410</v>
      </c>
      <c r="G285" s="223" t="s">
        <v>352</v>
      </c>
      <c r="H285" s="224">
        <v>0.081000000000000003</v>
      </c>
      <c r="I285" s="225"/>
      <c r="J285" s="226">
        <f>ROUND(I285*H285,2)</f>
        <v>0</v>
      </c>
      <c r="K285" s="222" t="s">
        <v>173</v>
      </c>
      <c r="L285" s="45"/>
      <c r="M285" s="227" t="s">
        <v>1</v>
      </c>
      <c r="N285" s="228" t="s">
        <v>41</v>
      </c>
      <c r="O285" s="92"/>
      <c r="P285" s="229">
        <f>O285*H285</f>
        <v>0</v>
      </c>
      <c r="Q285" s="229">
        <v>2.3010199999999998</v>
      </c>
      <c r="R285" s="229">
        <f>Q285*H285</f>
        <v>0.18638262</v>
      </c>
      <c r="S285" s="229">
        <v>0</v>
      </c>
      <c r="T285" s="230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1" t="s">
        <v>174</v>
      </c>
      <c r="AT285" s="231" t="s">
        <v>169</v>
      </c>
      <c r="AU285" s="231" t="s">
        <v>87</v>
      </c>
      <c r="AY285" s="18" t="s">
        <v>167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18" t="s">
        <v>84</v>
      </c>
      <c r="BK285" s="232">
        <f>ROUND(I285*H285,2)</f>
        <v>0</v>
      </c>
      <c r="BL285" s="18" t="s">
        <v>174</v>
      </c>
      <c r="BM285" s="231" t="s">
        <v>411</v>
      </c>
    </row>
    <row r="286" s="14" customFormat="1">
      <c r="A286" s="14"/>
      <c r="B286" s="244"/>
      <c r="C286" s="245"/>
      <c r="D286" s="235" t="s">
        <v>176</v>
      </c>
      <c r="E286" s="246" t="s">
        <v>1</v>
      </c>
      <c r="F286" s="247" t="s">
        <v>95</v>
      </c>
      <c r="G286" s="245"/>
      <c r="H286" s="248">
        <v>0.081000000000000003</v>
      </c>
      <c r="I286" s="249"/>
      <c r="J286" s="245"/>
      <c r="K286" s="245"/>
      <c r="L286" s="250"/>
      <c r="M286" s="251"/>
      <c r="N286" s="252"/>
      <c r="O286" s="252"/>
      <c r="P286" s="252"/>
      <c r="Q286" s="252"/>
      <c r="R286" s="252"/>
      <c r="S286" s="252"/>
      <c r="T286" s="25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4" t="s">
        <v>176</v>
      </c>
      <c r="AU286" s="254" t="s">
        <v>87</v>
      </c>
      <c r="AV286" s="14" t="s">
        <v>87</v>
      </c>
      <c r="AW286" s="14" t="s">
        <v>32</v>
      </c>
      <c r="AX286" s="14" t="s">
        <v>84</v>
      </c>
      <c r="AY286" s="254" t="s">
        <v>167</v>
      </c>
    </row>
    <row r="287" s="2" customFormat="1" ht="16.5" customHeight="1">
      <c r="A287" s="39"/>
      <c r="B287" s="40"/>
      <c r="C287" s="220" t="s">
        <v>412</v>
      </c>
      <c r="D287" s="220" t="s">
        <v>169</v>
      </c>
      <c r="E287" s="221" t="s">
        <v>413</v>
      </c>
      <c r="F287" s="222" t="s">
        <v>414</v>
      </c>
      <c r="G287" s="223" t="s">
        <v>415</v>
      </c>
      <c r="H287" s="224">
        <v>1.01</v>
      </c>
      <c r="I287" s="225"/>
      <c r="J287" s="226">
        <f>ROUND(I287*H287,2)</f>
        <v>0</v>
      </c>
      <c r="K287" s="222" t="s">
        <v>173</v>
      </c>
      <c r="L287" s="45"/>
      <c r="M287" s="227" t="s">
        <v>1</v>
      </c>
      <c r="N287" s="228" t="s">
        <v>41</v>
      </c>
      <c r="O287" s="92"/>
      <c r="P287" s="229">
        <f>O287*H287</f>
        <v>0</v>
      </c>
      <c r="Q287" s="229">
        <v>0.0063899999999999998</v>
      </c>
      <c r="R287" s="229">
        <f>Q287*H287</f>
        <v>0.0064539000000000003</v>
      </c>
      <c r="S287" s="229">
        <v>0</v>
      </c>
      <c r="T287" s="230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1" t="s">
        <v>174</v>
      </c>
      <c r="AT287" s="231" t="s">
        <v>169</v>
      </c>
      <c r="AU287" s="231" t="s">
        <v>87</v>
      </c>
      <c r="AY287" s="18" t="s">
        <v>167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18" t="s">
        <v>84</v>
      </c>
      <c r="BK287" s="232">
        <f>ROUND(I287*H287,2)</f>
        <v>0</v>
      </c>
      <c r="BL287" s="18" t="s">
        <v>174</v>
      </c>
      <c r="BM287" s="231" t="s">
        <v>416</v>
      </c>
    </row>
    <row r="288" s="13" customFormat="1">
      <c r="A288" s="13"/>
      <c r="B288" s="233"/>
      <c r="C288" s="234"/>
      <c r="D288" s="235" t="s">
        <v>176</v>
      </c>
      <c r="E288" s="236" t="s">
        <v>1</v>
      </c>
      <c r="F288" s="237" t="s">
        <v>417</v>
      </c>
      <c r="G288" s="234"/>
      <c r="H288" s="236" t="s">
        <v>1</v>
      </c>
      <c r="I288" s="238"/>
      <c r="J288" s="234"/>
      <c r="K288" s="234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176</v>
      </c>
      <c r="AU288" s="243" t="s">
        <v>87</v>
      </c>
      <c r="AV288" s="13" t="s">
        <v>84</v>
      </c>
      <c r="AW288" s="13" t="s">
        <v>32</v>
      </c>
      <c r="AX288" s="13" t="s">
        <v>76</v>
      </c>
      <c r="AY288" s="243" t="s">
        <v>167</v>
      </c>
    </row>
    <row r="289" s="14" customFormat="1">
      <c r="A289" s="14"/>
      <c r="B289" s="244"/>
      <c r="C289" s="245"/>
      <c r="D289" s="235" t="s">
        <v>176</v>
      </c>
      <c r="E289" s="246" t="s">
        <v>1</v>
      </c>
      <c r="F289" s="247" t="s">
        <v>418</v>
      </c>
      <c r="G289" s="245"/>
      <c r="H289" s="248">
        <v>1.01</v>
      </c>
      <c r="I289" s="249"/>
      <c r="J289" s="245"/>
      <c r="K289" s="245"/>
      <c r="L289" s="250"/>
      <c r="M289" s="251"/>
      <c r="N289" s="252"/>
      <c r="O289" s="252"/>
      <c r="P289" s="252"/>
      <c r="Q289" s="252"/>
      <c r="R289" s="252"/>
      <c r="S289" s="252"/>
      <c r="T289" s="25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4" t="s">
        <v>176</v>
      </c>
      <c r="AU289" s="254" t="s">
        <v>87</v>
      </c>
      <c r="AV289" s="14" t="s">
        <v>87</v>
      </c>
      <c r="AW289" s="14" t="s">
        <v>32</v>
      </c>
      <c r="AX289" s="14" t="s">
        <v>84</v>
      </c>
      <c r="AY289" s="254" t="s">
        <v>167</v>
      </c>
    </row>
    <row r="290" s="12" customFormat="1" ht="22.8" customHeight="1">
      <c r="A290" s="12"/>
      <c r="B290" s="204"/>
      <c r="C290" s="205"/>
      <c r="D290" s="206" t="s">
        <v>75</v>
      </c>
      <c r="E290" s="218" t="s">
        <v>193</v>
      </c>
      <c r="F290" s="218" t="s">
        <v>419</v>
      </c>
      <c r="G290" s="205"/>
      <c r="H290" s="205"/>
      <c r="I290" s="208"/>
      <c r="J290" s="219">
        <f>BK290</f>
        <v>0</v>
      </c>
      <c r="K290" s="205"/>
      <c r="L290" s="210"/>
      <c r="M290" s="211"/>
      <c r="N290" s="212"/>
      <c r="O290" s="212"/>
      <c r="P290" s="213">
        <f>SUM(P291:P308)</f>
        <v>0</v>
      </c>
      <c r="Q290" s="212"/>
      <c r="R290" s="213">
        <f>SUM(R291:R308)</f>
        <v>142.79242199999999</v>
      </c>
      <c r="S290" s="212"/>
      <c r="T290" s="214">
        <f>SUM(T291:T308)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15" t="s">
        <v>84</v>
      </c>
      <c r="AT290" s="216" t="s">
        <v>75</v>
      </c>
      <c r="AU290" s="216" t="s">
        <v>84</v>
      </c>
      <c r="AY290" s="215" t="s">
        <v>167</v>
      </c>
      <c r="BK290" s="217">
        <f>SUM(BK291:BK308)</f>
        <v>0</v>
      </c>
    </row>
    <row r="291" s="2" customFormat="1" ht="24.15" customHeight="1">
      <c r="A291" s="39"/>
      <c r="B291" s="40"/>
      <c r="C291" s="220" t="s">
        <v>420</v>
      </c>
      <c r="D291" s="220" t="s">
        <v>169</v>
      </c>
      <c r="E291" s="221" t="s">
        <v>421</v>
      </c>
      <c r="F291" s="222" t="s">
        <v>422</v>
      </c>
      <c r="G291" s="223" t="s">
        <v>172</v>
      </c>
      <c r="H291" s="224">
        <v>103.765</v>
      </c>
      <c r="I291" s="225"/>
      <c r="J291" s="226">
        <f>ROUND(I291*H291,2)</f>
        <v>0</v>
      </c>
      <c r="K291" s="222" t="s">
        <v>173</v>
      </c>
      <c r="L291" s="45"/>
      <c r="M291" s="227" t="s">
        <v>1</v>
      </c>
      <c r="N291" s="228" t="s">
        <v>41</v>
      </c>
      <c r="O291" s="92"/>
      <c r="P291" s="229">
        <f>O291*H291</f>
        <v>0</v>
      </c>
      <c r="Q291" s="229">
        <v>0.57499999999999996</v>
      </c>
      <c r="R291" s="229">
        <f>Q291*H291</f>
        <v>59.664874999999995</v>
      </c>
      <c r="S291" s="229">
        <v>0</v>
      </c>
      <c r="T291" s="230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1" t="s">
        <v>174</v>
      </c>
      <c r="AT291" s="231" t="s">
        <v>169</v>
      </c>
      <c r="AU291" s="231" t="s">
        <v>87</v>
      </c>
      <c r="AY291" s="18" t="s">
        <v>167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18" t="s">
        <v>84</v>
      </c>
      <c r="BK291" s="232">
        <f>ROUND(I291*H291,2)</f>
        <v>0</v>
      </c>
      <c r="BL291" s="18" t="s">
        <v>174</v>
      </c>
      <c r="BM291" s="231" t="s">
        <v>423</v>
      </c>
    </row>
    <row r="292" s="13" customFormat="1">
      <c r="A292" s="13"/>
      <c r="B292" s="233"/>
      <c r="C292" s="234"/>
      <c r="D292" s="235" t="s">
        <v>176</v>
      </c>
      <c r="E292" s="236" t="s">
        <v>1</v>
      </c>
      <c r="F292" s="237" t="s">
        <v>424</v>
      </c>
      <c r="G292" s="234"/>
      <c r="H292" s="236" t="s">
        <v>1</v>
      </c>
      <c r="I292" s="238"/>
      <c r="J292" s="234"/>
      <c r="K292" s="234"/>
      <c r="L292" s="239"/>
      <c r="M292" s="240"/>
      <c r="N292" s="241"/>
      <c r="O292" s="241"/>
      <c r="P292" s="241"/>
      <c r="Q292" s="241"/>
      <c r="R292" s="241"/>
      <c r="S292" s="241"/>
      <c r="T292" s="24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3" t="s">
        <v>176</v>
      </c>
      <c r="AU292" s="243" t="s">
        <v>87</v>
      </c>
      <c r="AV292" s="13" t="s">
        <v>84</v>
      </c>
      <c r="AW292" s="13" t="s">
        <v>32</v>
      </c>
      <c r="AX292" s="13" t="s">
        <v>76</v>
      </c>
      <c r="AY292" s="243" t="s">
        <v>167</v>
      </c>
    </row>
    <row r="293" s="14" customFormat="1">
      <c r="A293" s="14"/>
      <c r="B293" s="244"/>
      <c r="C293" s="245"/>
      <c r="D293" s="235" t="s">
        <v>176</v>
      </c>
      <c r="E293" s="246" t="s">
        <v>1</v>
      </c>
      <c r="F293" s="247" t="s">
        <v>425</v>
      </c>
      <c r="G293" s="245"/>
      <c r="H293" s="248">
        <v>103.765</v>
      </c>
      <c r="I293" s="249"/>
      <c r="J293" s="245"/>
      <c r="K293" s="245"/>
      <c r="L293" s="250"/>
      <c r="M293" s="251"/>
      <c r="N293" s="252"/>
      <c r="O293" s="252"/>
      <c r="P293" s="252"/>
      <c r="Q293" s="252"/>
      <c r="R293" s="252"/>
      <c r="S293" s="252"/>
      <c r="T293" s="25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4" t="s">
        <v>176</v>
      </c>
      <c r="AU293" s="254" t="s">
        <v>87</v>
      </c>
      <c r="AV293" s="14" t="s">
        <v>87</v>
      </c>
      <c r="AW293" s="14" t="s">
        <v>32</v>
      </c>
      <c r="AX293" s="14" t="s">
        <v>84</v>
      </c>
      <c r="AY293" s="254" t="s">
        <v>167</v>
      </c>
    </row>
    <row r="294" s="2" customFormat="1" ht="33" customHeight="1">
      <c r="A294" s="39"/>
      <c r="B294" s="40"/>
      <c r="C294" s="220" t="s">
        <v>426</v>
      </c>
      <c r="D294" s="220" t="s">
        <v>169</v>
      </c>
      <c r="E294" s="221" t="s">
        <v>427</v>
      </c>
      <c r="F294" s="222" t="s">
        <v>428</v>
      </c>
      <c r="G294" s="223" t="s">
        <v>172</v>
      </c>
      <c r="H294" s="224">
        <v>103.765</v>
      </c>
      <c r="I294" s="225"/>
      <c r="J294" s="226">
        <f>ROUND(I294*H294,2)</f>
        <v>0</v>
      </c>
      <c r="K294" s="222" t="s">
        <v>173</v>
      </c>
      <c r="L294" s="45"/>
      <c r="M294" s="227" t="s">
        <v>1</v>
      </c>
      <c r="N294" s="228" t="s">
        <v>41</v>
      </c>
      <c r="O294" s="92"/>
      <c r="P294" s="229">
        <f>O294*H294</f>
        <v>0</v>
      </c>
      <c r="Q294" s="229">
        <v>0.18462999999999999</v>
      </c>
      <c r="R294" s="229">
        <f>Q294*H294</f>
        <v>19.158131949999998</v>
      </c>
      <c r="S294" s="229">
        <v>0</v>
      </c>
      <c r="T294" s="230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1" t="s">
        <v>174</v>
      </c>
      <c r="AT294" s="231" t="s">
        <v>169</v>
      </c>
      <c r="AU294" s="231" t="s">
        <v>87</v>
      </c>
      <c r="AY294" s="18" t="s">
        <v>167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8" t="s">
        <v>84</v>
      </c>
      <c r="BK294" s="232">
        <f>ROUND(I294*H294,2)</f>
        <v>0</v>
      </c>
      <c r="BL294" s="18" t="s">
        <v>174</v>
      </c>
      <c r="BM294" s="231" t="s">
        <v>429</v>
      </c>
    </row>
    <row r="295" s="13" customFormat="1">
      <c r="A295" s="13"/>
      <c r="B295" s="233"/>
      <c r="C295" s="234"/>
      <c r="D295" s="235" t="s">
        <v>176</v>
      </c>
      <c r="E295" s="236" t="s">
        <v>1</v>
      </c>
      <c r="F295" s="237" t="s">
        <v>424</v>
      </c>
      <c r="G295" s="234"/>
      <c r="H295" s="236" t="s">
        <v>1</v>
      </c>
      <c r="I295" s="238"/>
      <c r="J295" s="234"/>
      <c r="K295" s="234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176</v>
      </c>
      <c r="AU295" s="243" t="s">
        <v>87</v>
      </c>
      <c r="AV295" s="13" t="s">
        <v>84</v>
      </c>
      <c r="AW295" s="13" t="s">
        <v>32</v>
      </c>
      <c r="AX295" s="13" t="s">
        <v>76</v>
      </c>
      <c r="AY295" s="243" t="s">
        <v>167</v>
      </c>
    </row>
    <row r="296" s="14" customFormat="1">
      <c r="A296" s="14"/>
      <c r="B296" s="244"/>
      <c r="C296" s="245"/>
      <c r="D296" s="235" t="s">
        <v>176</v>
      </c>
      <c r="E296" s="246" t="s">
        <v>1</v>
      </c>
      <c r="F296" s="247" t="s">
        <v>430</v>
      </c>
      <c r="G296" s="245"/>
      <c r="H296" s="248">
        <v>103.765</v>
      </c>
      <c r="I296" s="249"/>
      <c r="J296" s="245"/>
      <c r="K296" s="245"/>
      <c r="L296" s="250"/>
      <c r="M296" s="251"/>
      <c r="N296" s="252"/>
      <c r="O296" s="252"/>
      <c r="P296" s="252"/>
      <c r="Q296" s="252"/>
      <c r="R296" s="252"/>
      <c r="S296" s="252"/>
      <c r="T296" s="253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4" t="s">
        <v>176</v>
      </c>
      <c r="AU296" s="254" t="s">
        <v>87</v>
      </c>
      <c r="AV296" s="14" t="s">
        <v>87</v>
      </c>
      <c r="AW296" s="14" t="s">
        <v>32</v>
      </c>
      <c r="AX296" s="14" t="s">
        <v>84</v>
      </c>
      <c r="AY296" s="254" t="s">
        <v>167</v>
      </c>
    </row>
    <row r="297" s="2" customFormat="1" ht="24.15" customHeight="1">
      <c r="A297" s="39"/>
      <c r="B297" s="40"/>
      <c r="C297" s="220" t="s">
        <v>431</v>
      </c>
      <c r="D297" s="220" t="s">
        <v>169</v>
      </c>
      <c r="E297" s="221" t="s">
        <v>432</v>
      </c>
      <c r="F297" s="222" t="s">
        <v>433</v>
      </c>
      <c r="G297" s="223" t="s">
        <v>172</v>
      </c>
      <c r="H297" s="224">
        <v>103.765</v>
      </c>
      <c r="I297" s="225"/>
      <c r="J297" s="226">
        <f>ROUND(I297*H297,2)</f>
        <v>0</v>
      </c>
      <c r="K297" s="222" t="s">
        <v>173</v>
      </c>
      <c r="L297" s="45"/>
      <c r="M297" s="227" t="s">
        <v>1</v>
      </c>
      <c r="N297" s="228" t="s">
        <v>41</v>
      </c>
      <c r="O297" s="92"/>
      <c r="P297" s="229">
        <f>O297*H297</f>
        <v>0</v>
      </c>
      <c r="Q297" s="229">
        <v>0.33206000000000002</v>
      </c>
      <c r="R297" s="229">
        <f>Q297*H297</f>
        <v>34.4562059</v>
      </c>
      <c r="S297" s="229">
        <v>0</v>
      </c>
      <c r="T297" s="230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1" t="s">
        <v>174</v>
      </c>
      <c r="AT297" s="231" t="s">
        <v>169</v>
      </c>
      <c r="AU297" s="231" t="s">
        <v>87</v>
      </c>
      <c r="AY297" s="18" t="s">
        <v>167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18" t="s">
        <v>84</v>
      </c>
      <c r="BK297" s="232">
        <f>ROUND(I297*H297,2)</f>
        <v>0</v>
      </c>
      <c r="BL297" s="18" t="s">
        <v>174</v>
      </c>
      <c r="BM297" s="231" t="s">
        <v>434</v>
      </c>
    </row>
    <row r="298" s="13" customFormat="1">
      <c r="A298" s="13"/>
      <c r="B298" s="233"/>
      <c r="C298" s="234"/>
      <c r="D298" s="235" t="s">
        <v>176</v>
      </c>
      <c r="E298" s="236" t="s">
        <v>1</v>
      </c>
      <c r="F298" s="237" t="s">
        <v>424</v>
      </c>
      <c r="G298" s="234"/>
      <c r="H298" s="236" t="s">
        <v>1</v>
      </c>
      <c r="I298" s="238"/>
      <c r="J298" s="234"/>
      <c r="K298" s="234"/>
      <c r="L298" s="239"/>
      <c r="M298" s="240"/>
      <c r="N298" s="241"/>
      <c r="O298" s="241"/>
      <c r="P298" s="241"/>
      <c r="Q298" s="241"/>
      <c r="R298" s="241"/>
      <c r="S298" s="241"/>
      <c r="T298" s="24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3" t="s">
        <v>176</v>
      </c>
      <c r="AU298" s="243" t="s">
        <v>87</v>
      </c>
      <c r="AV298" s="13" t="s">
        <v>84</v>
      </c>
      <c r="AW298" s="13" t="s">
        <v>32</v>
      </c>
      <c r="AX298" s="13" t="s">
        <v>76</v>
      </c>
      <c r="AY298" s="243" t="s">
        <v>167</v>
      </c>
    </row>
    <row r="299" s="14" customFormat="1">
      <c r="A299" s="14"/>
      <c r="B299" s="244"/>
      <c r="C299" s="245"/>
      <c r="D299" s="235" t="s">
        <v>176</v>
      </c>
      <c r="E299" s="246" t="s">
        <v>1</v>
      </c>
      <c r="F299" s="247" t="s">
        <v>430</v>
      </c>
      <c r="G299" s="245"/>
      <c r="H299" s="248">
        <v>103.765</v>
      </c>
      <c r="I299" s="249"/>
      <c r="J299" s="245"/>
      <c r="K299" s="245"/>
      <c r="L299" s="250"/>
      <c r="M299" s="251"/>
      <c r="N299" s="252"/>
      <c r="O299" s="252"/>
      <c r="P299" s="252"/>
      <c r="Q299" s="252"/>
      <c r="R299" s="252"/>
      <c r="S299" s="252"/>
      <c r="T299" s="253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4" t="s">
        <v>176</v>
      </c>
      <c r="AU299" s="254" t="s">
        <v>87</v>
      </c>
      <c r="AV299" s="14" t="s">
        <v>87</v>
      </c>
      <c r="AW299" s="14" t="s">
        <v>32</v>
      </c>
      <c r="AX299" s="14" t="s">
        <v>84</v>
      </c>
      <c r="AY299" s="254" t="s">
        <v>167</v>
      </c>
    </row>
    <row r="300" s="2" customFormat="1" ht="24.15" customHeight="1">
      <c r="A300" s="39"/>
      <c r="B300" s="40"/>
      <c r="C300" s="220" t="s">
        <v>435</v>
      </c>
      <c r="D300" s="220" t="s">
        <v>169</v>
      </c>
      <c r="E300" s="221" t="s">
        <v>436</v>
      </c>
      <c r="F300" s="222" t="s">
        <v>437</v>
      </c>
      <c r="G300" s="223" t="s">
        <v>172</v>
      </c>
      <c r="H300" s="224">
        <v>103.765</v>
      </c>
      <c r="I300" s="225"/>
      <c r="J300" s="226">
        <f>ROUND(I300*H300,2)</f>
        <v>0</v>
      </c>
      <c r="K300" s="222" t="s">
        <v>173</v>
      </c>
      <c r="L300" s="45"/>
      <c r="M300" s="227" t="s">
        <v>1</v>
      </c>
      <c r="N300" s="228" t="s">
        <v>41</v>
      </c>
      <c r="O300" s="92"/>
      <c r="P300" s="229">
        <f>O300*H300</f>
        <v>0</v>
      </c>
      <c r="Q300" s="229">
        <v>0.0060099999999999997</v>
      </c>
      <c r="R300" s="229">
        <f>Q300*H300</f>
        <v>0.62362764999999998</v>
      </c>
      <c r="S300" s="229">
        <v>0</v>
      </c>
      <c r="T300" s="230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1" t="s">
        <v>174</v>
      </c>
      <c r="AT300" s="231" t="s">
        <v>169</v>
      </c>
      <c r="AU300" s="231" t="s">
        <v>87</v>
      </c>
      <c r="AY300" s="18" t="s">
        <v>167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18" t="s">
        <v>84</v>
      </c>
      <c r="BK300" s="232">
        <f>ROUND(I300*H300,2)</f>
        <v>0</v>
      </c>
      <c r="BL300" s="18" t="s">
        <v>174</v>
      </c>
      <c r="BM300" s="231" t="s">
        <v>438</v>
      </c>
    </row>
    <row r="301" s="13" customFormat="1">
      <c r="A301" s="13"/>
      <c r="B301" s="233"/>
      <c r="C301" s="234"/>
      <c r="D301" s="235" t="s">
        <v>176</v>
      </c>
      <c r="E301" s="236" t="s">
        <v>1</v>
      </c>
      <c r="F301" s="237" t="s">
        <v>424</v>
      </c>
      <c r="G301" s="234"/>
      <c r="H301" s="236" t="s">
        <v>1</v>
      </c>
      <c r="I301" s="238"/>
      <c r="J301" s="234"/>
      <c r="K301" s="234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176</v>
      </c>
      <c r="AU301" s="243" t="s">
        <v>87</v>
      </c>
      <c r="AV301" s="13" t="s">
        <v>84</v>
      </c>
      <c r="AW301" s="13" t="s">
        <v>32</v>
      </c>
      <c r="AX301" s="13" t="s">
        <v>76</v>
      </c>
      <c r="AY301" s="243" t="s">
        <v>167</v>
      </c>
    </row>
    <row r="302" s="14" customFormat="1">
      <c r="A302" s="14"/>
      <c r="B302" s="244"/>
      <c r="C302" s="245"/>
      <c r="D302" s="235" t="s">
        <v>176</v>
      </c>
      <c r="E302" s="246" t="s">
        <v>1</v>
      </c>
      <c r="F302" s="247" t="s">
        <v>430</v>
      </c>
      <c r="G302" s="245"/>
      <c r="H302" s="248">
        <v>103.765</v>
      </c>
      <c r="I302" s="249"/>
      <c r="J302" s="245"/>
      <c r="K302" s="245"/>
      <c r="L302" s="250"/>
      <c r="M302" s="251"/>
      <c r="N302" s="252"/>
      <c r="O302" s="252"/>
      <c r="P302" s="252"/>
      <c r="Q302" s="252"/>
      <c r="R302" s="252"/>
      <c r="S302" s="252"/>
      <c r="T302" s="253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4" t="s">
        <v>176</v>
      </c>
      <c r="AU302" s="254" t="s">
        <v>87</v>
      </c>
      <c r="AV302" s="14" t="s">
        <v>87</v>
      </c>
      <c r="AW302" s="14" t="s">
        <v>32</v>
      </c>
      <c r="AX302" s="14" t="s">
        <v>84</v>
      </c>
      <c r="AY302" s="254" t="s">
        <v>167</v>
      </c>
    </row>
    <row r="303" s="2" customFormat="1" ht="21.75" customHeight="1">
      <c r="A303" s="39"/>
      <c r="B303" s="40"/>
      <c r="C303" s="220" t="s">
        <v>439</v>
      </c>
      <c r="D303" s="220" t="s">
        <v>169</v>
      </c>
      <c r="E303" s="221" t="s">
        <v>440</v>
      </c>
      <c r="F303" s="222" t="s">
        <v>441</v>
      </c>
      <c r="G303" s="223" t="s">
        <v>172</v>
      </c>
      <c r="H303" s="224">
        <v>222.44999999999999</v>
      </c>
      <c r="I303" s="225"/>
      <c r="J303" s="226">
        <f>ROUND(I303*H303,2)</f>
        <v>0</v>
      </c>
      <c r="K303" s="222" t="s">
        <v>173</v>
      </c>
      <c r="L303" s="45"/>
      <c r="M303" s="227" t="s">
        <v>1</v>
      </c>
      <c r="N303" s="228" t="s">
        <v>41</v>
      </c>
      <c r="O303" s="92"/>
      <c r="P303" s="229">
        <f>O303*H303</f>
        <v>0</v>
      </c>
      <c r="Q303" s="229">
        <v>0.00021000000000000001</v>
      </c>
      <c r="R303" s="229">
        <f>Q303*H303</f>
        <v>0.046714499999999999</v>
      </c>
      <c r="S303" s="229">
        <v>0</v>
      </c>
      <c r="T303" s="230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1" t="s">
        <v>174</v>
      </c>
      <c r="AT303" s="231" t="s">
        <v>169</v>
      </c>
      <c r="AU303" s="231" t="s">
        <v>87</v>
      </c>
      <c r="AY303" s="18" t="s">
        <v>167</v>
      </c>
      <c r="BE303" s="232">
        <f>IF(N303="základní",J303,0)</f>
        <v>0</v>
      </c>
      <c r="BF303" s="232">
        <f>IF(N303="snížená",J303,0)</f>
        <v>0</v>
      </c>
      <c r="BG303" s="232">
        <f>IF(N303="zákl. přenesená",J303,0)</f>
        <v>0</v>
      </c>
      <c r="BH303" s="232">
        <f>IF(N303="sníž. přenesená",J303,0)</f>
        <v>0</v>
      </c>
      <c r="BI303" s="232">
        <f>IF(N303="nulová",J303,0)</f>
        <v>0</v>
      </c>
      <c r="BJ303" s="18" t="s">
        <v>84</v>
      </c>
      <c r="BK303" s="232">
        <f>ROUND(I303*H303,2)</f>
        <v>0</v>
      </c>
      <c r="BL303" s="18" t="s">
        <v>174</v>
      </c>
      <c r="BM303" s="231" t="s">
        <v>442</v>
      </c>
    </row>
    <row r="304" s="13" customFormat="1">
      <c r="A304" s="13"/>
      <c r="B304" s="233"/>
      <c r="C304" s="234"/>
      <c r="D304" s="235" t="s">
        <v>176</v>
      </c>
      <c r="E304" s="236" t="s">
        <v>1</v>
      </c>
      <c r="F304" s="237" t="s">
        <v>424</v>
      </c>
      <c r="G304" s="234"/>
      <c r="H304" s="236" t="s">
        <v>1</v>
      </c>
      <c r="I304" s="238"/>
      <c r="J304" s="234"/>
      <c r="K304" s="234"/>
      <c r="L304" s="239"/>
      <c r="M304" s="240"/>
      <c r="N304" s="241"/>
      <c r="O304" s="241"/>
      <c r="P304" s="241"/>
      <c r="Q304" s="241"/>
      <c r="R304" s="241"/>
      <c r="S304" s="241"/>
      <c r="T304" s="24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3" t="s">
        <v>176</v>
      </c>
      <c r="AU304" s="243" t="s">
        <v>87</v>
      </c>
      <c r="AV304" s="13" t="s">
        <v>84</v>
      </c>
      <c r="AW304" s="13" t="s">
        <v>32</v>
      </c>
      <c r="AX304" s="13" t="s">
        <v>76</v>
      </c>
      <c r="AY304" s="243" t="s">
        <v>167</v>
      </c>
    </row>
    <row r="305" s="14" customFormat="1">
      <c r="A305" s="14"/>
      <c r="B305" s="244"/>
      <c r="C305" s="245"/>
      <c r="D305" s="235" t="s">
        <v>176</v>
      </c>
      <c r="E305" s="246" t="s">
        <v>1</v>
      </c>
      <c r="F305" s="247" t="s">
        <v>443</v>
      </c>
      <c r="G305" s="245"/>
      <c r="H305" s="248">
        <v>222.44999999999999</v>
      </c>
      <c r="I305" s="249"/>
      <c r="J305" s="245"/>
      <c r="K305" s="245"/>
      <c r="L305" s="250"/>
      <c r="M305" s="251"/>
      <c r="N305" s="252"/>
      <c r="O305" s="252"/>
      <c r="P305" s="252"/>
      <c r="Q305" s="252"/>
      <c r="R305" s="252"/>
      <c r="S305" s="252"/>
      <c r="T305" s="25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4" t="s">
        <v>176</v>
      </c>
      <c r="AU305" s="254" t="s">
        <v>87</v>
      </c>
      <c r="AV305" s="14" t="s">
        <v>87</v>
      </c>
      <c r="AW305" s="14" t="s">
        <v>32</v>
      </c>
      <c r="AX305" s="14" t="s">
        <v>84</v>
      </c>
      <c r="AY305" s="254" t="s">
        <v>167</v>
      </c>
    </row>
    <row r="306" s="2" customFormat="1" ht="33" customHeight="1">
      <c r="A306" s="39"/>
      <c r="B306" s="40"/>
      <c r="C306" s="220" t="s">
        <v>444</v>
      </c>
      <c r="D306" s="220" t="s">
        <v>169</v>
      </c>
      <c r="E306" s="221" t="s">
        <v>445</v>
      </c>
      <c r="F306" s="222" t="s">
        <v>446</v>
      </c>
      <c r="G306" s="223" t="s">
        <v>172</v>
      </c>
      <c r="H306" s="224">
        <v>222.44999999999999</v>
      </c>
      <c r="I306" s="225"/>
      <c r="J306" s="226">
        <f>ROUND(I306*H306,2)</f>
        <v>0</v>
      </c>
      <c r="K306" s="222" t="s">
        <v>173</v>
      </c>
      <c r="L306" s="45"/>
      <c r="M306" s="227" t="s">
        <v>1</v>
      </c>
      <c r="N306" s="228" t="s">
        <v>41</v>
      </c>
      <c r="O306" s="92"/>
      <c r="P306" s="229">
        <f>O306*H306</f>
        <v>0</v>
      </c>
      <c r="Q306" s="229">
        <v>0.12966</v>
      </c>
      <c r="R306" s="229">
        <f>Q306*H306</f>
        <v>28.842866999999998</v>
      </c>
      <c r="S306" s="229">
        <v>0</v>
      </c>
      <c r="T306" s="230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1" t="s">
        <v>174</v>
      </c>
      <c r="AT306" s="231" t="s">
        <v>169</v>
      </c>
      <c r="AU306" s="231" t="s">
        <v>87</v>
      </c>
      <c r="AY306" s="18" t="s">
        <v>167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18" t="s">
        <v>84</v>
      </c>
      <c r="BK306" s="232">
        <f>ROUND(I306*H306,2)</f>
        <v>0</v>
      </c>
      <c r="BL306" s="18" t="s">
        <v>174</v>
      </c>
      <c r="BM306" s="231" t="s">
        <v>447</v>
      </c>
    </row>
    <row r="307" s="13" customFormat="1">
      <c r="A307" s="13"/>
      <c r="B307" s="233"/>
      <c r="C307" s="234"/>
      <c r="D307" s="235" t="s">
        <v>176</v>
      </c>
      <c r="E307" s="236" t="s">
        <v>1</v>
      </c>
      <c r="F307" s="237" t="s">
        <v>424</v>
      </c>
      <c r="G307" s="234"/>
      <c r="H307" s="236" t="s">
        <v>1</v>
      </c>
      <c r="I307" s="238"/>
      <c r="J307" s="234"/>
      <c r="K307" s="234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176</v>
      </c>
      <c r="AU307" s="243" t="s">
        <v>87</v>
      </c>
      <c r="AV307" s="13" t="s">
        <v>84</v>
      </c>
      <c r="AW307" s="13" t="s">
        <v>32</v>
      </c>
      <c r="AX307" s="13" t="s">
        <v>76</v>
      </c>
      <c r="AY307" s="243" t="s">
        <v>167</v>
      </c>
    </row>
    <row r="308" s="14" customFormat="1">
      <c r="A308" s="14"/>
      <c r="B308" s="244"/>
      <c r="C308" s="245"/>
      <c r="D308" s="235" t="s">
        <v>176</v>
      </c>
      <c r="E308" s="246" t="s">
        <v>1</v>
      </c>
      <c r="F308" s="247" t="s">
        <v>443</v>
      </c>
      <c r="G308" s="245"/>
      <c r="H308" s="248">
        <v>222.44999999999999</v>
      </c>
      <c r="I308" s="249"/>
      <c r="J308" s="245"/>
      <c r="K308" s="245"/>
      <c r="L308" s="250"/>
      <c r="M308" s="251"/>
      <c r="N308" s="252"/>
      <c r="O308" s="252"/>
      <c r="P308" s="252"/>
      <c r="Q308" s="252"/>
      <c r="R308" s="252"/>
      <c r="S308" s="252"/>
      <c r="T308" s="25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4" t="s">
        <v>176</v>
      </c>
      <c r="AU308" s="254" t="s">
        <v>87</v>
      </c>
      <c r="AV308" s="14" t="s">
        <v>87</v>
      </c>
      <c r="AW308" s="14" t="s">
        <v>32</v>
      </c>
      <c r="AX308" s="14" t="s">
        <v>84</v>
      </c>
      <c r="AY308" s="254" t="s">
        <v>167</v>
      </c>
    </row>
    <row r="309" s="12" customFormat="1" ht="22.8" customHeight="1">
      <c r="A309" s="12"/>
      <c r="B309" s="204"/>
      <c r="C309" s="205"/>
      <c r="D309" s="206" t="s">
        <v>75</v>
      </c>
      <c r="E309" s="218" t="s">
        <v>209</v>
      </c>
      <c r="F309" s="218" t="s">
        <v>448</v>
      </c>
      <c r="G309" s="205"/>
      <c r="H309" s="205"/>
      <c r="I309" s="208"/>
      <c r="J309" s="219">
        <f>BK309</f>
        <v>0</v>
      </c>
      <c r="K309" s="205"/>
      <c r="L309" s="210"/>
      <c r="M309" s="211"/>
      <c r="N309" s="212"/>
      <c r="O309" s="212"/>
      <c r="P309" s="213">
        <f>SUM(P310:P488)</f>
        <v>0</v>
      </c>
      <c r="Q309" s="212"/>
      <c r="R309" s="213">
        <f>SUM(R310:R488)</f>
        <v>6.85251375</v>
      </c>
      <c r="S309" s="212"/>
      <c r="T309" s="214">
        <f>SUM(T310:T488)</f>
        <v>2.1200000000000001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15" t="s">
        <v>84</v>
      </c>
      <c r="AT309" s="216" t="s">
        <v>75</v>
      </c>
      <c r="AU309" s="216" t="s">
        <v>84</v>
      </c>
      <c r="AY309" s="215" t="s">
        <v>167</v>
      </c>
      <c r="BK309" s="217">
        <f>SUM(BK310:BK488)</f>
        <v>0</v>
      </c>
    </row>
    <row r="310" s="2" customFormat="1" ht="24.15" customHeight="1">
      <c r="A310" s="39"/>
      <c r="B310" s="40"/>
      <c r="C310" s="220" t="s">
        <v>449</v>
      </c>
      <c r="D310" s="220" t="s">
        <v>169</v>
      </c>
      <c r="E310" s="221" t="s">
        <v>450</v>
      </c>
      <c r="F310" s="222" t="s">
        <v>451</v>
      </c>
      <c r="G310" s="223" t="s">
        <v>452</v>
      </c>
      <c r="H310" s="224">
        <v>1</v>
      </c>
      <c r="I310" s="225"/>
      <c r="J310" s="226">
        <f>ROUND(I310*H310,2)</f>
        <v>0</v>
      </c>
      <c r="K310" s="222" t="s">
        <v>1</v>
      </c>
      <c r="L310" s="45"/>
      <c r="M310" s="227" t="s">
        <v>1</v>
      </c>
      <c r="N310" s="228" t="s">
        <v>41</v>
      </c>
      <c r="O310" s="92"/>
      <c r="P310" s="229">
        <f>O310*H310</f>
        <v>0</v>
      </c>
      <c r="Q310" s="229">
        <v>0.001</v>
      </c>
      <c r="R310" s="229">
        <f>Q310*H310</f>
        <v>0.001</v>
      </c>
      <c r="S310" s="229">
        <v>0</v>
      </c>
      <c r="T310" s="230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1" t="s">
        <v>174</v>
      </c>
      <c r="AT310" s="231" t="s">
        <v>169</v>
      </c>
      <c r="AU310" s="231" t="s">
        <v>87</v>
      </c>
      <c r="AY310" s="18" t="s">
        <v>167</v>
      </c>
      <c r="BE310" s="232">
        <f>IF(N310="základní",J310,0)</f>
        <v>0</v>
      </c>
      <c r="BF310" s="232">
        <f>IF(N310="snížená",J310,0)</f>
        <v>0</v>
      </c>
      <c r="BG310" s="232">
        <f>IF(N310="zákl. přenesená",J310,0)</f>
        <v>0</v>
      </c>
      <c r="BH310" s="232">
        <f>IF(N310="sníž. přenesená",J310,0)</f>
        <v>0</v>
      </c>
      <c r="BI310" s="232">
        <f>IF(N310="nulová",J310,0)</f>
        <v>0</v>
      </c>
      <c r="BJ310" s="18" t="s">
        <v>84</v>
      </c>
      <c r="BK310" s="232">
        <f>ROUND(I310*H310,2)</f>
        <v>0</v>
      </c>
      <c r="BL310" s="18" t="s">
        <v>174</v>
      </c>
      <c r="BM310" s="231" t="s">
        <v>453</v>
      </c>
    </row>
    <row r="311" s="13" customFormat="1">
      <c r="A311" s="13"/>
      <c r="B311" s="233"/>
      <c r="C311" s="234"/>
      <c r="D311" s="235" t="s">
        <v>176</v>
      </c>
      <c r="E311" s="236" t="s">
        <v>1</v>
      </c>
      <c r="F311" s="237" t="s">
        <v>177</v>
      </c>
      <c r="G311" s="234"/>
      <c r="H311" s="236" t="s">
        <v>1</v>
      </c>
      <c r="I311" s="238"/>
      <c r="J311" s="234"/>
      <c r="K311" s="234"/>
      <c r="L311" s="239"/>
      <c r="M311" s="240"/>
      <c r="N311" s="241"/>
      <c r="O311" s="241"/>
      <c r="P311" s="241"/>
      <c r="Q311" s="241"/>
      <c r="R311" s="241"/>
      <c r="S311" s="241"/>
      <c r="T311" s="24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3" t="s">
        <v>176</v>
      </c>
      <c r="AU311" s="243" t="s">
        <v>87</v>
      </c>
      <c r="AV311" s="13" t="s">
        <v>84</v>
      </c>
      <c r="AW311" s="13" t="s">
        <v>32</v>
      </c>
      <c r="AX311" s="13" t="s">
        <v>76</v>
      </c>
      <c r="AY311" s="243" t="s">
        <v>167</v>
      </c>
    </row>
    <row r="312" s="13" customFormat="1">
      <c r="A312" s="13"/>
      <c r="B312" s="233"/>
      <c r="C312" s="234"/>
      <c r="D312" s="235" t="s">
        <v>176</v>
      </c>
      <c r="E312" s="236" t="s">
        <v>1</v>
      </c>
      <c r="F312" s="237" t="s">
        <v>454</v>
      </c>
      <c r="G312" s="234"/>
      <c r="H312" s="236" t="s">
        <v>1</v>
      </c>
      <c r="I312" s="238"/>
      <c r="J312" s="234"/>
      <c r="K312" s="234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176</v>
      </c>
      <c r="AU312" s="243" t="s">
        <v>87</v>
      </c>
      <c r="AV312" s="13" t="s">
        <v>84</v>
      </c>
      <c r="AW312" s="13" t="s">
        <v>32</v>
      </c>
      <c r="AX312" s="13" t="s">
        <v>76</v>
      </c>
      <c r="AY312" s="243" t="s">
        <v>167</v>
      </c>
    </row>
    <row r="313" s="14" customFormat="1">
      <c r="A313" s="14"/>
      <c r="B313" s="244"/>
      <c r="C313" s="245"/>
      <c r="D313" s="235" t="s">
        <v>176</v>
      </c>
      <c r="E313" s="246" t="s">
        <v>1</v>
      </c>
      <c r="F313" s="247" t="s">
        <v>84</v>
      </c>
      <c r="G313" s="245"/>
      <c r="H313" s="248">
        <v>1</v>
      </c>
      <c r="I313" s="249"/>
      <c r="J313" s="245"/>
      <c r="K313" s="245"/>
      <c r="L313" s="250"/>
      <c r="M313" s="251"/>
      <c r="N313" s="252"/>
      <c r="O313" s="252"/>
      <c r="P313" s="252"/>
      <c r="Q313" s="252"/>
      <c r="R313" s="252"/>
      <c r="S313" s="252"/>
      <c r="T313" s="25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4" t="s">
        <v>176</v>
      </c>
      <c r="AU313" s="254" t="s">
        <v>87</v>
      </c>
      <c r="AV313" s="14" t="s">
        <v>87</v>
      </c>
      <c r="AW313" s="14" t="s">
        <v>32</v>
      </c>
      <c r="AX313" s="14" t="s">
        <v>84</v>
      </c>
      <c r="AY313" s="254" t="s">
        <v>167</v>
      </c>
    </row>
    <row r="314" s="2" customFormat="1" ht="24.15" customHeight="1">
      <c r="A314" s="39"/>
      <c r="B314" s="40"/>
      <c r="C314" s="220" t="s">
        <v>187</v>
      </c>
      <c r="D314" s="220" t="s">
        <v>169</v>
      </c>
      <c r="E314" s="221" t="s">
        <v>455</v>
      </c>
      <c r="F314" s="222" t="s">
        <v>456</v>
      </c>
      <c r="G314" s="223" t="s">
        <v>196</v>
      </c>
      <c r="H314" s="224">
        <v>3</v>
      </c>
      <c r="I314" s="225"/>
      <c r="J314" s="226">
        <f>ROUND(I314*H314,2)</f>
        <v>0</v>
      </c>
      <c r="K314" s="222" t="s">
        <v>173</v>
      </c>
      <c r="L314" s="45"/>
      <c r="M314" s="227" t="s">
        <v>1</v>
      </c>
      <c r="N314" s="228" t="s">
        <v>41</v>
      </c>
      <c r="O314" s="92"/>
      <c r="P314" s="229">
        <f>O314*H314</f>
        <v>0</v>
      </c>
      <c r="Q314" s="229">
        <v>0</v>
      </c>
      <c r="R314" s="229">
        <f>Q314*H314</f>
        <v>0</v>
      </c>
      <c r="S314" s="229">
        <v>0</v>
      </c>
      <c r="T314" s="230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1" t="s">
        <v>174</v>
      </c>
      <c r="AT314" s="231" t="s">
        <v>169</v>
      </c>
      <c r="AU314" s="231" t="s">
        <v>87</v>
      </c>
      <c r="AY314" s="18" t="s">
        <v>167</v>
      </c>
      <c r="BE314" s="232">
        <f>IF(N314="základní",J314,0)</f>
        <v>0</v>
      </c>
      <c r="BF314" s="232">
        <f>IF(N314="snížená",J314,0)</f>
        <v>0</v>
      </c>
      <c r="BG314" s="232">
        <f>IF(N314="zákl. přenesená",J314,0)</f>
        <v>0</v>
      </c>
      <c r="BH314" s="232">
        <f>IF(N314="sníž. přenesená",J314,0)</f>
        <v>0</v>
      </c>
      <c r="BI314" s="232">
        <f>IF(N314="nulová",J314,0)</f>
        <v>0</v>
      </c>
      <c r="BJ314" s="18" t="s">
        <v>84</v>
      </c>
      <c r="BK314" s="232">
        <f>ROUND(I314*H314,2)</f>
        <v>0</v>
      </c>
      <c r="BL314" s="18" t="s">
        <v>174</v>
      </c>
      <c r="BM314" s="231" t="s">
        <v>457</v>
      </c>
    </row>
    <row r="315" s="13" customFormat="1">
      <c r="A315" s="13"/>
      <c r="B315" s="233"/>
      <c r="C315" s="234"/>
      <c r="D315" s="235" t="s">
        <v>176</v>
      </c>
      <c r="E315" s="236" t="s">
        <v>1</v>
      </c>
      <c r="F315" s="237" t="s">
        <v>401</v>
      </c>
      <c r="G315" s="234"/>
      <c r="H315" s="236" t="s">
        <v>1</v>
      </c>
      <c r="I315" s="238"/>
      <c r="J315" s="234"/>
      <c r="K315" s="234"/>
      <c r="L315" s="239"/>
      <c r="M315" s="240"/>
      <c r="N315" s="241"/>
      <c r="O315" s="241"/>
      <c r="P315" s="241"/>
      <c r="Q315" s="241"/>
      <c r="R315" s="241"/>
      <c r="S315" s="241"/>
      <c r="T315" s="24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3" t="s">
        <v>176</v>
      </c>
      <c r="AU315" s="243" t="s">
        <v>87</v>
      </c>
      <c r="AV315" s="13" t="s">
        <v>84</v>
      </c>
      <c r="AW315" s="13" t="s">
        <v>32</v>
      </c>
      <c r="AX315" s="13" t="s">
        <v>76</v>
      </c>
      <c r="AY315" s="243" t="s">
        <v>167</v>
      </c>
    </row>
    <row r="316" s="14" customFormat="1">
      <c r="A316" s="14"/>
      <c r="B316" s="244"/>
      <c r="C316" s="245"/>
      <c r="D316" s="235" t="s">
        <v>176</v>
      </c>
      <c r="E316" s="246" t="s">
        <v>110</v>
      </c>
      <c r="F316" s="247" t="s">
        <v>458</v>
      </c>
      <c r="G316" s="245"/>
      <c r="H316" s="248">
        <v>3</v>
      </c>
      <c r="I316" s="249"/>
      <c r="J316" s="245"/>
      <c r="K316" s="245"/>
      <c r="L316" s="250"/>
      <c r="M316" s="251"/>
      <c r="N316" s="252"/>
      <c r="O316" s="252"/>
      <c r="P316" s="252"/>
      <c r="Q316" s="252"/>
      <c r="R316" s="252"/>
      <c r="S316" s="252"/>
      <c r="T316" s="253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4" t="s">
        <v>176</v>
      </c>
      <c r="AU316" s="254" t="s">
        <v>87</v>
      </c>
      <c r="AV316" s="14" t="s">
        <v>87</v>
      </c>
      <c r="AW316" s="14" t="s">
        <v>32</v>
      </c>
      <c r="AX316" s="14" t="s">
        <v>84</v>
      </c>
      <c r="AY316" s="254" t="s">
        <v>167</v>
      </c>
    </row>
    <row r="317" s="2" customFormat="1" ht="16.5" customHeight="1">
      <c r="A317" s="39"/>
      <c r="B317" s="40"/>
      <c r="C317" s="277" t="s">
        <v>459</v>
      </c>
      <c r="D317" s="277" t="s">
        <v>368</v>
      </c>
      <c r="E317" s="278" t="s">
        <v>460</v>
      </c>
      <c r="F317" s="279" t="s">
        <v>461</v>
      </c>
      <c r="G317" s="280" t="s">
        <v>196</v>
      </c>
      <c r="H317" s="281">
        <v>3.0449999999999999</v>
      </c>
      <c r="I317" s="282"/>
      <c r="J317" s="283">
        <f>ROUND(I317*H317,2)</f>
        <v>0</v>
      </c>
      <c r="K317" s="279" t="s">
        <v>1</v>
      </c>
      <c r="L317" s="284"/>
      <c r="M317" s="285" t="s">
        <v>1</v>
      </c>
      <c r="N317" s="286" t="s">
        <v>41</v>
      </c>
      <c r="O317" s="92"/>
      <c r="P317" s="229">
        <f>O317*H317</f>
        <v>0</v>
      </c>
      <c r="Q317" s="229">
        <v>0.00036999999999999999</v>
      </c>
      <c r="R317" s="229">
        <f>Q317*H317</f>
        <v>0.0011266499999999999</v>
      </c>
      <c r="S317" s="229">
        <v>0</v>
      </c>
      <c r="T317" s="230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1" t="s">
        <v>209</v>
      </c>
      <c r="AT317" s="231" t="s">
        <v>368</v>
      </c>
      <c r="AU317" s="231" t="s">
        <v>87</v>
      </c>
      <c r="AY317" s="18" t="s">
        <v>167</v>
      </c>
      <c r="BE317" s="232">
        <f>IF(N317="základní",J317,0)</f>
        <v>0</v>
      </c>
      <c r="BF317" s="232">
        <f>IF(N317="snížená",J317,0)</f>
        <v>0</v>
      </c>
      <c r="BG317" s="232">
        <f>IF(N317="zákl. přenesená",J317,0)</f>
        <v>0</v>
      </c>
      <c r="BH317" s="232">
        <f>IF(N317="sníž. přenesená",J317,0)</f>
        <v>0</v>
      </c>
      <c r="BI317" s="232">
        <f>IF(N317="nulová",J317,0)</f>
        <v>0</v>
      </c>
      <c r="BJ317" s="18" t="s">
        <v>84</v>
      </c>
      <c r="BK317" s="232">
        <f>ROUND(I317*H317,2)</f>
        <v>0</v>
      </c>
      <c r="BL317" s="18" t="s">
        <v>174</v>
      </c>
      <c r="BM317" s="231" t="s">
        <v>462</v>
      </c>
    </row>
    <row r="318" s="14" customFormat="1">
      <c r="A318" s="14"/>
      <c r="B318" s="244"/>
      <c r="C318" s="245"/>
      <c r="D318" s="235" t="s">
        <v>176</v>
      </c>
      <c r="E318" s="246" t="s">
        <v>1</v>
      </c>
      <c r="F318" s="247" t="s">
        <v>463</v>
      </c>
      <c r="G318" s="245"/>
      <c r="H318" s="248">
        <v>3.0449999999999999</v>
      </c>
      <c r="I318" s="249"/>
      <c r="J318" s="245"/>
      <c r="K318" s="245"/>
      <c r="L318" s="250"/>
      <c r="M318" s="251"/>
      <c r="N318" s="252"/>
      <c r="O318" s="252"/>
      <c r="P318" s="252"/>
      <c r="Q318" s="252"/>
      <c r="R318" s="252"/>
      <c r="S318" s="252"/>
      <c r="T318" s="25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4" t="s">
        <v>176</v>
      </c>
      <c r="AU318" s="254" t="s">
        <v>87</v>
      </c>
      <c r="AV318" s="14" t="s">
        <v>87</v>
      </c>
      <c r="AW318" s="14" t="s">
        <v>32</v>
      </c>
      <c r="AX318" s="14" t="s">
        <v>84</v>
      </c>
      <c r="AY318" s="254" t="s">
        <v>167</v>
      </c>
    </row>
    <row r="319" s="2" customFormat="1" ht="24.15" customHeight="1">
      <c r="A319" s="39"/>
      <c r="B319" s="40"/>
      <c r="C319" s="220" t="s">
        <v>464</v>
      </c>
      <c r="D319" s="220" t="s">
        <v>169</v>
      </c>
      <c r="E319" s="221" t="s">
        <v>465</v>
      </c>
      <c r="F319" s="222" t="s">
        <v>466</v>
      </c>
      <c r="G319" s="223" t="s">
        <v>196</v>
      </c>
      <c r="H319" s="224">
        <v>104</v>
      </c>
      <c r="I319" s="225"/>
      <c r="J319" s="226">
        <f>ROUND(I319*H319,2)</f>
        <v>0</v>
      </c>
      <c r="K319" s="222" t="s">
        <v>173</v>
      </c>
      <c r="L319" s="45"/>
      <c r="M319" s="227" t="s">
        <v>1</v>
      </c>
      <c r="N319" s="228" t="s">
        <v>41</v>
      </c>
      <c r="O319" s="92"/>
      <c r="P319" s="229">
        <f>O319*H319</f>
        <v>0</v>
      </c>
      <c r="Q319" s="229">
        <v>0</v>
      </c>
      <c r="R319" s="229">
        <f>Q319*H319</f>
        <v>0</v>
      </c>
      <c r="S319" s="229">
        <v>0</v>
      </c>
      <c r="T319" s="230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1" t="s">
        <v>174</v>
      </c>
      <c r="AT319" s="231" t="s">
        <v>169</v>
      </c>
      <c r="AU319" s="231" t="s">
        <v>87</v>
      </c>
      <c r="AY319" s="18" t="s">
        <v>167</v>
      </c>
      <c r="BE319" s="232">
        <f>IF(N319="základní",J319,0)</f>
        <v>0</v>
      </c>
      <c r="BF319" s="232">
        <f>IF(N319="snížená",J319,0)</f>
        <v>0</v>
      </c>
      <c r="BG319" s="232">
        <f>IF(N319="zákl. přenesená",J319,0)</f>
        <v>0</v>
      </c>
      <c r="BH319" s="232">
        <f>IF(N319="sníž. přenesená",J319,0)</f>
        <v>0</v>
      </c>
      <c r="BI319" s="232">
        <f>IF(N319="nulová",J319,0)</f>
        <v>0</v>
      </c>
      <c r="BJ319" s="18" t="s">
        <v>84</v>
      </c>
      <c r="BK319" s="232">
        <f>ROUND(I319*H319,2)</f>
        <v>0</v>
      </c>
      <c r="BL319" s="18" t="s">
        <v>174</v>
      </c>
      <c r="BM319" s="231" t="s">
        <v>467</v>
      </c>
    </row>
    <row r="320" s="13" customFormat="1">
      <c r="A320" s="13"/>
      <c r="B320" s="233"/>
      <c r="C320" s="234"/>
      <c r="D320" s="235" t="s">
        <v>176</v>
      </c>
      <c r="E320" s="236" t="s">
        <v>1</v>
      </c>
      <c r="F320" s="237" t="s">
        <v>401</v>
      </c>
      <c r="G320" s="234"/>
      <c r="H320" s="236" t="s">
        <v>1</v>
      </c>
      <c r="I320" s="238"/>
      <c r="J320" s="234"/>
      <c r="K320" s="234"/>
      <c r="L320" s="239"/>
      <c r="M320" s="240"/>
      <c r="N320" s="241"/>
      <c r="O320" s="241"/>
      <c r="P320" s="241"/>
      <c r="Q320" s="241"/>
      <c r="R320" s="241"/>
      <c r="S320" s="241"/>
      <c r="T320" s="24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176</v>
      </c>
      <c r="AU320" s="243" t="s">
        <v>87</v>
      </c>
      <c r="AV320" s="13" t="s">
        <v>84</v>
      </c>
      <c r="AW320" s="13" t="s">
        <v>32</v>
      </c>
      <c r="AX320" s="13" t="s">
        <v>76</v>
      </c>
      <c r="AY320" s="243" t="s">
        <v>167</v>
      </c>
    </row>
    <row r="321" s="14" customFormat="1">
      <c r="A321" s="14"/>
      <c r="B321" s="244"/>
      <c r="C321" s="245"/>
      <c r="D321" s="235" t="s">
        <v>176</v>
      </c>
      <c r="E321" s="246" t="s">
        <v>1</v>
      </c>
      <c r="F321" s="247" t="s">
        <v>468</v>
      </c>
      <c r="G321" s="245"/>
      <c r="H321" s="248">
        <v>104</v>
      </c>
      <c r="I321" s="249"/>
      <c r="J321" s="245"/>
      <c r="K321" s="245"/>
      <c r="L321" s="250"/>
      <c r="M321" s="251"/>
      <c r="N321" s="252"/>
      <c r="O321" s="252"/>
      <c r="P321" s="252"/>
      <c r="Q321" s="252"/>
      <c r="R321" s="252"/>
      <c r="S321" s="252"/>
      <c r="T321" s="25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4" t="s">
        <v>176</v>
      </c>
      <c r="AU321" s="254" t="s">
        <v>87</v>
      </c>
      <c r="AV321" s="14" t="s">
        <v>87</v>
      </c>
      <c r="AW321" s="14" t="s">
        <v>32</v>
      </c>
      <c r="AX321" s="14" t="s">
        <v>76</v>
      </c>
      <c r="AY321" s="254" t="s">
        <v>167</v>
      </c>
    </row>
    <row r="322" s="15" customFormat="1">
      <c r="A322" s="15"/>
      <c r="B322" s="255"/>
      <c r="C322" s="256"/>
      <c r="D322" s="235" t="s">
        <v>176</v>
      </c>
      <c r="E322" s="257" t="s">
        <v>113</v>
      </c>
      <c r="F322" s="258" t="s">
        <v>128</v>
      </c>
      <c r="G322" s="256"/>
      <c r="H322" s="259">
        <v>104</v>
      </c>
      <c r="I322" s="260"/>
      <c r="J322" s="256"/>
      <c r="K322" s="256"/>
      <c r="L322" s="261"/>
      <c r="M322" s="262"/>
      <c r="N322" s="263"/>
      <c r="O322" s="263"/>
      <c r="P322" s="263"/>
      <c r="Q322" s="263"/>
      <c r="R322" s="263"/>
      <c r="S322" s="263"/>
      <c r="T322" s="264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65" t="s">
        <v>176</v>
      </c>
      <c r="AU322" s="265" t="s">
        <v>87</v>
      </c>
      <c r="AV322" s="15" t="s">
        <v>174</v>
      </c>
      <c r="AW322" s="15" t="s">
        <v>32</v>
      </c>
      <c r="AX322" s="15" t="s">
        <v>84</v>
      </c>
      <c r="AY322" s="265" t="s">
        <v>167</v>
      </c>
    </row>
    <row r="323" s="2" customFormat="1" ht="16.5" customHeight="1">
      <c r="A323" s="39"/>
      <c r="B323" s="40"/>
      <c r="C323" s="277" t="s">
        <v>469</v>
      </c>
      <c r="D323" s="277" t="s">
        <v>368</v>
      </c>
      <c r="E323" s="278" t="s">
        <v>470</v>
      </c>
      <c r="F323" s="279" t="s">
        <v>471</v>
      </c>
      <c r="G323" s="280" t="s">
        <v>196</v>
      </c>
      <c r="H323" s="281">
        <v>105.56</v>
      </c>
      <c r="I323" s="282"/>
      <c r="J323" s="283">
        <f>ROUND(I323*H323,2)</f>
        <v>0</v>
      </c>
      <c r="K323" s="279" t="s">
        <v>1</v>
      </c>
      <c r="L323" s="284"/>
      <c r="M323" s="285" t="s">
        <v>1</v>
      </c>
      <c r="N323" s="286" t="s">
        <v>41</v>
      </c>
      <c r="O323" s="92"/>
      <c r="P323" s="229">
        <f>O323*H323</f>
        <v>0</v>
      </c>
      <c r="Q323" s="229">
        <v>0.00214</v>
      </c>
      <c r="R323" s="229">
        <f>Q323*H323</f>
        <v>0.2258984</v>
      </c>
      <c r="S323" s="229">
        <v>0</v>
      </c>
      <c r="T323" s="230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1" t="s">
        <v>209</v>
      </c>
      <c r="AT323" s="231" t="s">
        <v>368</v>
      </c>
      <c r="AU323" s="231" t="s">
        <v>87</v>
      </c>
      <c r="AY323" s="18" t="s">
        <v>167</v>
      </c>
      <c r="BE323" s="232">
        <f>IF(N323="základní",J323,0)</f>
        <v>0</v>
      </c>
      <c r="BF323" s="232">
        <f>IF(N323="snížená",J323,0)</f>
        <v>0</v>
      </c>
      <c r="BG323" s="232">
        <f>IF(N323="zákl. přenesená",J323,0)</f>
        <v>0</v>
      </c>
      <c r="BH323" s="232">
        <f>IF(N323="sníž. přenesená",J323,0)</f>
        <v>0</v>
      </c>
      <c r="BI323" s="232">
        <f>IF(N323="nulová",J323,0)</f>
        <v>0</v>
      </c>
      <c r="BJ323" s="18" t="s">
        <v>84</v>
      </c>
      <c r="BK323" s="232">
        <f>ROUND(I323*H323,2)</f>
        <v>0</v>
      </c>
      <c r="BL323" s="18" t="s">
        <v>174</v>
      </c>
      <c r="BM323" s="231" t="s">
        <v>472</v>
      </c>
    </row>
    <row r="324" s="13" customFormat="1">
      <c r="A324" s="13"/>
      <c r="B324" s="233"/>
      <c r="C324" s="234"/>
      <c r="D324" s="235" t="s">
        <v>176</v>
      </c>
      <c r="E324" s="236" t="s">
        <v>1</v>
      </c>
      <c r="F324" s="237" t="s">
        <v>401</v>
      </c>
      <c r="G324" s="234"/>
      <c r="H324" s="236" t="s">
        <v>1</v>
      </c>
      <c r="I324" s="238"/>
      <c r="J324" s="234"/>
      <c r="K324" s="234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176</v>
      </c>
      <c r="AU324" s="243" t="s">
        <v>87</v>
      </c>
      <c r="AV324" s="13" t="s">
        <v>84</v>
      </c>
      <c r="AW324" s="13" t="s">
        <v>32</v>
      </c>
      <c r="AX324" s="13" t="s">
        <v>76</v>
      </c>
      <c r="AY324" s="243" t="s">
        <v>167</v>
      </c>
    </row>
    <row r="325" s="13" customFormat="1">
      <c r="A325" s="13"/>
      <c r="B325" s="233"/>
      <c r="C325" s="234"/>
      <c r="D325" s="235" t="s">
        <v>176</v>
      </c>
      <c r="E325" s="236" t="s">
        <v>1</v>
      </c>
      <c r="F325" s="237" t="s">
        <v>473</v>
      </c>
      <c r="G325" s="234"/>
      <c r="H325" s="236" t="s">
        <v>1</v>
      </c>
      <c r="I325" s="238"/>
      <c r="J325" s="234"/>
      <c r="K325" s="234"/>
      <c r="L325" s="239"/>
      <c r="M325" s="240"/>
      <c r="N325" s="241"/>
      <c r="O325" s="241"/>
      <c r="P325" s="241"/>
      <c r="Q325" s="241"/>
      <c r="R325" s="241"/>
      <c r="S325" s="241"/>
      <c r="T325" s="24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3" t="s">
        <v>176</v>
      </c>
      <c r="AU325" s="243" t="s">
        <v>87</v>
      </c>
      <c r="AV325" s="13" t="s">
        <v>84</v>
      </c>
      <c r="AW325" s="13" t="s">
        <v>32</v>
      </c>
      <c r="AX325" s="13" t="s">
        <v>76</v>
      </c>
      <c r="AY325" s="243" t="s">
        <v>167</v>
      </c>
    </row>
    <row r="326" s="14" customFormat="1">
      <c r="A326" s="14"/>
      <c r="B326" s="244"/>
      <c r="C326" s="245"/>
      <c r="D326" s="235" t="s">
        <v>176</v>
      </c>
      <c r="E326" s="246" t="s">
        <v>1</v>
      </c>
      <c r="F326" s="247" t="s">
        <v>474</v>
      </c>
      <c r="G326" s="245"/>
      <c r="H326" s="248">
        <v>105.56</v>
      </c>
      <c r="I326" s="249"/>
      <c r="J326" s="245"/>
      <c r="K326" s="245"/>
      <c r="L326" s="250"/>
      <c r="M326" s="251"/>
      <c r="N326" s="252"/>
      <c r="O326" s="252"/>
      <c r="P326" s="252"/>
      <c r="Q326" s="252"/>
      <c r="R326" s="252"/>
      <c r="S326" s="252"/>
      <c r="T326" s="25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4" t="s">
        <v>176</v>
      </c>
      <c r="AU326" s="254" t="s">
        <v>87</v>
      </c>
      <c r="AV326" s="14" t="s">
        <v>87</v>
      </c>
      <c r="AW326" s="14" t="s">
        <v>32</v>
      </c>
      <c r="AX326" s="14" t="s">
        <v>84</v>
      </c>
      <c r="AY326" s="254" t="s">
        <v>167</v>
      </c>
    </row>
    <row r="327" s="2" customFormat="1" ht="33" customHeight="1">
      <c r="A327" s="39"/>
      <c r="B327" s="40"/>
      <c r="C327" s="220" t="s">
        <v>475</v>
      </c>
      <c r="D327" s="220" t="s">
        <v>169</v>
      </c>
      <c r="E327" s="221" t="s">
        <v>476</v>
      </c>
      <c r="F327" s="222" t="s">
        <v>477</v>
      </c>
      <c r="G327" s="223" t="s">
        <v>399</v>
      </c>
      <c r="H327" s="224">
        <v>1</v>
      </c>
      <c r="I327" s="225"/>
      <c r="J327" s="226">
        <f>ROUND(I327*H327,2)</f>
        <v>0</v>
      </c>
      <c r="K327" s="222" t="s">
        <v>173</v>
      </c>
      <c r="L327" s="45"/>
      <c r="M327" s="227" t="s">
        <v>1</v>
      </c>
      <c r="N327" s="228" t="s">
        <v>41</v>
      </c>
      <c r="O327" s="92"/>
      <c r="P327" s="229">
        <f>O327*H327</f>
        <v>0</v>
      </c>
      <c r="Q327" s="229">
        <v>0.00167</v>
      </c>
      <c r="R327" s="229">
        <f>Q327*H327</f>
        <v>0.00167</v>
      </c>
      <c r="S327" s="229">
        <v>0</v>
      </c>
      <c r="T327" s="230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1" t="s">
        <v>174</v>
      </c>
      <c r="AT327" s="231" t="s">
        <v>169</v>
      </c>
      <c r="AU327" s="231" t="s">
        <v>87</v>
      </c>
      <c r="AY327" s="18" t="s">
        <v>167</v>
      </c>
      <c r="BE327" s="232">
        <f>IF(N327="základní",J327,0)</f>
        <v>0</v>
      </c>
      <c r="BF327" s="232">
        <f>IF(N327="snížená",J327,0)</f>
        <v>0</v>
      </c>
      <c r="BG327" s="232">
        <f>IF(N327="zákl. přenesená",J327,0)</f>
        <v>0</v>
      </c>
      <c r="BH327" s="232">
        <f>IF(N327="sníž. přenesená",J327,0)</f>
        <v>0</v>
      </c>
      <c r="BI327" s="232">
        <f>IF(N327="nulová",J327,0)</f>
        <v>0</v>
      </c>
      <c r="BJ327" s="18" t="s">
        <v>84</v>
      </c>
      <c r="BK327" s="232">
        <f>ROUND(I327*H327,2)</f>
        <v>0</v>
      </c>
      <c r="BL327" s="18" t="s">
        <v>174</v>
      </c>
      <c r="BM327" s="231" t="s">
        <v>478</v>
      </c>
    </row>
    <row r="328" s="13" customFormat="1">
      <c r="A328" s="13"/>
      <c r="B328" s="233"/>
      <c r="C328" s="234"/>
      <c r="D328" s="235" t="s">
        <v>176</v>
      </c>
      <c r="E328" s="236" t="s">
        <v>1</v>
      </c>
      <c r="F328" s="237" t="s">
        <v>401</v>
      </c>
      <c r="G328" s="234"/>
      <c r="H328" s="236" t="s">
        <v>1</v>
      </c>
      <c r="I328" s="238"/>
      <c r="J328" s="234"/>
      <c r="K328" s="234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176</v>
      </c>
      <c r="AU328" s="243" t="s">
        <v>87</v>
      </c>
      <c r="AV328" s="13" t="s">
        <v>84</v>
      </c>
      <c r="AW328" s="13" t="s">
        <v>32</v>
      </c>
      <c r="AX328" s="13" t="s">
        <v>76</v>
      </c>
      <c r="AY328" s="243" t="s">
        <v>167</v>
      </c>
    </row>
    <row r="329" s="14" customFormat="1">
      <c r="A329" s="14"/>
      <c r="B329" s="244"/>
      <c r="C329" s="245"/>
      <c r="D329" s="235" t="s">
        <v>176</v>
      </c>
      <c r="E329" s="246" t="s">
        <v>1</v>
      </c>
      <c r="F329" s="247" t="s">
        <v>84</v>
      </c>
      <c r="G329" s="245"/>
      <c r="H329" s="248">
        <v>1</v>
      </c>
      <c r="I329" s="249"/>
      <c r="J329" s="245"/>
      <c r="K329" s="245"/>
      <c r="L329" s="250"/>
      <c r="M329" s="251"/>
      <c r="N329" s="252"/>
      <c r="O329" s="252"/>
      <c r="P329" s="252"/>
      <c r="Q329" s="252"/>
      <c r="R329" s="252"/>
      <c r="S329" s="252"/>
      <c r="T329" s="253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4" t="s">
        <v>176</v>
      </c>
      <c r="AU329" s="254" t="s">
        <v>87</v>
      </c>
      <c r="AV329" s="14" t="s">
        <v>87</v>
      </c>
      <c r="AW329" s="14" t="s">
        <v>32</v>
      </c>
      <c r="AX329" s="14" t="s">
        <v>84</v>
      </c>
      <c r="AY329" s="254" t="s">
        <v>167</v>
      </c>
    </row>
    <row r="330" s="2" customFormat="1" ht="24.15" customHeight="1">
      <c r="A330" s="39"/>
      <c r="B330" s="40"/>
      <c r="C330" s="277" t="s">
        <v>479</v>
      </c>
      <c r="D330" s="277" t="s">
        <v>368</v>
      </c>
      <c r="E330" s="278" t="s">
        <v>480</v>
      </c>
      <c r="F330" s="279" t="s">
        <v>481</v>
      </c>
      <c r="G330" s="280" t="s">
        <v>399</v>
      </c>
      <c r="H330" s="281">
        <v>1.02</v>
      </c>
      <c r="I330" s="282"/>
      <c r="J330" s="283">
        <f>ROUND(I330*H330,2)</f>
        <v>0</v>
      </c>
      <c r="K330" s="279" t="s">
        <v>173</v>
      </c>
      <c r="L330" s="284"/>
      <c r="M330" s="285" t="s">
        <v>1</v>
      </c>
      <c r="N330" s="286" t="s">
        <v>41</v>
      </c>
      <c r="O330" s="92"/>
      <c r="P330" s="229">
        <f>O330*H330</f>
        <v>0</v>
      </c>
      <c r="Q330" s="229">
        <v>0.012</v>
      </c>
      <c r="R330" s="229">
        <f>Q330*H330</f>
        <v>0.012240000000000001</v>
      </c>
      <c r="S330" s="229">
        <v>0</v>
      </c>
      <c r="T330" s="230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1" t="s">
        <v>209</v>
      </c>
      <c r="AT330" s="231" t="s">
        <v>368</v>
      </c>
      <c r="AU330" s="231" t="s">
        <v>87</v>
      </c>
      <c r="AY330" s="18" t="s">
        <v>167</v>
      </c>
      <c r="BE330" s="232">
        <f>IF(N330="základní",J330,0)</f>
        <v>0</v>
      </c>
      <c r="BF330" s="232">
        <f>IF(N330="snížená",J330,0)</f>
        <v>0</v>
      </c>
      <c r="BG330" s="232">
        <f>IF(N330="zákl. přenesená",J330,0)</f>
        <v>0</v>
      </c>
      <c r="BH330" s="232">
        <f>IF(N330="sníž. přenesená",J330,0)</f>
        <v>0</v>
      </c>
      <c r="BI330" s="232">
        <f>IF(N330="nulová",J330,0)</f>
        <v>0</v>
      </c>
      <c r="BJ330" s="18" t="s">
        <v>84</v>
      </c>
      <c r="BK330" s="232">
        <f>ROUND(I330*H330,2)</f>
        <v>0</v>
      </c>
      <c r="BL330" s="18" t="s">
        <v>174</v>
      </c>
      <c r="BM330" s="231" t="s">
        <v>482</v>
      </c>
    </row>
    <row r="331" s="13" customFormat="1">
      <c r="A331" s="13"/>
      <c r="B331" s="233"/>
      <c r="C331" s="234"/>
      <c r="D331" s="235" t="s">
        <v>176</v>
      </c>
      <c r="E331" s="236" t="s">
        <v>1</v>
      </c>
      <c r="F331" s="237" t="s">
        <v>401</v>
      </c>
      <c r="G331" s="234"/>
      <c r="H331" s="236" t="s">
        <v>1</v>
      </c>
      <c r="I331" s="238"/>
      <c r="J331" s="234"/>
      <c r="K331" s="234"/>
      <c r="L331" s="239"/>
      <c r="M331" s="240"/>
      <c r="N331" s="241"/>
      <c r="O331" s="241"/>
      <c r="P331" s="241"/>
      <c r="Q331" s="241"/>
      <c r="R331" s="241"/>
      <c r="S331" s="241"/>
      <c r="T331" s="24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3" t="s">
        <v>176</v>
      </c>
      <c r="AU331" s="243" t="s">
        <v>87</v>
      </c>
      <c r="AV331" s="13" t="s">
        <v>84</v>
      </c>
      <c r="AW331" s="13" t="s">
        <v>32</v>
      </c>
      <c r="AX331" s="13" t="s">
        <v>76</v>
      </c>
      <c r="AY331" s="243" t="s">
        <v>167</v>
      </c>
    </row>
    <row r="332" s="14" customFormat="1">
      <c r="A332" s="14"/>
      <c r="B332" s="244"/>
      <c r="C332" s="245"/>
      <c r="D332" s="235" t="s">
        <v>176</v>
      </c>
      <c r="E332" s="246" t="s">
        <v>1</v>
      </c>
      <c r="F332" s="247" t="s">
        <v>483</v>
      </c>
      <c r="G332" s="245"/>
      <c r="H332" s="248">
        <v>1.02</v>
      </c>
      <c r="I332" s="249"/>
      <c r="J332" s="245"/>
      <c r="K332" s="245"/>
      <c r="L332" s="250"/>
      <c r="M332" s="251"/>
      <c r="N332" s="252"/>
      <c r="O332" s="252"/>
      <c r="P332" s="252"/>
      <c r="Q332" s="252"/>
      <c r="R332" s="252"/>
      <c r="S332" s="252"/>
      <c r="T332" s="253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4" t="s">
        <v>176</v>
      </c>
      <c r="AU332" s="254" t="s">
        <v>87</v>
      </c>
      <c r="AV332" s="14" t="s">
        <v>87</v>
      </c>
      <c r="AW332" s="14" t="s">
        <v>32</v>
      </c>
      <c r="AX332" s="14" t="s">
        <v>84</v>
      </c>
      <c r="AY332" s="254" t="s">
        <v>167</v>
      </c>
    </row>
    <row r="333" s="2" customFormat="1" ht="24.15" customHeight="1">
      <c r="A333" s="39"/>
      <c r="B333" s="40"/>
      <c r="C333" s="220" t="s">
        <v>484</v>
      </c>
      <c r="D333" s="220" t="s">
        <v>169</v>
      </c>
      <c r="E333" s="221" t="s">
        <v>485</v>
      </c>
      <c r="F333" s="222" t="s">
        <v>486</v>
      </c>
      <c r="G333" s="223" t="s">
        <v>399</v>
      </c>
      <c r="H333" s="224">
        <v>1</v>
      </c>
      <c r="I333" s="225"/>
      <c r="J333" s="226">
        <f>ROUND(I333*H333,2)</f>
        <v>0</v>
      </c>
      <c r="K333" s="222" t="s">
        <v>173</v>
      </c>
      <c r="L333" s="45"/>
      <c r="M333" s="227" t="s">
        <v>1</v>
      </c>
      <c r="N333" s="228" t="s">
        <v>41</v>
      </c>
      <c r="O333" s="92"/>
      <c r="P333" s="229">
        <f>O333*H333</f>
        <v>0</v>
      </c>
      <c r="Q333" s="229">
        <v>0.00167</v>
      </c>
      <c r="R333" s="229">
        <f>Q333*H333</f>
        <v>0.00167</v>
      </c>
      <c r="S333" s="229">
        <v>0</v>
      </c>
      <c r="T333" s="230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1" t="s">
        <v>174</v>
      </c>
      <c r="AT333" s="231" t="s">
        <v>169</v>
      </c>
      <c r="AU333" s="231" t="s">
        <v>87</v>
      </c>
      <c r="AY333" s="18" t="s">
        <v>167</v>
      </c>
      <c r="BE333" s="232">
        <f>IF(N333="základní",J333,0)</f>
        <v>0</v>
      </c>
      <c r="BF333" s="232">
        <f>IF(N333="snížená",J333,0)</f>
        <v>0</v>
      </c>
      <c r="BG333" s="232">
        <f>IF(N333="zákl. přenesená",J333,0)</f>
        <v>0</v>
      </c>
      <c r="BH333" s="232">
        <f>IF(N333="sníž. přenesená",J333,0)</f>
        <v>0</v>
      </c>
      <c r="BI333" s="232">
        <f>IF(N333="nulová",J333,0)</f>
        <v>0</v>
      </c>
      <c r="BJ333" s="18" t="s">
        <v>84</v>
      </c>
      <c r="BK333" s="232">
        <f>ROUND(I333*H333,2)</f>
        <v>0</v>
      </c>
      <c r="BL333" s="18" t="s">
        <v>174</v>
      </c>
      <c r="BM333" s="231" t="s">
        <v>487</v>
      </c>
    </row>
    <row r="334" s="13" customFormat="1">
      <c r="A334" s="13"/>
      <c r="B334" s="233"/>
      <c r="C334" s="234"/>
      <c r="D334" s="235" t="s">
        <v>176</v>
      </c>
      <c r="E334" s="236" t="s">
        <v>1</v>
      </c>
      <c r="F334" s="237" t="s">
        <v>401</v>
      </c>
      <c r="G334" s="234"/>
      <c r="H334" s="236" t="s">
        <v>1</v>
      </c>
      <c r="I334" s="238"/>
      <c r="J334" s="234"/>
      <c r="K334" s="234"/>
      <c r="L334" s="239"/>
      <c r="M334" s="240"/>
      <c r="N334" s="241"/>
      <c r="O334" s="241"/>
      <c r="P334" s="241"/>
      <c r="Q334" s="241"/>
      <c r="R334" s="241"/>
      <c r="S334" s="241"/>
      <c r="T334" s="24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3" t="s">
        <v>176</v>
      </c>
      <c r="AU334" s="243" t="s">
        <v>87</v>
      </c>
      <c r="AV334" s="13" t="s">
        <v>84</v>
      </c>
      <c r="AW334" s="13" t="s">
        <v>32</v>
      </c>
      <c r="AX334" s="13" t="s">
        <v>76</v>
      </c>
      <c r="AY334" s="243" t="s">
        <v>167</v>
      </c>
    </row>
    <row r="335" s="14" customFormat="1">
      <c r="A335" s="14"/>
      <c r="B335" s="244"/>
      <c r="C335" s="245"/>
      <c r="D335" s="235" t="s">
        <v>176</v>
      </c>
      <c r="E335" s="246" t="s">
        <v>1</v>
      </c>
      <c r="F335" s="247" t="s">
        <v>84</v>
      </c>
      <c r="G335" s="245"/>
      <c r="H335" s="248">
        <v>1</v>
      </c>
      <c r="I335" s="249"/>
      <c r="J335" s="245"/>
      <c r="K335" s="245"/>
      <c r="L335" s="250"/>
      <c r="M335" s="251"/>
      <c r="N335" s="252"/>
      <c r="O335" s="252"/>
      <c r="P335" s="252"/>
      <c r="Q335" s="252"/>
      <c r="R335" s="252"/>
      <c r="S335" s="252"/>
      <c r="T335" s="253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4" t="s">
        <v>176</v>
      </c>
      <c r="AU335" s="254" t="s">
        <v>87</v>
      </c>
      <c r="AV335" s="14" t="s">
        <v>87</v>
      </c>
      <c r="AW335" s="14" t="s">
        <v>32</v>
      </c>
      <c r="AX335" s="14" t="s">
        <v>84</v>
      </c>
      <c r="AY335" s="254" t="s">
        <v>167</v>
      </c>
    </row>
    <row r="336" s="2" customFormat="1" ht="16.5" customHeight="1">
      <c r="A336" s="39"/>
      <c r="B336" s="40"/>
      <c r="C336" s="277" t="s">
        <v>488</v>
      </c>
      <c r="D336" s="277" t="s">
        <v>368</v>
      </c>
      <c r="E336" s="278" t="s">
        <v>489</v>
      </c>
      <c r="F336" s="279" t="s">
        <v>490</v>
      </c>
      <c r="G336" s="280" t="s">
        <v>399</v>
      </c>
      <c r="H336" s="281">
        <v>1.02</v>
      </c>
      <c r="I336" s="282"/>
      <c r="J336" s="283">
        <f>ROUND(I336*H336,2)</f>
        <v>0</v>
      </c>
      <c r="K336" s="279" t="s">
        <v>173</v>
      </c>
      <c r="L336" s="284"/>
      <c r="M336" s="285" t="s">
        <v>1</v>
      </c>
      <c r="N336" s="286" t="s">
        <v>41</v>
      </c>
      <c r="O336" s="92"/>
      <c r="P336" s="229">
        <f>O336*H336</f>
        <v>0</v>
      </c>
      <c r="Q336" s="229">
        <v>0.0141</v>
      </c>
      <c r="R336" s="229">
        <f>Q336*H336</f>
        <v>0.014382000000000001</v>
      </c>
      <c r="S336" s="229">
        <v>0</v>
      </c>
      <c r="T336" s="230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1" t="s">
        <v>209</v>
      </c>
      <c r="AT336" s="231" t="s">
        <v>368</v>
      </c>
      <c r="AU336" s="231" t="s">
        <v>87</v>
      </c>
      <c r="AY336" s="18" t="s">
        <v>167</v>
      </c>
      <c r="BE336" s="232">
        <f>IF(N336="základní",J336,0)</f>
        <v>0</v>
      </c>
      <c r="BF336" s="232">
        <f>IF(N336="snížená",J336,0)</f>
        <v>0</v>
      </c>
      <c r="BG336" s="232">
        <f>IF(N336="zákl. přenesená",J336,0)</f>
        <v>0</v>
      </c>
      <c r="BH336" s="232">
        <f>IF(N336="sníž. přenesená",J336,0)</f>
        <v>0</v>
      </c>
      <c r="BI336" s="232">
        <f>IF(N336="nulová",J336,0)</f>
        <v>0</v>
      </c>
      <c r="BJ336" s="18" t="s">
        <v>84</v>
      </c>
      <c r="BK336" s="232">
        <f>ROUND(I336*H336,2)</f>
        <v>0</v>
      </c>
      <c r="BL336" s="18" t="s">
        <v>174</v>
      </c>
      <c r="BM336" s="231" t="s">
        <v>491</v>
      </c>
    </row>
    <row r="337" s="13" customFormat="1">
      <c r="A337" s="13"/>
      <c r="B337" s="233"/>
      <c r="C337" s="234"/>
      <c r="D337" s="235" t="s">
        <v>176</v>
      </c>
      <c r="E337" s="236" t="s">
        <v>1</v>
      </c>
      <c r="F337" s="237" t="s">
        <v>401</v>
      </c>
      <c r="G337" s="234"/>
      <c r="H337" s="236" t="s">
        <v>1</v>
      </c>
      <c r="I337" s="238"/>
      <c r="J337" s="234"/>
      <c r="K337" s="234"/>
      <c r="L337" s="239"/>
      <c r="M337" s="240"/>
      <c r="N337" s="241"/>
      <c r="O337" s="241"/>
      <c r="P337" s="241"/>
      <c r="Q337" s="241"/>
      <c r="R337" s="241"/>
      <c r="S337" s="241"/>
      <c r="T337" s="24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3" t="s">
        <v>176</v>
      </c>
      <c r="AU337" s="243" t="s">
        <v>87</v>
      </c>
      <c r="AV337" s="13" t="s">
        <v>84</v>
      </c>
      <c r="AW337" s="13" t="s">
        <v>32</v>
      </c>
      <c r="AX337" s="13" t="s">
        <v>76</v>
      </c>
      <c r="AY337" s="243" t="s">
        <v>167</v>
      </c>
    </row>
    <row r="338" s="14" customFormat="1">
      <c r="A338" s="14"/>
      <c r="B338" s="244"/>
      <c r="C338" s="245"/>
      <c r="D338" s="235" t="s">
        <v>176</v>
      </c>
      <c r="E338" s="246" t="s">
        <v>1</v>
      </c>
      <c r="F338" s="247" t="s">
        <v>483</v>
      </c>
      <c r="G338" s="245"/>
      <c r="H338" s="248">
        <v>1.02</v>
      </c>
      <c r="I338" s="249"/>
      <c r="J338" s="245"/>
      <c r="K338" s="245"/>
      <c r="L338" s="250"/>
      <c r="M338" s="251"/>
      <c r="N338" s="252"/>
      <c r="O338" s="252"/>
      <c r="P338" s="252"/>
      <c r="Q338" s="252"/>
      <c r="R338" s="252"/>
      <c r="S338" s="252"/>
      <c r="T338" s="253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4" t="s">
        <v>176</v>
      </c>
      <c r="AU338" s="254" t="s">
        <v>87</v>
      </c>
      <c r="AV338" s="14" t="s">
        <v>87</v>
      </c>
      <c r="AW338" s="14" t="s">
        <v>32</v>
      </c>
      <c r="AX338" s="14" t="s">
        <v>84</v>
      </c>
      <c r="AY338" s="254" t="s">
        <v>167</v>
      </c>
    </row>
    <row r="339" s="2" customFormat="1" ht="24.15" customHeight="1">
      <c r="A339" s="39"/>
      <c r="B339" s="40"/>
      <c r="C339" s="220" t="s">
        <v>492</v>
      </c>
      <c r="D339" s="220" t="s">
        <v>169</v>
      </c>
      <c r="E339" s="221" t="s">
        <v>493</v>
      </c>
      <c r="F339" s="222" t="s">
        <v>494</v>
      </c>
      <c r="G339" s="223" t="s">
        <v>399</v>
      </c>
      <c r="H339" s="224">
        <v>1</v>
      </c>
      <c r="I339" s="225"/>
      <c r="J339" s="226">
        <f>ROUND(I339*H339,2)</f>
        <v>0</v>
      </c>
      <c r="K339" s="222" t="s">
        <v>173</v>
      </c>
      <c r="L339" s="45"/>
      <c r="M339" s="227" t="s">
        <v>1</v>
      </c>
      <c r="N339" s="228" t="s">
        <v>41</v>
      </c>
      <c r="O339" s="92"/>
      <c r="P339" s="229">
        <f>O339*H339</f>
        <v>0</v>
      </c>
      <c r="Q339" s="229">
        <v>0.00167</v>
      </c>
      <c r="R339" s="229">
        <f>Q339*H339</f>
        <v>0.00167</v>
      </c>
      <c r="S339" s="229">
        <v>0</v>
      </c>
      <c r="T339" s="230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1" t="s">
        <v>174</v>
      </c>
      <c r="AT339" s="231" t="s">
        <v>169</v>
      </c>
      <c r="AU339" s="231" t="s">
        <v>87</v>
      </c>
      <c r="AY339" s="18" t="s">
        <v>167</v>
      </c>
      <c r="BE339" s="232">
        <f>IF(N339="základní",J339,0)</f>
        <v>0</v>
      </c>
      <c r="BF339" s="232">
        <f>IF(N339="snížená",J339,0)</f>
        <v>0</v>
      </c>
      <c r="BG339" s="232">
        <f>IF(N339="zákl. přenesená",J339,0)</f>
        <v>0</v>
      </c>
      <c r="BH339" s="232">
        <f>IF(N339="sníž. přenesená",J339,0)</f>
        <v>0</v>
      </c>
      <c r="BI339" s="232">
        <f>IF(N339="nulová",J339,0)</f>
        <v>0</v>
      </c>
      <c r="BJ339" s="18" t="s">
        <v>84</v>
      </c>
      <c r="BK339" s="232">
        <f>ROUND(I339*H339,2)</f>
        <v>0</v>
      </c>
      <c r="BL339" s="18" t="s">
        <v>174</v>
      </c>
      <c r="BM339" s="231" t="s">
        <v>495</v>
      </c>
    </row>
    <row r="340" s="13" customFormat="1">
      <c r="A340" s="13"/>
      <c r="B340" s="233"/>
      <c r="C340" s="234"/>
      <c r="D340" s="235" t="s">
        <v>176</v>
      </c>
      <c r="E340" s="236" t="s">
        <v>1</v>
      </c>
      <c r="F340" s="237" t="s">
        <v>401</v>
      </c>
      <c r="G340" s="234"/>
      <c r="H340" s="236" t="s">
        <v>1</v>
      </c>
      <c r="I340" s="238"/>
      <c r="J340" s="234"/>
      <c r="K340" s="234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176</v>
      </c>
      <c r="AU340" s="243" t="s">
        <v>87</v>
      </c>
      <c r="AV340" s="13" t="s">
        <v>84</v>
      </c>
      <c r="AW340" s="13" t="s">
        <v>32</v>
      </c>
      <c r="AX340" s="13" t="s">
        <v>76</v>
      </c>
      <c r="AY340" s="243" t="s">
        <v>167</v>
      </c>
    </row>
    <row r="341" s="14" customFormat="1">
      <c r="A341" s="14"/>
      <c r="B341" s="244"/>
      <c r="C341" s="245"/>
      <c r="D341" s="235" t="s">
        <v>176</v>
      </c>
      <c r="E341" s="246" t="s">
        <v>1</v>
      </c>
      <c r="F341" s="247" t="s">
        <v>84</v>
      </c>
      <c r="G341" s="245"/>
      <c r="H341" s="248">
        <v>1</v>
      </c>
      <c r="I341" s="249"/>
      <c r="J341" s="245"/>
      <c r="K341" s="245"/>
      <c r="L341" s="250"/>
      <c r="M341" s="251"/>
      <c r="N341" s="252"/>
      <c r="O341" s="252"/>
      <c r="P341" s="252"/>
      <c r="Q341" s="252"/>
      <c r="R341" s="252"/>
      <c r="S341" s="252"/>
      <c r="T341" s="25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4" t="s">
        <v>176</v>
      </c>
      <c r="AU341" s="254" t="s">
        <v>87</v>
      </c>
      <c r="AV341" s="14" t="s">
        <v>87</v>
      </c>
      <c r="AW341" s="14" t="s">
        <v>32</v>
      </c>
      <c r="AX341" s="14" t="s">
        <v>84</v>
      </c>
      <c r="AY341" s="254" t="s">
        <v>167</v>
      </c>
    </row>
    <row r="342" s="2" customFormat="1" ht="21.75" customHeight="1">
      <c r="A342" s="39"/>
      <c r="B342" s="40"/>
      <c r="C342" s="277" t="s">
        <v>496</v>
      </c>
      <c r="D342" s="277" t="s">
        <v>368</v>
      </c>
      <c r="E342" s="278" t="s">
        <v>497</v>
      </c>
      <c r="F342" s="279" t="s">
        <v>498</v>
      </c>
      <c r="G342" s="280" t="s">
        <v>399</v>
      </c>
      <c r="H342" s="281">
        <v>1.02</v>
      </c>
      <c r="I342" s="282"/>
      <c r="J342" s="283">
        <f>ROUND(I342*H342,2)</f>
        <v>0</v>
      </c>
      <c r="K342" s="279" t="s">
        <v>173</v>
      </c>
      <c r="L342" s="284"/>
      <c r="M342" s="285" t="s">
        <v>1</v>
      </c>
      <c r="N342" s="286" t="s">
        <v>41</v>
      </c>
      <c r="O342" s="92"/>
      <c r="P342" s="229">
        <f>O342*H342</f>
        <v>0</v>
      </c>
      <c r="Q342" s="229">
        <v>0.010699999999999999</v>
      </c>
      <c r="R342" s="229">
        <f>Q342*H342</f>
        <v>0.010914</v>
      </c>
      <c r="S342" s="229">
        <v>0</v>
      </c>
      <c r="T342" s="230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1" t="s">
        <v>209</v>
      </c>
      <c r="AT342" s="231" t="s">
        <v>368</v>
      </c>
      <c r="AU342" s="231" t="s">
        <v>87</v>
      </c>
      <c r="AY342" s="18" t="s">
        <v>167</v>
      </c>
      <c r="BE342" s="232">
        <f>IF(N342="základní",J342,0)</f>
        <v>0</v>
      </c>
      <c r="BF342" s="232">
        <f>IF(N342="snížená",J342,0)</f>
        <v>0</v>
      </c>
      <c r="BG342" s="232">
        <f>IF(N342="zákl. přenesená",J342,0)</f>
        <v>0</v>
      </c>
      <c r="BH342" s="232">
        <f>IF(N342="sníž. přenesená",J342,0)</f>
        <v>0</v>
      </c>
      <c r="BI342" s="232">
        <f>IF(N342="nulová",J342,0)</f>
        <v>0</v>
      </c>
      <c r="BJ342" s="18" t="s">
        <v>84</v>
      </c>
      <c r="BK342" s="232">
        <f>ROUND(I342*H342,2)</f>
        <v>0</v>
      </c>
      <c r="BL342" s="18" t="s">
        <v>174</v>
      </c>
      <c r="BM342" s="231" t="s">
        <v>499</v>
      </c>
    </row>
    <row r="343" s="13" customFormat="1">
      <c r="A343" s="13"/>
      <c r="B343" s="233"/>
      <c r="C343" s="234"/>
      <c r="D343" s="235" t="s">
        <v>176</v>
      </c>
      <c r="E343" s="236" t="s">
        <v>1</v>
      </c>
      <c r="F343" s="237" t="s">
        <v>401</v>
      </c>
      <c r="G343" s="234"/>
      <c r="H343" s="236" t="s">
        <v>1</v>
      </c>
      <c r="I343" s="238"/>
      <c r="J343" s="234"/>
      <c r="K343" s="234"/>
      <c r="L343" s="239"/>
      <c r="M343" s="240"/>
      <c r="N343" s="241"/>
      <c r="O343" s="241"/>
      <c r="P343" s="241"/>
      <c r="Q343" s="241"/>
      <c r="R343" s="241"/>
      <c r="S343" s="241"/>
      <c r="T343" s="242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3" t="s">
        <v>176</v>
      </c>
      <c r="AU343" s="243" t="s">
        <v>87</v>
      </c>
      <c r="AV343" s="13" t="s">
        <v>84</v>
      </c>
      <c r="AW343" s="13" t="s">
        <v>32</v>
      </c>
      <c r="AX343" s="13" t="s">
        <v>76</v>
      </c>
      <c r="AY343" s="243" t="s">
        <v>167</v>
      </c>
    </row>
    <row r="344" s="14" customFormat="1">
      <c r="A344" s="14"/>
      <c r="B344" s="244"/>
      <c r="C344" s="245"/>
      <c r="D344" s="235" t="s">
        <v>176</v>
      </c>
      <c r="E344" s="246" t="s">
        <v>1</v>
      </c>
      <c r="F344" s="247" t="s">
        <v>483</v>
      </c>
      <c r="G344" s="245"/>
      <c r="H344" s="248">
        <v>1.02</v>
      </c>
      <c r="I344" s="249"/>
      <c r="J344" s="245"/>
      <c r="K344" s="245"/>
      <c r="L344" s="250"/>
      <c r="M344" s="251"/>
      <c r="N344" s="252"/>
      <c r="O344" s="252"/>
      <c r="P344" s="252"/>
      <c r="Q344" s="252"/>
      <c r="R344" s="252"/>
      <c r="S344" s="252"/>
      <c r="T344" s="253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4" t="s">
        <v>176</v>
      </c>
      <c r="AU344" s="254" t="s">
        <v>87</v>
      </c>
      <c r="AV344" s="14" t="s">
        <v>87</v>
      </c>
      <c r="AW344" s="14" t="s">
        <v>32</v>
      </c>
      <c r="AX344" s="14" t="s">
        <v>84</v>
      </c>
      <c r="AY344" s="254" t="s">
        <v>167</v>
      </c>
    </row>
    <row r="345" s="2" customFormat="1" ht="24.15" customHeight="1">
      <c r="A345" s="39"/>
      <c r="B345" s="40"/>
      <c r="C345" s="220" t="s">
        <v>500</v>
      </c>
      <c r="D345" s="220" t="s">
        <v>169</v>
      </c>
      <c r="E345" s="221" t="s">
        <v>501</v>
      </c>
      <c r="F345" s="222" t="s">
        <v>502</v>
      </c>
      <c r="G345" s="223" t="s">
        <v>399</v>
      </c>
      <c r="H345" s="224">
        <v>2</v>
      </c>
      <c r="I345" s="225"/>
      <c r="J345" s="226">
        <f>ROUND(I345*H345,2)</f>
        <v>0</v>
      </c>
      <c r="K345" s="222" t="s">
        <v>173</v>
      </c>
      <c r="L345" s="45"/>
      <c r="M345" s="227" t="s">
        <v>1</v>
      </c>
      <c r="N345" s="228" t="s">
        <v>41</v>
      </c>
      <c r="O345" s="92"/>
      <c r="P345" s="229">
        <f>O345*H345</f>
        <v>0</v>
      </c>
      <c r="Q345" s="229">
        <v>0</v>
      </c>
      <c r="R345" s="229">
        <f>Q345*H345</f>
        <v>0</v>
      </c>
      <c r="S345" s="229">
        <v>0</v>
      </c>
      <c r="T345" s="230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1" t="s">
        <v>174</v>
      </c>
      <c r="AT345" s="231" t="s">
        <v>169</v>
      </c>
      <c r="AU345" s="231" t="s">
        <v>87</v>
      </c>
      <c r="AY345" s="18" t="s">
        <v>167</v>
      </c>
      <c r="BE345" s="232">
        <f>IF(N345="základní",J345,0)</f>
        <v>0</v>
      </c>
      <c r="BF345" s="232">
        <f>IF(N345="snížená",J345,0)</f>
        <v>0</v>
      </c>
      <c r="BG345" s="232">
        <f>IF(N345="zákl. přenesená",J345,0)</f>
        <v>0</v>
      </c>
      <c r="BH345" s="232">
        <f>IF(N345="sníž. přenesená",J345,0)</f>
        <v>0</v>
      </c>
      <c r="BI345" s="232">
        <f>IF(N345="nulová",J345,0)</f>
        <v>0</v>
      </c>
      <c r="BJ345" s="18" t="s">
        <v>84</v>
      </c>
      <c r="BK345" s="232">
        <f>ROUND(I345*H345,2)</f>
        <v>0</v>
      </c>
      <c r="BL345" s="18" t="s">
        <v>174</v>
      </c>
      <c r="BM345" s="231" t="s">
        <v>503</v>
      </c>
    </row>
    <row r="346" s="13" customFormat="1">
      <c r="A346" s="13"/>
      <c r="B346" s="233"/>
      <c r="C346" s="234"/>
      <c r="D346" s="235" t="s">
        <v>176</v>
      </c>
      <c r="E346" s="236" t="s">
        <v>1</v>
      </c>
      <c r="F346" s="237" t="s">
        <v>401</v>
      </c>
      <c r="G346" s="234"/>
      <c r="H346" s="236" t="s">
        <v>1</v>
      </c>
      <c r="I346" s="238"/>
      <c r="J346" s="234"/>
      <c r="K346" s="234"/>
      <c r="L346" s="239"/>
      <c r="M346" s="240"/>
      <c r="N346" s="241"/>
      <c r="O346" s="241"/>
      <c r="P346" s="241"/>
      <c r="Q346" s="241"/>
      <c r="R346" s="241"/>
      <c r="S346" s="241"/>
      <c r="T346" s="24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3" t="s">
        <v>176</v>
      </c>
      <c r="AU346" s="243" t="s">
        <v>87</v>
      </c>
      <c r="AV346" s="13" t="s">
        <v>84</v>
      </c>
      <c r="AW346" s="13" t="s">
        <v>32</v>
      </c>
      <c r="AX346" s="13" t="s">
        <v>76</v>
      </c>
      <c r="AY346" s="243" t="s">
        <v>167</v>
      </c>
    </row>
    <row r="347" s="14" customFormat="1">
      <c r="A347" s="14"/>
      <c r="B347" s="244"/>
      <c r="C347" s="245"/>
      <c r="D347" s="235" t="s">
        <v>176</v>
      </c>
      <c r="E347" s="246" t="s">
        <v>1</v>
      </c>
      <c r="F347" s="247" t="s">
        <v>87</v>
      </c>
      <c r="G347" s="245"/>
      <c r="H347" s="248">
        <v>2</v>
      </c>
      <c r="I347" s="249"/>
      <c r="J347" s="245"/>
      <c r="K347" s="245"/>
      <c r="L347" s="250"/>
      <c r="M347" s="251"/>
      <c r="N347" s="252"/>
      <c r="O347" s="252"/>
      <c r="P347" s="252"/>
      <c r="Q347" s="252"/>
      <c r="R347" s="252"/>
      <c r="S347" s="252"/>
      <c r="T347" s="253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4" t="s">
        <v>176</v>
      </c>
      <c r="AU347" s="254" t="s">
        <v>87</v>
      </c>
      <c r="AV347" s="14" t="s">
        <v>87</v>
      </c>
      <c r="AW347" s="14" t="s">
        <v>32</v>
      </c>
      <c r="AX347" s="14" t="s">
        <v>84</v>
      </c>
      <c r="AY347" s="254" t="s">
        <v>167</v>
      </c>
    </row>
    <row r="348" s="2" customFormat="1" ht="16.5" customHeight="1">
      <c r="A348" s="39"/>
      <c r="B348" s="40"/>
      <c r="C348" s="277" t="s">
        <v>504</v>
      </c>
      <c r="D348" s="277" t="s">
        <v>368</v>
      </c>
      <c r="E348" s="278" t="s">
        <v>505</v>
      </c>
      <c r="F348" s="279" t="s">
        <v>506</v>
      </c>
      <c r="G348" s="280" t="s">
        <v>399</v>
      </c>
      <c r="H348" s="281">
        <v>2.0299999999999998</v>
      </c>
      <c r="I348" s="282"/>
      <c r="J348" s="283">
        <f>ROUND(I348*H348,2)</f>
        <v>0</v>
      </c>
      <c r="K348" s="279" t="s">
        <v>173</v>
      </c>
      <c r="L348" s="284"/>
      <c r="M348" s="285" t="s">
        <v>1</v>
      </c>
      <c r="N348" s="286" t="s">
        <v>41</v>
      </c>
      <c r="O348" s="92"/>
      <c r="P348" s="229">
        <f>O348*H348</f>
        <v>0</v>
      </c>
      <c r="Q348" s="229">
        <v>0.00072000000000000005</v>
      </c>
      <c r="R348" s="229">
        <f>Q348*H348</f>
        <v>0.0014616</v>
      </c>
      <c r="S348" s="229">
        <v>0</v>
      </c>
      <c r="T348" s="230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1" t="s">
        <v>209</v>
      </c>
      <c r="AT348" s="231" t="s">
        <v>368</v>
      </c>
      <c r="AU348" s="231" t="s">
        <v>87</v>
      </c>
      <c r="AY348" s="18" t="s">
        <v>167</v>
      </c>
      <c r="BE348" s="232">
        <f>IF(N348="základní",J348,0)</f>
        <v>0</v>
      </c>
      <c r="BF348" s="232">
        <f>IF(N348="snížená",J348,0)</f>
        <v>0</v>
      </c>
      <c r="BG348" s="232">
        <f>IF(N348="zákl. přenesená",J348,0)</f>
        <v>0</v>
      </c>
      <c r="BH348" s="232">
        <f>IF(N348="sníž. přenesená",J348,0)</f>
        <v>0</v>
      </c>
      <c r="BI348" s="232">
        <f>IF(N348="nulová",J348,0)</f>
        <v>0</v>
      </c>
      <c r="BJ348" s="18" t="s">
        <v>84</v>
      </c>
      <c r="BK348" s="232">
        <f>ROUND(I348*H348,2)</f>
        <v>0</v>
      </c>
      <c r="BL348" s="18" t="s">
        <v>174</v>
      </c>
      <c r="BM348" s="231" t="s">
        <v>507</v>
      </c>
    </row>
    <row r="349" s="13" customFormat="1">
      <c r="A349" s="13"/>
      <c r="B349" s="233"/>
      <c r="C349" s="234"/>
      <c r="D349" s="235" t="s">
        <v>176</v>
      </c>
      <c r="E349" s="236" t="s">
        <v>1</v>
      </c>
      <c r="F349" s="237" t="s">
        <v>401</v>
      </c>
      <c r="G349" s="234"/>
      <c r="H349" s="236" t="s">
        <v>1</v>
      </c>
      <c r="I349" s="238"/>
      <c r="J349" s="234"/>
      <c r="K349" s="234"/>
      <c r="L349" s="239"/>
      <c r="M349" s="240"/>
      <c r="N349" s="241"/>
      <c r="O349" s="241"/>
      <c r="P349" s="241"/>
      <c r="Q349" s="241"/>
      <c r="R349" s="241"/>
      <c r="S349" s="241"/>
      <c r="T349" s="24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3" t="s">
        <v>176</v>
      </c>
      <c r="AU349" s="243" t="s">
        <v>87</v>
      </c>
      <c r="AV349" s="13" t="s">
        <v>84</v>
      </c>
      <c r="AW349" s="13" t="s">
        <v>32</v>
      </c>
      <c r="AX349" s="13" t="s">
        <v>76</v>
      </c>
      <c r="AY349" s="243" t="s">
        <v>167</v>
      </c>
    </row>
    <row r="350" s="14" customFormat="1">
      <c r="A350" s="14"/>
      <c r="B350" s="244"/>
      <c r="C350" s="245"/>
      <c r="D350" s="235" t="s">
        <v>176</v>
      </c>
      <c r="E350" s="246" t="s">
        <v>1</v>
      </c>
      <c r="F350" s="247" t="s">
        <v>508</v>
      </c>
      <c r="G350" s="245"/>
      <c r="H350" s="248">
        <v>2.0299999999999998</v>
      </c>
      <c r="I350" s="249"/>
      <c r="J350" s="245"/>
      <c r="K350" s="245"/>
      <c r="L350" s="250"/>
      <c r="M350" s="251"/>
      <c r="N350" s="252"/>
      <c r="O350" s="252"/>
      <c r="P350" s="252"/>
      <c r="Q350" s="252"/>
      <c r="R350" s="252"/>
      <c r="S350" s="252"/>
      <c r="T350" s="253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4" t="s">
        <v>176</v>
      </c>
      <c r="AU350" s="254" t="s">
        <v>87</v>
      </c>
      <c r="AV350" s="14" t="s">
        <v>87</v>
      </c>
      <c r="AW350" s="14" t="s">
        <v>32</v>
      </c>
      <c r="AX350" s="14" t="s">
        <v>84</v>
      </c>
      <c r="AY350" s="254" t="s">
        <v>167</v>
      </c>
    </row>
    <row r="351" s="2" customFormat="1" ht="24.15" customHeight="1">
      <c r="A351" s="39"/>
      <c r="B351" s="40"/>
      <c r="C351" s="220" t="s">
        <v>509</v>
      </c>
      <c r="D351" s="220" t="s">
        <v>169</v>
      </c>
      <c r="E351" s="221" t="s">
        <v>510</v>
      </c>
      <c r="F351" s="222" t="s">
        <v>511</v>
      </c>
      <c r="G351" s="223" t="s">
        <v>399</v>
      </c>
      <c r="H351" s="224">
        <v>10</v>
      </c>
      <c r="I351" s="225"/>
      <c r="J351" s="226">
        <f>ROUND(I351*H351,2)</f>
        <v>0</v>
      </c>
      <c r="K351" s="222" t="s">
        <v>173</v>
      </c>
      <c r="L351" s="45"/>
      <c r="M351" s="227" t="s">
        <v>1</v>
      </c>
      <c r="N351" s="228" t="s">
        <v>41</v>
      </c>
      <c r="O351" s="92"/>
      <c r="P351" s="229">
        <f>O351*H351</f>
        <v>0</v>
      </c>
      <c r="Q351" s="229">
        <v>0</v>
      </c>
      <c r="R351" s="229">
        <f>Q351*H351</f>
        <v>0</v>
      </c>
      <c r="S351" s="229">
        <v>0</v>
      </c>
      <c r="T351" s="230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1" t="s">
        <v>174</v>
      </c>
      <c r="AT351" s="231" t="s">
        <v>169</v>
      </c>
      <c r="AU351" s="231" t="s">
        <v>87</v>
      </c>
      <c r="AY351" s="18" t="s">
        <v>167</v>
      </c>
      <c r="BE351" s="232">
        <f>IF(N351="základní",J351,0)</f>
        <v>0</v>
      </c>
      <c r="BF351" s="232">
        <f>IF(N351="snížená",J351,0)</f>
        <v>0</v>
      </c>
      <c r="BG351" s="232">
        <f>IF(N351="zákl. přenesená",J351,0)</f>
        <v>0</v>
      </c>
      <c r="BH351" s="232">
        <f>IF(N351="sníž. přenesená",J351,0)</f>
        <v>0</v>
      </c>
      <c r="BI351" s="232">
        <f>IF(N351="nulová",J351,0)</f>
        <v>0</v>
      </c>
      <c r="BJ351" s="18" t="s">
        <v>84</v>
      </c>
      <c r="BK351" s="232">
        <f>ROUND(I351*H351,2)</f>
        <v>0</v>
      </c>
      <c r="BL351" s="18" t="s">
        <v>174</v>
      </c>
      <c r="BM351" s="231" t="s">
        <v>512</v>
      </c>
    </row>
    <row r="352" s="13" customFormat="1">
      <c r="A352" s="13"/>
      <c r="B352" s="233"/>
      <c r="C352" s="234"/>
      <c r="D352" s="235" t="s">
        <v>176</v>
      </c>
      <c r="E352" s="236" t="s">
        <v>1</v>
      </c>
      <c r="F352" s="237" t="s">
        <v>401</v>
      </c>
      <c r="G352" s="234"/>
      <c r="H352" s="236" t="s">
        <v>1</v>
      </c>
      <c r="I352" s="238"/>
      <c r="J352" s="234"/>
      <c r="K352" s="234"/>
      <c r="L352" s="239"/>
      <c r="M352" s="240"/>
      <c r="N352" s="241"/>
      <c r="O352" s="241"/>
      <c r="P352" s="241"/>
      <c r="Q352" s="241"/>
      <c r="R352" s="241"/>
      <c r="S352" s="241"/>
      <c r="T352" s="24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3" t="s">
        <v>176</v>
      </c>
      <c r="AU352" s="243" t="s">
        <v>87</v>
      </c>
      <c r="AV352" s="13" t="s">
        <v>84</v>
      </c>
      <c r="AW352" s="13" t="s">
        <v>32</v>
      </c>
      <c r="AX352" s="13" t="s">
        <v>76</v>
      </c>
      <c r="AY352" s="243" t="s">
        <v>167</v>
      </c>
    </row>
    <row r="353" s="14" customFormat="1">
      <c r="A353" s="14"/>
      <c r="B353" s="244"/>
      <c r="C353" s="245"/>
      <c r="D353" s="235" t="s">
        <v>176</v>
      </c>
      <c r="E353" s="246" t="s">
        <v>1</v>
      </c>
      <c r="F353" s="247" t="s">
        <v>513</v>
      </c>
      <c r="G353" s="245"/>
      <c r="H353" s="248">
        <v>10</v>
      </c>
      <c r="I353" s="249"/>
      <c r="J353" s="245"/>
      <c r="K353" s="245"/>
      <c r="L353" s="250"/>
      <c r="M353" s="251"/>
      <c r="N353" s="252"/>
      <c r="O353" s="252"/>
      <c r="P353" s="252"/>
      <c r="Q353" s="252"/>
      <c r="R353" s="252"/>
      <c r="S353" s="252"/>
      <c r="T353" s="253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4" t="s">
        <v>176</v>
      </c>
      <c r="AU353" s="254" t="s">
        <v>87</v>
      </c>
      <c r="AV353" s="14" t="s">
        <v>87</v>
      </c>
      <c r="AW353" s="14" t="s">
        <v>32</v>
      </c>
      <c r="AX353" s="14" t="s">
        <v>84</v>
      </c>
      <c r="AY353" s="254" t="s">
        <v>167</v>
      </c>
    </row>
    <row r="354" s="2" customFormat="1" ht="16.5" customHeight="1">
      <c r="A354" s="39"/>
      <c r="B354" s="40"/>
      <c r="C354" s="277" t="s">
        <v>514</v>
      </c>
      <c r="D354" s="277" t="s">
        <v>368</v>
      </c>
      <c r="E354" s="278" t="s">
        <v>515</v>
      </c>
      <c r="F354" s="279" t="s">
        <v>516</v>
      </c>
      <c r="G354" s="280" t="s">
        <v>399</v>
      </c>
      <c r="H354" s="281">
        <v>10.15</v>
      </c>
      <c r="I354" s="282"/>
      <c r="J354" s="283">
        <f>ROUND(I354*H354,2)</f>
        <v>0</v>
      </c>
      <c r="K354" s="279" t="s">
        <v>173</v>
      </c>
      <c r="L354" s="284"/>
      <c r="M354" s="285" t="s">
        <v>1</v>
      </c>
      <c r="N354" s="286" t="s">
        <v>41</v>
      </c>
      <c r="O354" s="92"/>
      <c r="P354" s="229">
        <f>O354*H354</f>
        <v>0</v>
      </c>
      <c r="Q354" s="229">
        <v>0.00038999999999999999</v>
      </c>
      <c r="R354" s="229">
        <f>Q354*H354</f>
        <v>0.0039585000000000002</v>
      </c>
      <c r="S354" s="229">
        <v>0</v>
      </c>
      <c r="T354" s="230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1" t="s">
        <v>209</v>
      </c>
      <c r="AT354" s="231" t="s">
        <v>368</v>
      </c>
      <c r="AU354" s="231" t="s">
        <v>87</v>
      </c>
      <c r="AY354" s="18" t="s">
        <v>167</v>
      </c>
      <c r="BE354" s="232">
        <f>IF(N354="základní",J354,0)</f>
        <v>0</v>
      </c>
      <c r="BF354" s="232">
        <f>IF(N354="snížená",J354,0)</f>
        <v>0</v>
      </c>
      <c r="BG354" s="232">
        <f>IF(N354="zákl. přenesená",J354,0)</f>
        <v>0</v>
      </c>
      <c r="BH354" s="232">
        <f>IF(N354="sníž. přenesená",J354,0)</f>
        <v>0</v>
      </c>
      <c r="BI354" s="232">
        <f>IF(N354="nulová",J354,0)</f>
        <v>0</v>
      </c>
      <c r="BJ354" s="18" t="s">
        <v>84</v>
      </c>
      <c r="BK354" s="232">
        <f>ROUND(I354*H354,2)</f>
        <v>0</v>
      </c>
      <c r="BL354" s="18" t="s">
        <v>174</v>
      </c>
      <c r="BM354" s="231" t="s">
        <v>517</v>
      </c>
    </row>
    <row r="355" s="13" customFormat="1">
      <c r="A355" s="13"/>
      <c r="B355" s="233"/>
      <c r="C355" s="234"/>
      <c r="D355" s="235" t="s">
        <v>176</v>
      </c>
      <c r="E355" s="236" t="s">
        <v>1</v>
      </c>
      <c r="F355" s="237" t="s">
        <v>401</v>
      </c>
      <c r="G355" s="234"/>
      <c r="H355" s="236" t="s">
        <v>1</v>
      </c>
      <c r="I355" s="238"/>
      <c r="J355" s="234"/>
      <c r="K355" s="234"/>
      <c r="L355" s="239"/>
      <c r="M355" s="240"/>
      <c r="N355" s="241"/>
      <c r="O355" s="241"/>
      <c r="P355" s="241"/>
      <c r="Q355" s="241"/>
      <c r="R355" s="241"/>
      <c r="S355" s="241"/>
      <c r="T355" s="24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3" t="s">
        <v>176</v>
      </c>
      <c r="AU355" s="243" t="s">
        <v>87</v>
      </c>
      <c r="AV355" s="13" t="s">
        <v>84</v>
      </c>
      <c r="AW355" s="13" t="s">
        <v>32</v>
      </c>
      <c r="AX355" s="13" t="s">
        <v>76</v>
      </c>
      <c r="AY355" s="243" t="s">
        <v>167</v>
      </c>
    </row>
    <row r="356" s="14" customFormat="1">
      <c r="A356" s="14"/>
      <c r="B356" s="244"/>
      <c r="C356" s="245"/>
      <c r="D356" s="235" t="s">
        <v>176</v>
      </c>
      <c r="E356" s="246" t="s">
        <v>1</v>
      </c>
      <c r="F356" s="247" t="s">
        <v>518</v>
      </c>
      <c r="G356" s="245"/>
      <c r="H356" s="248">
        <v>10.15</v>
      </c>
      <c r="I356" s="249"/>
      <c r="J356" s="245"/>
      <c r="K356" s="245"/>
      <c r="L356" s="250"/>
      <c r="M356" s="251"/>
      <c r="N356" s="252"/>
      <c r="O356" s="252"/>
      <c r="P356" s="252"/>
      <c r="Q356" s="252"/>
      <c r="R356" s="252"/>
      <c r="S356" s="252"/>
      <c r="T356" s="253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4" t="s">
        <v>176</v>
      </c>
      <c r="AU356" s="254" t="s">
        <v>87</v>
      </c>
      <c r="AV356" s="14" t="s">
        <v>87</v>
      </c>
      <c r="AW356" s="14" t="s">
        <v>32</v>
      </c>
      <c r="AX356" s="14" t="s">
        <v>84</v>
      </c>
      <c r="AY356" s="254" t="s">
        <v>167</v>
      </c>
    </row>
    <row r="357" s="2" customFormat="1" ht="24.15" customHeight="1">
      <c r="A357" s="39"/>
      <c r="B357" s="40"/>
      <c r="C357" s="220" t="s">
        <v>519</v>
      </c>
      <c r="D357" s="220" t="s">
        <v>169</v>
      </c>
      <c r="E357" s="221" t="s">
        <v>520</v>
      </c>
      <c r="F357" s="222" t="s">
        <v>521</v>
      </c>
      <c r="G357" s="223" t="s">
        <v>399</v>
      </c>
      <c r="H357" s="224">
        <v>2</v>
      </c>
      <c r="I357" s="225"/>
      <c r="J357" s="226">
        <f>ROUND(I357*H357,2)</f>
        <v>0</v>
      </c>
      <c r="K357" s="222" t="s">
        <v>1</v>
      </c>
      <c r="L357" s="45"/>
      <c r="M357" s="227" t="s">
        <v>1</v>
      </c>
      <c r="N357" s="228" t="s">
        <v>41</v>
      </c>
      <c r="O357" s="92"/>
      <c r="P357" s="229">
        <f>O357*H357</f>
        <v>0</v>
      </c>
      <c r="Q357" s="229">
        <v>0</v>
      </c>
      <c r="R357" s="229">
        <f>Q357*H357</f>
        <v>0</v>
      </c>
      <c r="S357" s="229">
        <v>0</v>
      </c>
      <c r="T357" s="230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1" t="s">
        <v>174</v>
      </c>
      <c r="AT357" s="231" t="s">
        <v>169</v>
      </c>
      <c r="AU357" s="231" t="s">
        <v>87</v>
      </c>
      <c r="AY357" s="18" t="s">
        <v>167</v>
      </c>
      <c r="BE357" s="232">
        <f>IF(N357="základní",J357,0)</f>
        <v>0</v>
      </c>
      <c r="BF357" s="232">
        <f>IF(N357="snížená",J357,0)</f>
        <v>0</v>
      </c>
      <c r="BG357" s="232">
        <f>IF(N357="zákl. přenesená",J357,0)</f>
        <v>0</v>
      </c>
      <c r="BH357" s="232">
        <f>IF(N357="sníž. přenesená",J357,0)</f>
        <v>0</v>
      </c>
      <c r="BI357" s="232">
        <f>IF(N357="nulová",J357,0)</f>
        <v>0</v>
      </c>
      <c r="BJ357" s="18" t="s">
        <v>84</v>
      </c>
      <c r="BK357" s="232">
        <f>ROUND(I357*H357,2)</f>
        <v>0</v>
      </c>
      <c r="BL357" s="18" t="s">
        <v>174</v>
      </c>
      <c r="BM357" s="231" t="s">
        <v>522</v>
      </c>
    </row>
    <row r="358" s="13" customFormat="1">
      <c r="A358" s="13"/>
      <c r="B358" s="233"/>
      <c r="C358" s="234"/>
      <c r="D358" s="235" t="s">
        <v>176</v>
      </c>
      <c r="E358" s="236" t="s">
        <v>1</v>
      </c>
      <c r="F358" s="237" t="s">
        <v>401</v>
      </c>
      <c r="G358" s="234"/>
      <c r="H358" s="236" t="s">
        <v>1</v>
      </c>
      <c r="I358" s="238"/>
      <c r="J358" s="234"/>
      <c r="K358" s="234"/>
      <c r="L358" s="239"/>
      <c r="M358" s="240"/>
      <c r="N358" s="241"/>
      <c r="O358" s="241"/>
      <c r="P358" s="241"/>
      <c r="Q358" s="241"/>
      <c r="R358" s="241"/>
      <c r="S358" s="241"/>
      <c r="T358" s="24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3" t="s">
        <v>176</v>
      </c>
      <c r="AU358" s="243" t="s">
        <v>87</v>
      </c>
      <c r="AV358" s="13" t="s">
        <v>84</v>
      </c>
      <c r="AW358" s="13" t="s">
        <v>32</v>
      </c>
      <c r="AX358" s="13" t="s">
        <v>76</v>
      </c>
      <c r="AY358" s="243" t="s">
        <v>167</v>
      </c>
    </row>
    <row r="359" s="14" customFormat="1">
      <c r="A359" s="14"/>
      <c r="B359" s="244"/>
      <c r="C359" s="245"/>
      <c r="D359" s="235" t="s">
        <v>176</v>
      </c>
      <c r="E359" s="246" t="s">
        <v>1</v>
      </c>
      <c r="F359" s="247" t="s">
        <v>87</v>
      </c>
      <c r="G359" s="245"/>
      <c r="H359" s="248">
        <v>2</v>
      </c>
      <c r="I359" s="249"/>
      <c r="J359" s="245"/>
      <c r="K359" s="245"/>
      <c r="L359" s="250"/>
      <c r="M359" s="251"/>
      <c r="N359" s="252"/>
      <c r="O359" s="252"/>
      <c r="P359" s="252"/>
      <c r="Q359" s="252"/>
      <c r="R359" s="252"/>
      <c r="S359" s="252"/>
      <c r="T359" s="253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4" t="s">
        <v>176</v>
      </c>
      <c r="AU359" s="254" t="s">
        <v>87</v>
      </c>
      <c r="AV359" s="14" t="s">
        <v>87</v>
      </c>
      <c r="AW359" s="14" t="s">
        <v>32</v>
      </c>
      <c r="AX359" s="14" t="s">
        <v>84</v>
      </c>
      <c r="AY359" s="254" t="s">
        <v>167</v>
      </c>
    </row>
    <row r="360" s="2" customFormat="1" ht="16.5" customHeight="1">
      <c r="A360" s="39"/>
      <c r="B360" s="40"/>
      <c r="C360" s="277" t="s">
        <v>523</v>
      </c>
      <c r="D360" s="277" t="s">
        <v>368</v>
      </c>
      <c r="E360" s="278" t="s">
        <v>524</v>
      </c>
      <c r="F360" s="279" t="s">
        <v>525</v>
      </c>
      <c r="G360" s="280" t="s">
        <v>399</v>
      </c>
      <c r="H360" s="281">
        <v>2.0299999999999998</v>
      </c>
      <c r="I360" s="282"/>
      <c r="J360" s="283">
        <f>ROUND(I360*H360,2)</f>
        <v>0</v>
      </c>
      <c r="K360" s="279" t="s">
        <v>173</v>
      </c>
      <c r="L360" s="284"/>
      <c r="M360" s="285" t="s">
        <v>1</v>
      </c>
      <c r="N360" s="286" t="s">
        <v>41</v>
      </c>
      <c r="O360" s="92"/>
      <c r="P360" s="229">
        <f>O360*H360</f>
        <v>0</v>
      </c>
      <c r="Q360" s="229">
        <v>0.00048000000000000001</v>
      </c>
      <c r="R360" s="229">
        <f>Q360*H360</f>
        <v>0.00097439999999999994</v>
      </c>
      <c r="S360" s="229">
        <v>0</v>
      </c>
      <c r="T360" s="230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1" t="s">
        <v>209</v>
      </c>
      <c r="AT360" s="231" t="s">
        <v>368</v>
      </c>
      <c r="AU360" s="231" t="s">
        <v>87</v>
      </c>
      <c r="AY360" s="18" t="s">
        <v>167</v>
      </c>
      <c r="BE360" s="232">
        <f>IF(N360="základní",J360,0)</f>
        <v>0</v>
      </c>
      <c r="BF360" s="232">
        <f>IF(N360="snížená",J360,0)</f>
        <v>0</v>
      </c>
      <c r="BG360" s="232">
        <f>IF(N360="zákl. přenesená",J360,0)</f>
        <v>0</v>
      </c>
      <c r="BH360" s="232">
        <f>IF(N360="sníž. přenesená",J360,0)</f>
        <v>0</v>
      </c>
      <c r="BI360" s="232">
        <f>IF(N360="nulová",J360,0)</f>
        <v>0</v>
      </c>
      <c r="BJ360" s="18" t="s">
        <v>84</v>
      </c>
      <c r="BK360" s="232">
        <f>ROUND(I360*H360,2)</f>
        <v>0</v>
      </c>
      <c r="BL360" s="18" t="s">
        <v>174</v>
      </c>
      <c r="BM360" s="231" t="s">
        <v>526</v>
      </c>
    </row>
    <row r="361" s="13" customFormat="1">
      <c r="A361" s="13"/>
      <c r="B361" s="233"/>
      <c r="C361" s="234"/>
      <c r="D361" s="235" t="s">
        <v>176</v>
      </c>
      <c r="E361" s="236" t="s">
        <v>1</v>
      </c>
      <c r="F361" s="237" t="s">
        <v>401</v>
      </c>
      <c r="G361" s="234"/>
      <c r="H361" s="236" t="s">
        <v>1</v>
      </c>
      <c r="I361" s="238"/>
      <c r="J361" s="234"/>
      <c r="K361" s="234"/>
      <c r="L361" s="239"/>
      <c r="M361" s="240"/>
      <c r="N361" s="241"/>
      <c r="O361" s="241"/>
      <c r="P361" s="241"/>
      <c r="Q361" s="241"/>
      <c r="R361" s="241"/>
      <c r="S361" s="241"/>
      <c r="T361" s="24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3" t="s">
        <v>176</v>
      </c>
      <c r="AU361" s="243" t="s">
        <v>87</v>
      </c>
      <c r="AV361" s="13" t="s">
        <v>84</v>
      </c>
      <c r="AW361" s="13" t="s">
        <v>32</v>
      </c>
      <c r="AX361" s="13" t="s">
        <v>76</v>
      </c>
      <c r="AY361" s="243" t="s">
        <v>167</v>
      </c>
    </row>
    <row r="362" s="14" customFormat="1">
      <c r="A362" s="14"/>
      <c r="B362" s="244"/>
      <c r="C362" s="245"/>
      <c r="D362" s="235" t="s">
        <v>176</v>
      </c>
      <c r="E362" s="246" t="s">
        <v>1</v>
      </c>
      <c r="F362" s="247" t="s">
        <v>508</v>
      </c>
      <c r="G362" s="245"/>
      <c r="H362" s="248">
        <v>2.0299999999999998</v>
      </c>
      <c r="I362" s="249"/>
      <c r="J362" s="245"/>
      <c r="K362" s="245"/>
      <c r="L362" s="250"/>
      <c r="M362" s="251"/>
      <c r="N362" s="252"/>
      <c r="O362" s="252"/>
      <c r="P362" s="252"/>
      <c r="Q362" s="252"/>
      <c r="R362" s="252"/>
      <c r="S362" s="252"/>
      <c r="T362" s="253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4" t="s">
        <v>176</v>
      </c>
      <c r="AU362" s="254" t="s">
        <v>87</v>
      </c>
      <c r="AV362" s="14" t="s">
        <v>87</v>
      </c>
      <c r="AW362" s="14" t="s">
        <v>32</v>
      </c>
      <c r="AX362" s="14" t="s">
        <v>84</v>
      </c>
      <c r="AY362" s="254" t="s">
        <v>167</v>
      </c>
    </row>
    <row r="363" s="2" customFormat="1" ht="21.75" customHeight="1">
      <c r="A363" s="39"/>
      <c r="B363" s="40"/>
      <c r="C363" s="277" t="s">
        <v>527</v>
      </c>
      <c r="D363" s="277" t="s">
        <v>368</v>
      </c>
      <c r="E363" s="278" t="s">
        <v>528</v>
      </c>
      <c r="F363" s="279" t="s">
        <v>529</v>
      </c>
      <c r="G363" s="280" t="s">
        <v>399</v>
      </c>
      <c r="H363" s="281">
        <v>2.0299999999999998</v>
      </c>
      <c r="I363" s="282"/>
      <c r="J363" s="283">
        <f>ROUND(I363*H363,2)</f>
        <v>0</v>
      </c>
      <c r="K363" s="279" t="s">
        <v>173</v>
      </c>
      <c r="L363" s="284"/>
      <c r="M363" s="285" t="s">
        <v>1</v>
      </c>
      <c r="N363" s="286" t="s">
        <v>41</v>
      </c>
      <c r="O363" s="92"/>
      <c r="P363" s="229">
        <f>O363*H363</f>
        <v>0</v>
      </c>
      <c r="Q363" s="229">
        <v>0.0035999999999999999</v>
      </c>
      <c r="R363" s="229">
        <f>Q363*H363</f>
        <v>0.0073079999999999994</v>
      </c>
      <c r="S363" s="229">
        <v>0</v>
      </c>
      <c r="T363" s="230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1" t="s">
        <v>209</v>
      </c>
      <c r="AT363" s="231" t="s">
        <v>368</v>
      </c>
      <c r="AU363" s="231" t="s">
        <v>87</v>
      </c>
      <c r="AY363" s="18" t="s">
        <v>167</v>
      </c>
      <c r="BE363" s="232">
        <f>IF(N363="základní",J363,0)</f>
        <v>0</v>
      </c>
      <c r="BF363" s="232">
        <f>IF(N363="snížená",J363,0)</f>
        <v>0</v>
      </c>
      <c r="BG363" s="232">
        <f>IF(N363="zákl. přenesená",J363,0)</f>
        <v>0</v>
      </c>
      <c r="BH363" s="232">
        <f>IF(N363="sníž. přenesená",J363,0)</f>
        <v>0</v>
      </c>
      <c r="BI363" s="232">
        <f>IF(N363="nulová",J363,0)</f>
        <v>0</v>
      </c>
      <c r="BJ363" s="18" t="s">
        <v>84</v>
      </c>
      <c r="BK363" s="232">
        <f>ROUND(I363*H363,2)</f>
        <v>0</v>
      </c>
      <c r="BL363" s="18" t="s">
        <v>174</v>
      </c>
      <c r="BM363" s="231" t="s">
        <v>530</v>
      </c>
    </row>
    <row r="364" s="13" customFormat="1">
      <c r="A364" s="13"/>
      <c r="B364" s="233"/>
      <c r="C364" s="234"/>
      <c r="D364" s="235" t="s">
        <v>176</v>
      </c>
      <c r="E364" s="236" t="s">
        <v>1</v>
      </c>
      <c r="F364" s="237" t="s">
        <v>401</v>
      </c>
      <c r="G364" s="234"/>
      <c r="H364" s="236" t="s">
        <v>1</v>
      </c>
      <c r="I364" s="238"/>
      <c r="J364" s="234"/>
      <c r="K364" s="234"/>
      <c r="L364" s="239"/>
      <c r="M364" s="240"/>
      <c r="N364" s="241"/>
      <c r="O364" s="241"/>
      <c r="P364" s="241"/>
      <c r="Q364" s="241"/>
      <c r="R364" s="241"/>
      <c r="S364" s="241"/>
      <c r="T364" s="24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3" t="s">
        <v>176</v>
      </c>
      <c r="AU364" s="243" t="s">
        <v>87</v>
      </c>
      <c r="AV364" s="13" t="s">
        <v>84</v>
      </c>
      <c r="AW364" s="13" t="s">
        <v>32</v>
      </c>
      <c r="AX364" s="13" t="s">
        <v>76</v>
      </c>
      <c r="AY364" s="243" t="s">
        <v>167</v>
      </c>
    </row>
    <row r="365" s="14" customFormat="1">
      <c r="A365" s="14"/>
      <c r="B365" s="244"/>
      <c r="C365" s="245"/>
      <c r="D365" s="235" t="s">
        <v>176</v>
      </c>
      <c r="E365" s="246" t="s">
        <v>1</v>
      </c>
      <c r="F365" s="247" t="s">
        <v>508</v>
      </c>
      <c r="G365" s="245"/>
      <c r="H365" s="248">
        <v>2.0299999999999998</v>
      </c>
      <c r="I365" s="249"/>
      <c r="J365" s="245"/>
      <c r="K365" s="245"/>
      <c r="L365" s="250"/>
      <c r="M365" s="251"/>
      <c r="N365" s="252"/>
      <c r="O365" s="252"/>
      <c r="P365" s="252"/>
      <c r="Q365" s="252"/>
      <c r="R365" s="252"/>
      <c r="S365" s="252"/>
      <c r="T365" s="253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4" t="s">
        <v>176</v>
      </c>
      <c r="AU365" s="254" t="s">
        <v>87</v>
      </c>
      <c r="AV365" s="14" t="s">
        <v>87</v>
      </c>
      <c r="AW365" s="14" t="s">
        <v>32</v>
      </c>
      <c r="AX365" s="14" t="s">
        <v>84</v>
      </c>
      <c r="AY365" s="254" t="s">
        <v>167</v>
      </c>
    </row>
    <row r="366" s="2" customFormat="1" ht="24.15" customHeight="1">
      <c r="A366" s="39"/>
      <c r="B366" s="40"/>
      <c r="C366" s="220" t="s">
        <v>531</v>
      </c>
      <c r="D366" s="220" t="s">
        <v>169</v>
      </c>
      <c r="E366" s="221" t="s">
        <v>532</v>
      </c>
      <c r="F366" s="222" t="s">
        <v>533</v>
      </c>
      <c r="G366" s="223" t="s">
        <v>399</v>
      </c>
      <c r="H366" s="224">
        <v>7</v>
      </c>
      <c r="I366" s="225"/>
      <c r="J366" s="226">
        <f>ROUND(I366*H366,2)</f>
        <v>0</v>
      </c>
      <c r="K366" s="222" t="s">
        <v>173</v>
      </c>
      <c r="L366" s="45"/>
      <c r="M366" s="227" t="s">
        <v>1</v>
      </c>
      <c r="N366" s="228" t="s">
        <v>41</v>
      </c>
      <c r="O366" s="92"/>
      <c r="P366" s="229">
        <f>O366*H366</f>
        <v>0</v>
      </c>
      <c r="Q366" s="229">
        <v>0</v>
      </c>
      <c r="R366" s="229">
        <f>Q366*H366</f>
        <v>0</v>
      </c>
      <c r="S366" s="229">
        <v>0</v>
      </c>
      <c r="T366" s="230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1" t="s">
        <v>174</v>
      </c>
      <c r="AT366" s="231" t="s">
        <v>169</v>
      </c>
      <c r="AU366" s="231" t="s">
        <v>87</v>
      </c>
      <c r="AY366" s="18" t="s">
        <v>167</v>
      </c>
      <c r="BE366" s="232">
        <f>IF(N366="základní",J366,0)</f>
        <v>0</v>
      </c>
      <c r="BF366" s="232">
        <f>IF(N366="snížená",J366,0)</f>
        <v>0</v>
      </c>
      <c r="BG366" s="232">
        <f>IF(N366="zákl. přenesená",J366,0)</f>
        <v>0</v>
      </c>
      <c r="BH366" s="232">
        <f>IF(N366="sníž. přenesená",J366,0)</f>
        <v>0</v>
      </c>
      <c r="BI366" s="232">
        <f>IF(N366="nulová",J366,0)</f>
        <v>0</v>
      </c>
      <c r="BJ366" s="18" t="s">
        <v>84</v>
      </c>
      <c r="BK366" s="232">
        <f>ROUND(I366*H366,2)</f>
        <v>0</v>
      </c>
      <c r="BL366" s="18" t="s">
        <v>174</v>
      </c>
      <c r="BM366" s="231" t="s">
        <v>534</v>
      </c>
    </row>
    <row r="367" s="13" customFormat="1">
      <c r="A367" s="13"/>
      <c r="B367" s="233"/>
      <c r="C367" s="234"/>
      <c r="D367" s="235" t="s">
        <v>176</v>
      </c>
      <c r="E367" s="236" t="s">
        <v>1</v>
      </c>
      <c r="F367" s="237" t="s">
        <v>401</v>
      </c>
      <c r="G367" s="234"/>
      <c r="H367" s="236" t="s">
        <v>1</v>
      </c>
      <c r="I367" s="238"/>
      <c r="J367" s="234"/>
      <c r="K367" s="234"/>
      <c r="L367" s="239"/>
      <c r="M367" s="240"/>
      <c r="N367" s="241"/>
      <c r="O367" s="241"/>
      <c r="P367" s="241"/>
      <c r="Q367" s="241"/>
      <c r="R367" s="241"/>
      <c r="S367" s="241"/>
      <c r="T367" s="242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3" t="s">
        <v>176</v>
      </c>
      <c r="AU367" s="243" t="s">
        <v>87</v>
      </c>
      <c r="AV367" s="13" t="s">
        <v>84</v>
      </c>
      <c r="AW367" s="13" t="s">
        <v>32</v>
      </c>
      <c r="AX367" s="13" t="s">
        <v>76</v>
      </c>
      <c r="AY367" s="243" t="s">
        <v>167</v>
      </c>
    </row>
    <row r="368" s="14" customFormat="1">
      <c r="A368" s="14"/>
      <c r="B368" s="244"/>
      <c r="C368" s="245"/>
      <c r="D368" s="235" t="s">
        <v>176</v>
      </c>
      <c r="E368" s="246" t="s">
        <v>1</v>
      </c>
      <c r="F368" s="247" t="s">
        <v>204</v>
      </c>
      <c r="G368" s="245"/>
      <c r="H368" s="248">
        <v>7</v>
      </c>
      <c r="I368" s="249"/>
      <c r="J368" s="245"/>
      <c r="K368" s="245"/>
      <c r="L368" s="250"/>
      <c r="M368" s="251"/>
      <c r="N368" s="252"/>
      <c r="O368" s="252"/>
      <c r="P368" s="252"/>
      <c r="Q368" s="252"/>
      <c r="R368" s="252"/>
      <c r="S368" s="252"/>
      <c r="T368" s="253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4" t="s">
        <v>176</v>
      </c>
      <c r="AU368" s="254" t="s">
        <v>87</v>
      </c>
      <c r="AV368" s="14" t="s">
        <v>87</v>
      </c>
      <c r="AW368" s="14" t="s">
        <v>32</v>
      </c>
      <c r="AX368" s="14" t="s">
        <v>84</v>
      </c>
      <c r="AY368" s="254" t="s">
        <v>167</v>
      </c>
    </row>
    <row r="369" s="2" customFormat="1" ht="16.5" customHeight="1">
      <c r="A369" s="39"/>
      <c r="B369" s="40"/>
      <c r="C369" s="277" t="s">
        <v>535</v>
      </c>
      <c r="D369" s="277" t="s">
        <v>368</v>
      </c>
      <c r="E369" s="278" t="s">
        <v>536</v>
      </c>
      <c r="F369" s="279" t="s">
        <v>537</v>
      </c>
      <c r="G369" s="280" t="s">
        <v>399</v>
      </c>
      <c r="H369" s="281">
        <v>7.0700000000000003</v>
      </c>
      <c r="I369" s="282"/>
      <c r="J369" s="283">
        <f>ROUND(I369*H369,2)</f>
        <v>0</v>
      </c>
      <c r="K369" s="279" t="s">
        <v>1</v>
      </c>
      <c r="L369" s="284"/>
      <c r="M369" s="285" t="s">
        <v>1</v>
      </c>
      <c r="N369" s="286" t="s">
        <v>41</v>
      </c>
      <c r="O369" s="92"/>
      <c r="P369" s="229">
        <f>O369*H369</f>
        <v>0</v>
      </c>
      <c r="Q369" s="229">
        <v>0.0030000000000000001</v>
      </c>
      <c r="R369" s="229">
        <f>Q369*H369</f>
        <v>0.02121</v>
      </c>
      <c r="S369" s="229">
        <v>0</v>
      </c>
      <c r="T369" s="230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1" t="s">
        <v>209</v>
      </c>
      <c r="AT369" s="231" t="s">
        <v>368</v>
      </c>
      <c r="AU369" s="231" t="s">
        <v>87</v>
      </c>
      <c r="AY369" s="18" t="s">
        <v>167</v>
      </c>
      <c r="BE369" s="232">
        <f>IF(N369="základní",J369,0)</f>
        <v>0</v>
      </c>
      <c r="BF369" s="232">
        <f>IF(N369="snížená",J369,0)</f>
        <v>0</v>
      </c>
      <c r="BG369" s="232">
        <f>IF(N369="zákl. přenesená",J369,0)</f>
        <v>0</v>
      </c>
      <c r="BH369" s="232">
        <f>IF(N369="sníž. přenesená",J369,0)</f>
        <v>0</v>
      </c>
      <c r="BI369" s="232">
        <f>IF(N369="nulová",J369,0)</f>
        <v>0</v>
      </c>
      <c r="BJ369" s="18" t="s">
        <v>84</v>
      </c>
      <c r="BK369" s="232">
        <f>ROUND(I369*H369,2)</f>
        <v>0</v>
      </c>
      <c r="BL369" s="18" t="s">
        <v>174</v>
      </c>
      <c r="BM369" s="231" t="s">
        <v>538</v>
      </c>
    </row>
    <row r="370" s="13" customFormat="1">
      <c r="A370" s="13"/>
      <c r="B370" s="233"/>
      <c r="C370" s="234"/>
      <c r="D370" s="235" t="s">
        <v>176</v>
      </c>
      <c r="E370" s="236" t="s">
        <v>1</v>
      </c>
      <c r="F370" s="237" t="s">
        <v>401</v>
      </c>
      <c r="G370" s="234"/>
      <c r="H370" s="236" t="s">
        <v>1</v>
      </c>
      <c r="I370" s="238"/>
      <c r="J370" s="234"/>
      <c r="K370" s="234"/>
      <c r="L370" s="239"/>
      <c r="M370" s="240"/>
      <c r="N370" s="241"/>
      <c r="O370" s="241"/>
      <c r="P370" s="241"/>
      <c r="Q370" s="241"/>
      <c r="R370" s="241"/>
      <c r="S370" s="241"/>
      <c r="T370" s="24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3" t="s">
        <v>176</v>
      </c>
      <c r="AU370" s="243" t="s">
        <v>87</v>
      </c>
      <c r="AV370" s="13" t="s">
        <v>84</v>
      </c>
      <c r="AW370" s="13" t="s">
        <v>32</v>
      </c>
      <c r="AX370" s="13" t="s">
        <v>76</v>
      </c>
      <c r="AY370" s="243" t="s">
        <v>167</v>
      </c>
    </row>
    <row r="371" s="14" customFormat="1">
      <c r="A371" s="14"/>
      <c r="B371" s="244"/>
      <c r="C371" s="245"/>
      <c r="D371" s="235" t="s">
        <v>176</v>
      </c>
      <c r="E371" s="246" t="s">
        <v>1</v>
      </c>
      <c r="F371" s="247" t="s">
        <v>539</v>
      </c>
      <c r="G371" s="245"/>
      <c r="H371" s="248">
        <v>7.0700000000000003</v>
      </c>
      <c r="I371" s="249"/>
      <c r="J371" s="245"/>
      <c r="K371" s="245"/>
      <c r="L371" s="250"/>
      <c r="M371" s="251"/>
      <c r="N371" s="252"/>
      <c r="O371" s="252"/>
      <c r="P371" s="252"/>
      <c r="Q371" s="252"/>
      <c r="R371" s="252"/>
      <c r="S371" s="252"/>
      <c r="T371" s="253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4" t="s">
        <v>176</v>
      </c>
      <c r="AU371" s="254" t="s">
        <v>87</v>
      </c>
      <c r="AV371" s="14" t="s">
        <v>87</v>
      </c>
      <c r="AW371" s="14" t="s">
        <v>32</v>
      </c>
      <c r="AX371" s="14" t="s">
        <v>84</v>
      </c>
      <c r="AY371" s="254" t="s">
        <v>167</v>
      </c>
    </row>
    <row r="372" s="2" customFormat="1" ht="24.15" customHeight="1">
      <c r="A372" s="39"/>
      <c r="B372" s="40"/>
      <c r="C372" s="220" t="s">
        <v>540</v>
      </c>
      <c r="D372" s="220" t="s">
        <v>169</v>
      </c>
      <c r="E372" s="221" t="s">
        <v>541</v>
      </c>
      <c r="F372" s="222" t="s">
        <v>542</v>
      </c>
      <c r="G372" s="223" t="s">
        <v>399</v>
      </c>
      <c r="H372" s="224">
        <v>7</v>
      </c>
      <c r="I372" s="225"/>
      <c r="J372" s="226">
        <f>ROUND(I372*H372,2)</f>
        <v>0</v>
      </c>
      <c r="K372" s="222" t="s">
        <v>173</v>
      </c>
      <c r="L372" s="45"/>
      <c r="M372" s="227" t="s">
        <v>1</v>
      </c>
      <c r="N372" s="228" t="s">
        <v>41</v>
      </c>
      <c r="O372" s="92"/>
      <c r="P372" s="229">
        <f>O372*H372</f>
        <v>0</v>
      </c>
      <c r="Q372" s="229">
        <v>0.00024000000000000001</v>
      </c>
      <c r="R372" s="229">
        <f>Q372*H372</f>
        <v>0.0016800000000000001</v>
      </c>
      <c r="S372" s="229">
        <v>0</v>
      </c>
      <c r="T372" s="230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1" t="s">
        <v>174</v>
      </c>
      <c r="AT372" s="231" t="s">
        <v>169</v>
      </c>
      <c r="AU372" s="231" t="s">
        <v>87</v>
      </c>
      <c r="AY372" s="18" t="s">
        <v>167</v>
      </c>
      <c r="BE372" s="232">
        <f>IF(N372="základní",J372,0)</f>
        <v>0</v>
      </c>
      <c r="BF372" s="232">
        <f>IF(N372="snížená",J372,0)</f>
        <v>0</v>
      </c>
      <c r="BG372" s="232">
        <f>IF(N372="zákl. přenesená",J372,0)</f>
        <v>0</v>
      </c>
      <c r="BH372" s="232">
        <f>IF(N372="sníž. přenesená",J372,0)</f>
        <v>0</v>
      </c>
      <c r="BI372" s="232">
        <f>IF(N372="nulová",J372,0)</f>
        <v>0</v>
      </c>
      <c r="BJ372" s="18" t="s">
        <v>84</v>
      </c>
      <c r="BK372" s="232">
        <f>ROUND(I372*H372,2)</f>
        <v>0</v>
      </c>
      <c r="BL372" s="18" t="s">
        <v>174</v>
      </c>
      <c r="BM372" s="231" t="s">
        <v>543</v>
      </c>
    </row>
    <row r="373" s="13" customFormat="1">
      <c r="A373" s="13"/>
      <c r="B373" s="233"/>
      <c r="C373" s="234"/>
      <c r="D373" s="235" t="s">
        <v>176</v>
      </c>
      <c r="E373" s="236" t="s">
        <v>1</v>
      </c>
      <c r="F373" s="237" t="s">
        <v>401</v>
      </c>
      <c r="G373" s="234"/>
      <c r="H373" s="236" t="s">
        <v>1</v>
      </c>
      <c r="I373" s="238"/>
      <c r="J373" s="234"/>
      <c r="K373" s="234"/>
      <c r="L373" s="239"/>
      <c r="M373" s="240"/>
      <c r="N373" s="241"/>
      <c r="O373" s="241"/>
      <c r="P373" s="241"/>
      <c r="Q373" s="241"/>
      <c r="R373" s="241"/>
      <c r="S373" s="241"/>
      <c r="T373" s="24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3" t="s">
        <v>176</v>
      </c>
      <c r="AU373" s="243" t="s">
        <v>87</v>
      </c>
      <c r="AV373" s="13" t="s">
        <v>84</v>
      </c>
      <c r="AW373" s="13" t="s">
        <v>32</v>
      </c>
      <c r="AX373" s="13" t="s">
        <v>76</v>
      </c>
      <c r="AY373" s="243" t="s">
        <v>167</v>
      </c>
    </row>
    <row r="374" s="14" customFormat="1">
      <c r="A374" s="14"/>
      <c r="B374" s="244"/>
      <c r="C374" s="245"/>
      <c r="D374" s="235" t="s">
        <v>176</v>
      </c>
      <c r="E374" s="246" t="s">
        <v>1</v>
      </c>
      <c r="F374" s="247" t="s">
        <v>204</v>
      </c>
      <c r="G374" s="245"/>
      <c r="H374" s="248">
        <v>7</v>
      </c>
      <c r="I374" s="249"/>
      <c r="J374" s="245"/>
      <c r="K374" s="245"/>
      <c r="L374" s="250"/>
      <c r="M374" s="251"/>
      <c r="N374" s="252"/>
      <c r="O374" s="252"/>
      <c r="P374" s="252"/>
      <c r="Q374" s="252"/>
      <c r="R374" s="252"/>
      <c r="S374" s="252"/>
      <c r="T374" s="253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4" t="s">
        <v>176</v>
      </c>
      <c r="AU374" s="254" t="s">
        <v>87</v>
      </c>
      <c r="AV374" s="14" t="s">
        <v>87</v>
      </c>
      <c r="AW374" s="14" t="s">
        <v>32</v>
      </c>
      <c r="AX374" s="14" t="s">
        <v>84</v>
      </c>
      <c r="AY374" s="254" t="s">
        <v>167</v>
      </c>
    </row>
    <row r="375" s="2" customFormat="1" ht="16.5" customHeight="1">
      <c r="A375" s="39"/>
      <c r="B375" s="40"/>
      <c r="C375" s="277" t="s">
        <v>544</v>
      </c>
      <c r="D375" s="277" t="s">
        <v>368</v>
      </c>
      <c r="E375" s="278" t="s">
        <v>545</v>
      </c>
      <c r="F375" s="279" t="s">
        <v>546</v>
      </c>
      <c r="G375" s="280" t="s">
        <v>399</v>
      </c>
      <c r="H375" s="281">
        <v>7.0700000000000003</v>
      </c>
      <c r="I375" s="282"/>
      <c r="J375" s="283">
        <f>ROUND(I375*H375,2)</f>
        <v>0</v>
      </c>
      <c r="K375" s="279" t="s">
        <v>1</v>
      </c>
      <c r="L375" s="284"/>
      <c r="M375" s="285" t="s">
        <v>1</v>
      </c>
      <c r="N375" s="286" t="s">
        <v>41</v>
      </c>
      <c r="O375" s="92"/>
      <c r="P375" s="229">
        <f>O375*H375</f>
        <v>0</v>
      </c>
      <c r="Q375" s="229">
        <v>0.0054200000000000003</v>
      </c>
      <c r="R375" s="229">
        <f>Q375*H375</f>
        <v>0.038319400000000003</v>
      </c>
      <c r="S375" s="229">
        <v>0</v>
      </c>
      <c r="T375" s="230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1" t="s">
        <v>209</v>
      </c>
      <c r="AT375" s="231" t="s">
        <v>368</v>
      </c>
      <c r="AU375" s="231" t="s">
        <v>87</v>
      </c>
      <c r="AY375" s="18" t="s">
        <v>167</v>
      </c>
      <c r="BE375" s="232">
        <f>IF(N375="základní",J375,0)</f>
        <v>0</v>
      </c>
      <c r="BF375" s="232">
        <f>IF(N375="snížená",J375,0)</f>
        <v>0</v>
      </c>
      <c r="BG375" s="232">
        <f>IF(N375="zákl. přenesená",J375,0)</f>
        <v>0</v>
      </c>
      <c r="BH375" s="232">
        <f>IF(N375="sníž. přenesená",J375,0)</f>
        <v>0</v>
      </c>
      <c r="BI375" s="232">
        <f>IF(N375="nulová",J375,0)</f>
        <v>0</v>
      </c>
      <c r="BJ375" s="18" t="s">
        <v>84</v>
      </c>
      <c r="BK375" s="232">
        <f>ROUND(I375*H375,2)</f>
        <v>0</v>
      </c>
      <c r="BL375" s="18" t="s">
        <v>174</v>
      </c>
      <c r="BM375" s="231" t="s">
        <v>547</v>
      </c>
    </row>
    <row r="376" s="13" customFormat="1">
      <c r="A376" s="13"/>
      <c r="B376" s="233"/>
      <c r="C376" s="234"/>
      <c r="D376" s="235" t="s">
        <v>176</v>
      </c>
      <c r="E376" s="236" t="s">
        <v>1</v>
      </c>
      <c r="F376" s="237" t="s">
        <v>401</v>
      </c>
      <c r="G376" s="234"/>
      <c r="H376" s="236" t="s">
        <v>1</v>
      </c>
      <c r="I376" s="238"/>
      <c r="J376" s="234"/>
      <c r="K376" s="234"/>
      <c r="L376" s="239"/>
      <c r="M376" s="240"/>
      <c r="N376" s="241"/>
      <c r="O376" s="241"/>
      <c r="P376" s="241"/>
      <c r="Q376" s="241"/>
      <c r="R376" s="241"/>
      <c r="S376" s="241"/>
      <c r="T376" s="24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3" t="s">
        <v>176</v>
      </c>
      <c r="AU376" s="243" t="s">
        <v>87</v>
      </c>
      <c r="AV376" s="13" t="s">
        <v>84</v>
      </c>
      <c r="AW376" s="13" t="s">
        <v>32</v>
      </c>
      <c r="AX376" s="13" t="s">
        <v>76</v>
      </c>
      <c r="AY376" s="243" t="s">
        <v>167</v>
      </c>
    </row>
    <row r="377" s="14" customFormat="1">
      <c r="A377" s="14"/>
      <c r="B377" s="244"/>
      <c r="C377" s="245"/>
      <c r="D377" s="235" t="s">
        <v>176</v>
      </c>
      <c r="E377" s="246" t="s">
        <v>1</v>
      </c>
      <c r="F377" s="247" t="s">
        <v>539</v>
      </c>
      <c r="G377" s="245"/>
      <c r="H377" s="248">
        <v>7.0700000000000003</v>
      </c>
      <c r="I377" s="249"/>
      <c r="J377" s="245"/>
      <c r="K377" s="245"/>
      <c r="L377" s="250"/>
      <c r="M377" s="251"/>
      <c r="N377" s="252"/>
      <c r="O377" s="252"/>
      <c r="P377" s="252"/>
      <c r="Q377" s="252"/>
      <c r="R377" s="252"/>
      <c r="S377" s="252"/>
      <c r="T377" s="253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4" t="s">
        <v>176</v>
      </c>
      <c r="AU377" s="254" t="s">
        <v>87</v>
      </c>
      <c r="AV377" s="14" t="s">
        <v>87</v>
      </c>
      <c r="AW377" s="14" t="s">
        <v>32</v>
      </c>
      <c r="AX377" s="14" t="s">
        <v>84</v>
      </c>
      <c r="AY377" s="254" t="s">
        <v>167</v>
      </c>
    </row>
    <row r="378" s="2" customFormat="1" ht="24.15" customHeight="1">
      <c r="A378" s="39"/>
      <c r="B378" s="40"/>
      <c r="C378" s="277" t="s">
        <v>548</v>
      </c>
      <c r="D378" s="277" t="s">
        <v>368</v>
      </c>
      <c r="E378" s="278" t="s">
        <v>549</v>
      </c>
      <c r="F378" s="279" t="s">
        <v>550</v>
      </c>
      <c r="G378" s="280" t="s">
        <v>399</v>
      </c>
      <c r="H378" s="281">
        <v>7</v>
      </c>
      <c r="I378" s="282"/>
      <c r="J378" s="283">
        <f>ROUND(I378*H378,2)</f>
        <v>0</v>
      </c>
      <c r="K378" s="279" t="s">
        <v>1</v>
      </c>
      <c r="L378" s="284"/>
      <c r="M378" s="285" t="s">
        <v>1</v>
      </c>
      <c r="N378" s="286" t="s">
        <v>41</v>
      </c>
      <c r="O378" s="92"/>
      <c r="P378" s="229">
        <f>O378*H378</f>
        <v>0</v>
      </c>
      <c r="Q378" s="229">
        <v>0.0073000000000000001</v>
      </c>
      <c r="R378" s="229">
        <f>Q378*H378</f>
        <v>0.0511</v>
      </c>
      <c r="S378" s="229">
        <v>0</v>
      </c>
      <c r="T378" s="230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31" t="s">
        <v>209</v>
      </c>
      <c r="AT378" s="231" t="s">
        <v>368</v>
      </c>
      <c r="AU378" s="231" t="s">
        <v>87</v>
      </c>
      <c r="AY378" s="18" t="s">
        <v>167</v>
      </c>
      <c r="BE378" s="232">
        <f>IF(N378="základní",J378,0)</f>
        <v>0</v>
      </c>
      <c r="BF378" s="232">
        <f>IF(N378="snížená",J378,0)</f>
        <v>0</v>
      </c>
      <c r="BG378" s="232">
        <f>IF(N378="zákl. přenesená",J378,0)</f>
        <v>0</v>
      </c>
      <c r="BH378" s="232">
        <f>IF(N378="sníž. přenesená",J378,0)</f>
        <v>0</v>
      </c>
      <c r="BI378" s="232">
        <f>IF(N378="nulová",J378,0)</f>
        <v>0</v>
      </c>
      <c r="BJ378" s="18" t="s">
        <v>84</v>
      </c>
      <c r="BK378" s="232">
        <f>ROUND(I378*H378,2)</f>
        <v>0</v>
      </c>
      <c r="BL378" s="18" t="s">
        <v>174</v>
      </c>
      <c r="BM378" s="231" t="s">
        <v>551</v>
      </c>
    </row>
    <row r="379" s="13" customFormat="1">
      <c r="A379" s="13"/>
      <c r="B379" s="233"/>
      <c r="C379" s="234"/>
      <c r="D379" s="235" t="s">
        <v>176</v>
      </c>
      <c r="E379" s="236" t="s">
        <v>1</v>
      </c>
      <c r="F379" s="237" t="s">
        <v>401</v>
      </c>
      <c r="G379" s="234"/>
      <c r="H379" s="236" t="s">
        <v>1</v>
      </c>
      <c r="I379" s="238"/>
      <c r="J379" s="234"/>
      <c r="K379" s="234"/>
      <c r="L379" s="239"/>
      <c r="M379" s="240"/>
      <c r="N379" s="241"/>
      <c r="O379" s="241"/>
      <c r="P379" s="241"/>
      <c r="Q379" s="241"/>
      <c r="R379" s="241"/>
      <c r="S379" s="241"/>
      <c r="T379" s="242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3" t="s">
        <v>176</v>
      </c>
      <c r="AU379" s="243" t="s">
        <v>87</v>
      </c>
      <c r="AV379" s="13" t="s">
        <v>84</v>
      </c>
      <c r="AW379" s="13" t="s">
        <v>32</v>
      </c>
      <c r="AX379" s="13" t="s">
        <v>76</v>
      </c>
      <c r="AY379" s="243" t="s">
        <v>167</v>
      </c>
    </row>
    <row r="380" s="14" customFormat="1">
      <c r="A380" s="14"/>
      <c r="B380" s="244"/>
      <c r="C380" s="245"/>
      <c r="D380" s="235" t="s">
        <v>176</v>
      </c>
      <c r="E380" s="246" t="s">
        <v>1</v>
      </c>
      <c r="F380" s="247" t="s">
        <v>204</v>
      </c>
      <c r="G380" s="245"/>
      <c r="H380" s="248">
        <v>7</v>
      </c>
      <c r="I380" s="249"/>
      <c r="J380" s="245"/>
      <c r="K380" s="245"/>
      <c r="L380" s="250"/>
      <c r="M380" s="251"/>
      <c r="N380" s="252"/>
      <c r="O380" s="252"/>
      <c r="P380" s="252"/>
      <c r="Q380" s="252"/>
      <c r="R380" s="252"/>
      <c r="S380" s="252"/>
      <c r="T380" s="253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4" t="s">
        <v>176</v>
      </c>
      <c r="AU380" s="254" t="s">
        <v>87</v>
      </c>
      <c r="AV380" s="14" t="s">
        <v>87</v>
      </c>
      <c r="AW380" s="14" t="s">
        <v>32</v>
      </c>
      <c r="AX380" s="14" t="s">
        <v>84</v>
      </c>
      <c r="AY380" s="254" t="s">
        <v>167</v>
      </c>
    </row>
    <row r="381" s="2" customFormat="1" ht="21.75" customHeight="1">
      <c r="A381" s="39"/>
      <c r="B381" s="40"/>
      <c r="C381" s="220" t="s">
        <v>552</v>
      </c>
      <c r="D381" s="220" t="s">
        <v>169</v>
      </c>
      <c r="E381" s="221" t="s">
        <v>553</v>
      </c>
      <c r="F381" s="222" t="s">
        <v>554</v>
      </c>
      <c r="G381" s="223" t="s">
        <v>399</v>
      </c>
      <c r="H381" s="224">
        <v>2</v>
      </c>
      <c r="I381" s="225"/>
      <c r="J381" s="226">
        <f>ROUND(I381*H381,2)</f>
        <v>0</v>
      </c>
      <c r="K381" s="222" t="s">
        <v>173</v>
      </c>
      <c r="L381" s="45"/>
      <c r="M381" s="227" t="s">
        <v>1</v>
      </c>
      <c r="N381" s="228" t="s">
        <v>41</v>
      </c>
      <c r="O381" s="92"/>
      <c r="P381" s="229">
        <f>O381*H381</f>
        <v>0</v>
      </c>
      <c r="Q381" s="229">
        <v>0.0016199999999999999</v>
      </c>
      <c r="R381" s="229">
        <f>Q381*H381</f>
        <v>0.0032399999999999998</v>
      </c>
      <c r="S381" s="229">
        <v>0</v>
      </c>
      <c r="T381" s="230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1" t="s">
        <v>174</v>
      </c>
      <c r="AT381" s="231" t="s">
        <v>169</v>
      </c>
      <c r="AU381" s="231" t="s">
        <v>87</v>
      </c>
      <c r="AY381" s="18" t="s">
        <v>167</v>
      </c>
      <c r="BE381" s="232">
        <f>IF(N381="základní",J381,0)</f>
        <v>0</v>
      </c>
      <c r="BF381" s="232">
        <f>IF(N381="snížená",J381,0)</f>
        <v>0</v>
      </c>
      <c r="BG381" s="232">
        <f>IF(N381="zákl. přenesená",J381,0)</f>
        <v>0</v>
      </c>
      <c r="BH381" s="232">
        <f>IF(N381="sníž. přenesená",J381,0)</f>
        <v>0</v>
      </c>
      <c r="BI381" s="232">
        <f>IF(N381="nulová",J381,0)</f>
        <v>0</v>
      </c>
      <c r="BJ381" s="18" t="s">
        <v>84</v>
      </c>
      <c r="BK381" s="232">
        <f>ROUND(I381*H381,2)</f>
        <v>0</v>
      </c>
      <c r="BL381" s="18" t="s">
        <v>174</v>
      </c>
      <c r="BM381" s="231" t="s">
        <v>555</v>
      </c>
    </row>
    <row r="382" s="13" customFormat="1">
      <c r="A382" s="13"/>
      <c r="B382" s="233"/>
      <c r="C382" s="234"/>
      <c r="D382" s="235" t="s">
        <v>176</v>
      </c>
      <c r="E382" s="236" t="s">
        <v>1</v>
      </c>
      <c r="F382" s="237" t="s">
        <v>401</v>
      </c>
      <c r="G382" s="234"/>
      <c r="H382" s="236" t="s">
        <v>1</v>
      </c>
      <c r="I382" s="238"/>
      <c r="J382" s="234"/>
      <c r="K382" s="234"/>
      <c r="L382" s="239"/>
      <c r="M382" s="240"/>
      <c r="N382" s="241"/>
      <c r="O382" s="241"/>
      <c r="P382" s="241"/>
      <c r="Q382" s="241"/>
      <c r="R382" s="241"/>
      <c r="S382" s="241"/>
      <c r="T382" s="24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3" t="s">
        <v>176</v>
      </c>
      <c r="AU382" s="243" t="s">
        <v>87</v>
      </c>
      <c r="AV382" s="13" t="s">
        <v>84</v>
      </c>
      <c r="AW382" s="13" t="s">
        <v>32</v>
      </c>
      <c r="AX382" s="13" t="s">
        <v>76</v>
      </c>
      <c r="AY382" s="243" t="s">
        <v>167</v>
      </c>
    </row>
    <row r="383" s="14" customFormat="1">
      <c r="A383" s="14"/>
      <c r="B383" s="244"/>
      <c r="C383" s="245"/>
      <c r="D383" s="235" t="s">
        <v>176</v>
      </c>
      <c r="E383" s="246" t="s">
        <v>1</v>
      </c>
      <c r="F383" s="247" t="s">
        <v>87</v>
      </c>
      <c r="G383" s="245"/>
      <c r="H383" s="248">
        <v>2</v>
      </c>
      <c r="I383" s="249"/>
      <c r="J383" s="245"/>
      <c r="K383" s="245"/>
      <c r="L383" s="250"/>
      <c r="M383" s="251"/>
      <c r="N383" s="252"/>
      <c r="O383" s="252"/>
      <c r="P383" s="252"/>
      <c r="Q383" s="252"/>
      <c r="R383" s="252"/>
      <c r="S383" s="252"/>
      <c r="T383" s="253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4" t="s">
        <v>176</v>
      </c>
      <c r="AU383" s="254" t="s">
        <v>87</v>
      </c>
      <c r="AV383" s="14" t="s">
        <v>87</v>
      </c>
      <c r="AW383" s="14" t="s">
        <v>32</v>
      </c>
      <c r="AX383" s="14" t="s">
        <v>84</v>
      </c>
      <c r="AY383" s="254" t="s">
        <v>167</v>
      </c>
    </row>
    <row r="384" s="2" customFormat="1" ht="21.75" customHeight="1">
      <c r="A384" s="39"/>
      <c r="B384" s="40"/>
      <c r="C384" s="277" t="s">
        <v>556</v>
      </c>
      <c r="D384" s="277" t="s">
        <v>368</v>
      </c>
      <c r="E384" s="278" t="s">
        <v>557</v>
      </c>
      <c r="F384" s="279" t="s">
        <v>558</v>
      </c>
      <c r="G384" s="280" t="s">
        <v>399</v>
      </c>
      <c r="H384" s="281">
        <v>2.02</v>
      </c>
      <c r="I384" s="282"/>
      <c r="J384" s="283">
        <f>ROUND(I384*H384,2)</f>
        <v>0</v>
      </c>
      <c r="K384" s="279" t="s">
        <v>1</v>
      </c>
      <c r="L384" s="284"/>
      <c r="M384" s="285" t="s">
        <v>1</v>
      </c>
      <c r="N384" s="286" t="s">
        <v>41</v>
      </c>
      <c r="O384" s="92"/>
      <c r="P384" s="229">
        <f>O384*H384</f>
        <v>0</v>
      </c>
      <c r="Q384" s="229">
        <v>0.017999999999999999</v>
      </c>
      <c r="R384" s="229">
        <f>Q384*H384</f>
        <v>0.036359999999999996</v>
      </c>
      <c r="S384" s="229">
        <v>0</v>
      </c>
      <c r="T384" s="230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1" t="s">
        <v>209</v>
      </c>
      <c r="AT384" s="231" t="s">
        <v>368</v>
      </c>
      <c r="AU384" s="231" t="s">
        <v>87</v>
      </c>
      <c r="AY384" s="18" t="s">
        <v>167</v>
      </c>
      <c r="BE384" s="232">
        <f>IF(N384="základní",J384,0)</f>
        <v>0</v>
      </c>
      <c r="BF384" s="232">
        <f>IF(N384="snížená",J384,0)</f>
        <v>0</v>
      </c>
      <c r="BG384" s="232">
        <f>IF(N384="zákl. přenesená",J384,0)</f>
        <v>0</v>
      </c>
      <c r="BH384" s="232">
        <f>IF(N384="sníž. přenesená",J384,0)</f>
        <v>0</v>
      </c>
      <c r="BI384" s="232">
        <f>IF(N384="nulová",J384,0)</f>
        <v>0</v>
      </c>
      <c r="BJ384" s="18" t="s">
        <v>84</v>
      </c>
      <c r="BK384" s="232">
        <f>ROUND(I384*H384,2)</f>
        <v>0</v>
      </c>
      <c r="BL384" s="18" t="s">
        <v>174</v>
      </c>
      <c r="BM384" s="231" t="s">
        <v>559</v>
      </c>
    </row>
    <row r="385" s="13" customFormat="1">
      <c r="A385" s="13"/>
      <c r="B385" s="233"/>
      <c r="C385" s="234"/>
      <c r="D385" s="235" t="s">
        <v>176</v>
      </c>
      <c r="E385" s="236" t="s">
        <v>1</v>
      </c>
      <c r="F385" s="237" t="s">
        <v>401</v>
      </c>
      <c r="G385" s="234"/>
      <c r="H385" s="236" t="s">
        <v>1</v>
      </c>
      <c r="I385" s="238"/>
      <c r="J385" s="234"/>
      <c r="K385" s="234"/>
      <c r="L385" s="239"/>
      <c r="M385" s="240"/>
      <c r="N385" s="241"/>
      <c r="O385" s="241"/>
      <c r="P385" s="241"/>
      <c r="Q385" s="241"/>
      <c r="R385" s="241"/>
      <c r="S385" s="241"/>
      <c r="T385" s="24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3" t="s">
        <v>176</v>
      </c>
      <c r="AU385" s="243" t="s">
        <v>87</v>
      </c>
      <c r="AV385" s="13" t="s">
        <v>84</v>
      </c>
      <c r="AW385" s="13" t="s">
        <v>32</v>
      </c>
      <c r="AX385" s="13" t="s">
        <v>76</v>
      </c>
      <c r="AY385" s="243" t="s">
        <v>167</v>
      </c>
    </row>
    <row r="386" s="14" customFormat="1">
      <c r="A386" s="14"/>
      <c r="B386" s="244"/>
      <c r="C386" s="245"/>
      <c r="D386" s="235" t="s">
        <v>176</v>
      </c>
      <c r="E386" s="246" t="s">
        <v>1</v>
      </c>
      <c r="F386" s="247" t="s">
        <v>560</v>
      </c>
      <c r="G386" s="245"/>
      <c r="H386" s="248">
        <v>2.02</v>
      </c>
      <c r="I386" s="249"/>
      <c r="J386" s="245"/>
      <c r="K386" s="245"/>
      <c r="L386" s="250"/>
      <c r="M386" s="251"/>
      <c r="N386" s="252"/>
      <c r="O386" s="252"/>
      <c r="P386" s="252"/>
      <c r="Q386" s="252"/>
      <c r="R386" s="252"/>
      <c r="S386" s="252"/>
      <c r="T386" s="253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4" t="s">
        <v>176</v>
      </c>
      <c r="AU386" s="254" t="s">
        <v>87</v>
      </c>
      <c r="AV386" s="14" t="s">
        <v>87</v>
      </c>
      <c r="AW386" s="14" t="s">
        <v>32</v>
      </c>
      <c r="AX386" s="14" t="s">
        <v>84</v>
      </c>
      <c r="AY386" s="254" t="s">
        <v>167</v>
      </c>
    </row>
    <row r="387" s="2" customFormat="1" ht="24.15" customHeight="1">
      <c r="A387" s="39"/>
      <c r="B387" s="40"/>
      <c r="C387" s="277" t="s">
        <v>561</v>
      </c>
      <c r="D387" s="277" t="s">
        <v>368</v>
      </c>
      <c r="E387" s="278" t="s">
        <v>562</v>
      </c>
      <c r="F387" s="279" t="s">
        <v>563</v>
      </c>
      <c r="G387" s="280" t="s">
        <v>399</v>
      </c>
      <c r="H387" s="281">
        <v>2</v>
      </c>
      <c r="I387" s="282"/>
      <c r="J387" s="283">
        <f>ROUND(I387*H387,2)</f>
        <v>0</v>
      </c>
      <c r="K387" s="279" t="s">
        <v>1</v>
      </c>
      <c r="L387" s="284"/>
      <c r="M387" s="285" t="s">
        <v>1</v>
      </c>
      <c r="N387" s="286" t="s">
        <v>41</v>
      </c>
      <c r="O387" s="92"/>
      <c r="P387" s="229">
        <f>O387*H387</f>
        <v>0</v>
      </c>
      <c r="Q387" s="229">
        <v>0.0060000000000000001</v>
      </c>
      <c r="R387" s="229">
        <f>Q387*H387</f>
        <v>0.012</v>
      </c>
      <c r="S387" s="229">
        <v>0</v>
      </c>
      <c r="T387" s="230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1" t="s">
        <v>209</v>
      </c>
      <c r="AT387" s="231" t="s">
        <v>368</v>
      </c>
      <c r="AU387" s="231" t="s">
        <v>87</v>
      </c>
      <c r="AY387" s="18" t="s">
        <v>167</v>
      </c>
      <c r="BE387" s="232">
        <f>IF(N387="základní",J387,0)</f>
        <v>0</v>
      </c>
      <c r="BF387" s="232">
        <f>IF(N387="snížená",J387,0)</f>
        <v>0</v>
      </c>
      <c r="BG387" s="232">
        <f>IF(N387="zákl. přenesená",J387,0)</f>
        <v>0</v>
      </c>
      <c r="BH387" s="232">
        <f>IF(N387="sníž. přenesená",J387,0)</f>
        <v>0</v>
      </c>
      <c r="BI387" s="232">
        <f>IF(N387="nulová",J387,0)</f>
        <v>0</v>
      </c>
      <c r="BJ387" s="18" t="s">
        <v>84</v>
      </c>
      <c r="BK387" s="232">
        <f>ROUND(I387*H387,2)</f>
        <v>0</v>
      </c>
      <c r="BL387" s="18" t="s">
        <v>174</v>
      </c>
      <c r="BM387" s="231" t="s">
        <v>564</v>
      </c>
    </row>
    <row r="388" s="13" customFormat="1">
      <c r="A388" s="13"/>
      <c r="B388" s="233"/>
      <c r="C388" s="234"/>
      <c r="D388" s="235" t="s">
        <v>176</v>
      </c>
      <c r="E388" s="236" t="s">
        <v>1</v>
      </c>
      <c r="F388" s="237" t="s">
        <v>401</v>
      </c>
      <c r="G388" s="234"/>
      <c r="H388" s="236" t="s">
        <v>1</v>
      </c>
      <c r="I388" s="238"/>
      <c r="J388" s="234"/>
      <c r="K388" s="234"/>
      <c r="L388" s="239"/>
      <c r="M388" s="240"/>
      <c r="N388" s="241"/>
      <c r="O388" s="241"/>
      <c r="P388" s="241"/>
      <c r="Q388" s="241"/>
      <c r="R388" s="241"/>
      <c r="S388" s="241"/>
      <c r="T388" s="24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3" t="s">
        <v>176</v>
      </c>
      <c r="AU388" s="243" t="s">
        <v>87</v>
      </c>
      <c r="AV388" s="13" t="s">
        <v>84</v>
      </c>
      <c r="AW388" s="13" t="s">
        <v>32</v>
      </c>
      <c r="AX388" s="13" t="s">
        <v>76</v>
      </c>
      <c r="AY388" s="243" t="s">
        <v>167</v>
      </c>
    </row>
    <row r="389" s="14" customFormat="1">
      <c r="A389" s="14"/>
      <c r="B389" s="244"/>
      <c r="C389" s="245"/>
      <c r="D389" s="235" t="s">
        <v>176</v>
      </c>
      <c r="E389" s="246" t="s">
        <v>1</v>
      </c>
      <c r="F389" s="247" t="s">
        <v>87</v>
      </c>
      <c r="G389" s="245"/>
      <c r="H389" s="248">
        <v>2</v>
      </c>
      <c r="I389" s="249"/>
      <c r="J389" s="245"/>
      <c r="K389" s="245"/>
      <c r="L389" s="250"/>
      <c r="M389" s="251"/>
      <c r="N389" s="252"/>
      <c r="O389" s="252"/>
      <c r="P389" s="252"/>
      <c r="Q389" s="252"/>
      <c r="R389" s="252"/>
      <c r="S389" s="252"/>
      <c r="T389" s="253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4" t="s">
        <v>176</v>
      </c>
      <c r="AU389" s="254" t="s">
        <v>87</v>
      </c>
      <c r="AV389" s="14" t="s">
        <v>87</v>
      </c>
      <c r="AW389" s="14" t="s">
        <v>32</v>
      </c>
      <c r="AX389" s="14" t="s">
        <v>84</v>
      </c>
      <c r="AY389" s="254" t="s">
        <v>167</v>
      </c>
    </row>
    <row r="390" s="2" customFormat="1" ht="16.5" customHeight="1">
      <c r="A390" s="39"/>
      <c r="B390" s="40"/>
      <c r="C390" s="220" t="s">
        <v>565</v>
      </c>
      <c r="D390" s="220" t="s">
        <v>169</v>
      </c>
      <c r="E390" s="221" t="s">
        <v>566</v>
      </c>
      <c r="F390" s="222" t="s">
        <v>567</v>
      </c>
      <c r="G390" s="223" t="s">
        <v>399</v>
      </c>
      <c r="H390" s="224">
        <v>1</v>
      </c>
      <c r="I390" s="225"/>
      <c r="J390" s="226">
        <f>ROUND(I390*H390,2)</f>
        <v>0</v>
      </c>
      <c r="K390" s="222" t="s">
        <v>173</v>
      </c>
      <c r="L390" s="45"/>
      <c r="M390" s="227" t="s">
        <v>1</v>
      </c>
      <c r="N390" s="228" t="s">
        <v>41</v>
      </c>
      <c r="O390" s="92"/>
      <c r="P390" s="229">
        <f>O390*H390</f>
        <v>0</v>
      </c>
      <c r="Q390" s="229">
        <v>0.0013600000000000001</v>
      </c>
      <c r="R390" s="229">
        <f>Q390*H390</f>
        <v>0.0013600000000000001</v>
      </c>
      <c r="S390" s="229">
        <v>0</v>
      </c>
      <c r="T390" s="230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1" t="s">
        <v>174</v>
      </c>
      <c r="AT390" s="231" t="s">
        <v>169</v>
      </c>
      <c r="AU390" s="231" t="s">
        <v>87</v>
      </c>
      <c r="AY390" s="18" t="s">
        <v>167</v>
      </c>
      <c r="BE390" s="232">
        <f>IF(N390="základní",J390,0)</f>
        <v>0</v>
      </c>
      <c r="BF390" s="232">
        <f>IF(N390="snížená",J390,0)</f>
        <v>0</v>
      </c>
      <c r="BG390" s="232">
        <f>IF(N390="zákl. přenesená",J390,0)</f>
        <v>0</v>
      </c>
      <c r="BH390" s="232">
        <f>IF(N390="sníž. přenesená",J390,0)</f>
        <v>0</v>
      </c>
      <c r="BI390" s="232">
        <f>IF(N390="nulová",J390,0)</f>
        <v>0</v>
      </c>
      <c r="BJ390" s="18" t="s">
        <v>84</v>
      </c>
      <c r="BK390" s="232">
        <f>ROUND(I390*H390,2)</f>
        <v>0</v>
      </c>
      <c r="BL390" s="18" t="s">
        <v>174</v>
      </c>
      <c r="BM390" s="231" t="s">
        <v>568</v>
      </c>
    </row>
    <row r="391" s="13" customFormat="1">
      <c r="A391" s="13"/>
      <c r="B391" s="233"/>
      <c r="C391" s="234"/>
      <c r="D391" s="235" t="s">
        <v>176</v>
      </c>
      <c r="E391" s="236" t="s">
        <v>1</v>
      </c>
      <c r="F391" s="237" t="s">
        <v>401</v>
      </c>
      <c r="G391" s="234"/>
      <c r="H391" s="236" t="s">
        <v>1</v>
      </c>
      <c r="I391" s="238"/>
      <c r="J391" s="234"/>
      <c r="K391" s="234"/>
      <c r="L391" s="239"/>
      <c r="M391" s="240"/>
      <c r="N391" s="241"/>
      <c r="O391" s="241"/>
      <c r="P391" s="241"/>
      <c r="Q391" s="241"/>
      <c r="R391" s="241"/>
      <c r="S391" s="241"/>
      <c r="T391" s="24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3" t="s">
        <v>176</v>
      </c>
      <c r="AU391" s="243" t="s">
        <v>87</v>
      </c>
      <c r="AV391" s="13" t="s">
        <v>84</v>
      </c>
      <c r="AW391" s="13" t="s">
        <v>32</v>
      </c>
      <c r="AX391" s="13" t="s">
        <v>76</v>
      </c>
      <c r="AY391" s="243" t="s">
        <v>167</v>
      </c>
    </row>
    <row r="392" s="14" customFormat="1">
      <c r="A392" s="14"/>
      <c r="B392" s="244"/>
      <c r="C392" s="245"/>
      <c r="D392" s="235" t="s">
        <v>176</v>
      </c>
      <c r="E392" s="246" t="s">
        <v>1</v>
      </c>
      <c r="F392" s="247" t="s">
        <v>84</v>
      </c>
      <c r="G392" s="245"/>
      <c r="H392" s="248">
        <v>1</v>
      </c>
      <c r="I392" s="249"/>
      <c r="J392" s="245"/>
      <c r="K392" s="245"/>
      <c r="L392" s="250"/>
      <c r="M392" s="251"/>
      <c r="N392" s="252"/>
      <c r="O392" s="252"/>
      <c r="P392" s="252"/>
      <c r="Q392" s="252"/>
      <c r="R392" s="252"/>
      <c r="S392" s="252"/>
      <c r="T392" s="253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4" t="s">
        <v>176</v>
      </c>
      <c r="AU392" s="254" t="s">
        <v>87</v>
      </c>
      <c r="AV392" s="14" t="s">
        <v>87</v>
      </c>
      <c r="AW392" s="14" t="s">
        <v>32</v>
      </c>
      <c r="AX392" s="14" t="s">
        <v>84</v>
      </c>
      <c r="AY392" s="254" t="s">
        <v>167</v>
      </c>
    </row>
    <row r="393" s="2" customFormat="1" ht="24.15" customHeight="1">
      <c r="A393" s="39"/>
      <c r="B393" s="40"/>
      <c r="C393" s="277" t="s">
        <v>569</v>
      </c>
      <c r="D393" s="277" t="s">
        <v>368</v>
      </c>
      <c r="E393" s="278" t="s">
        <v>570</v>
      </c>
      <c r="F393" s="279" t="s">
        <v>571</v>
      </c>
      <c r="G393" s="280" t="s">
        <v>399</v>
      </c>
      <c r="H393" s="281">
        <v>1</v>
      </c>
      <c r="I393" s="282"/>
      <c r="J393" s="283">
        <f>ROUND(I393*H393,2)</f>
        <v>0</v>
      </c>
      <c r="K393" s="279" t="s">
        <v>1</v>
      </c>
      <c r="L393" s="284"/>
      <c r="M393" s="285" t="s">
        <v>1</v>
      </c>
      <c r="N393" s="286" t="s">
        <v>41</v>
      </c>
      <c r="O393" s="92"/>
      <c r="P393" s="229">
        <f>O393*H393</f>
        <v>0</v>
      </c>
      <c r="Q393" s="229">
        <v>0.032000000000000001</v>
      </c>
      <c r="R393" s="229">
        <f>Q393*H393</f>
        <v>0.032000000000000001</v>
      </c>
      <c r="S393" s="229">
        <v>0</v>
      </c>
      <c r="T393" s="230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1" t="s">
        <v>209</v>
      </c>
      <c r="AT393" s="231" t="s">
        <v>368</v>
      </c>
      <c r="AU393" s="231" t="s">
        <v>87</v>
      </c>
      <c r="AY393" s="18" t="s">
        <v>167</v>
      </c>
      <c r="BE393" s="232">
        <f>IF(N393="základní",J393,0)</f>
        <v>0</v>
      </c>
      <c r="BF393" s="232">
        <f>IF(N393="snížená",J393,0)</f>
        <v>0</v>
      </c>
      <c r="BG393" s="232">
        <f>IF(N393="zákl. přenesená",J393,0)</f>
        <v>0</v>
      </c>
      <c r="BH393" s="232">
        <f>IF(N393="sníž. přenesená",J393,0)</f>
        <v>0</v>
      </c>
      <c r="BI393" s="232">
        <f>IF(N393="nulová",J393,0)</f>
        <v>0</v>
      </c>
      <c r="BJ393" s="18" t="s">
        <v>84</v>
      </c>
      <c r="BK393" s="232">
        <f>ROUND(I393*H393,2)</f>
        <v>0</v>
      </c>
      <c r="BL393" s="18" t="s">
        <v>174</v>
      </c>
      <c r="BM393" s="231" t="s">
        <v>572</v>
      </c>
    </row>
    <row r="394" s="13" customFormat="1">
      <c r="A394" s="13"/>
      <c r="B394" s="233"/>
      <c r="C394" s="234"/>
      <c r="D394" s="235" t="s">
        <v>176</v>
      </c>
      <c r="E394" s="236" t="s">
        <v>1</v>
      </c>
      <c r="F394" s="237" t="s">
        <v>401</v>
      </c>
      <c r="G394" s="234"/>
      <c r="H394" s="236" t="s">
        <v>1</v>
      </c>
      <c r="I394" s="238"/>
      <c r="J394" s="234"/>
      <c r="K394" s="234"/>
      <c r="L394" s="239"/>
      <c r="M394" s="240"/>
      <c r="N394" s="241"/>
      <c r="O394" s="241"/>
      <c r="P394" s="241"/>
      <c r="Q394" s="241"/>
      <c r="R394" s="241"/>
      <c r="S394" s="241"/>
      <c r="T394" s="24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3" t="s">
        <v>176</v>
      </c>
      <c r="AU394" s="243" t="s">
        <v>87</v>
      </c>
      <c r="AV394" s="13" t="s">
        <v>84</v>
      </c>
      <c r="AW394" s="13" t="s">
        <v>32</v>
      </c>
      <c r="AX394" s="13" t="s">
        <v>76</v>
      </c>
      <c r="AY394" s="243" t="s">
        <v>167</v>
      </c>
    </row>
    <row r="395" s="14" customFormat="1">
      <c r="A395" s="14"/>
      <c r="B395" s="244"/>
      <c r="C395" s="245"/>
      <c r="D395" s="235" t="s">
        <v>176</v>
      </c>
      <c r="E395" s="246" t="s">
        <v>1</v>
      </c>
      <c r="F395" s="247" t="s">
        <v>84</v>
      </c>
      <c r="G395" s="245"/>
      <c r="H395" s="248">
        <v>1</v>
      </c>
      <c r="I395" s="249"/>
      <c r="J395" s="245"/>
      <c r="K395" s="245"/>
      <c r="L395" s="250"/>
      <c r="M395" s="251"/>
      <c r="N395" s="252"/>
      <c r="O395" s="252"/>
      <c r="P395" s="252"/>
      <c r="Q395" s="252"/>
      <c r="R395" s="252"/>
      <c r="S395" s="252"/>
      <c r="T395" s="253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4" t="s">
        <v>176</v>
      </c>
      <c r="AU395" s="254" t="s">
        <v>87</v>
      </c>
      <c r="AV395" s="14" t="s">
        <v>87</v>
      </c>
      <c r="AW395" s="14" t="s">
        <v>32</v>
      </c>
      <c r="AX395" s="14" t="s">
        <v>84</v>
      </c>
      <c r="AY395" s="254" t="s">
        <v>167</v>
      </c>
    </row>
    <row r="396" s="2" customFormat="1" ht="16.5" customHeight="1">
      <c r="A396" s="39"/>
      <c r="B396" s="40"/>
      <c r="C396" s="277" t="s">
        <v>573</v>
      </c>
      <c r="D396" s="277" t="s">
        <v>368</v>
      </c>
      <c r="E396" s="278" t="s">
        <v>574</v>
      </c>
      <c r="F396" s="279" t="s">
        <v>575</v>
      </c>
      <c r="G396" s="280" t="s">
        <v>399</v>
      </c>
      <c r="H396" s="281">
        <v>1</v>
      </c>
      <c r="I396" s="282"/>
      <c r="J396" s="283">
        <f>ROUND(I396*H396,2)</f>
        <v>0</v>
      </c>
      <c r="K396" s="279" t="s">
        <v>1</v>
      </c>
      <c r="L396" s="284"/>
      <c r="M396" s="285" t="s">
        <v>1</v>
      </c>
      <c r="N396" s="286" t="s">
        <v>41</v>
      </c>
      <c r="O396" s="92"/>
      <c r="P396" s="229">
        <f>O396*H396</f>
        <v>0</v>
      </c>
      <c r="Q396" s="229">
        <v>0.001</v>
      </c>
      <c r="R396" s="229">
        <f>Q396*H396</f>
        <v>0.001</v>
      </c>
      <c r="S396" s="229">
        <v>0</v>
      </c>
      <c r="T396" s="230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31" t="s">
        <v>209</v>
      </c>
      <c r="AT396" s="231" t="s">
        <v>368</v>
      </c>
      <c r="AU396" s="231" t="s">
        <v>87</v>
      </c>
      <c r="AY396" s="18" t="s">
        <v>167</v>
      </c>
      <c r="BE396" s="232">
        <f>IF(N396="základní",J396,0)</f>
        <v>0</v>
      </c>
      <c r="BF396" s="232">
        <f>IF(N396="snížená",J396,0)</f>
        <v>0</v>
      </c>
      <c r="BG396" s="232">
        <f>IF(N396="zákl. přenesená",J396,0)</f>
        <v>0</v>
      </c>
      <c r="BH396" s="232">
        <f>IF(N396="sníž. přenesená",J396,0)</f>
        <v>0</v>
      </c>
      <c r="BI396" s="232">
        <f>IF(N396="nulová",J396,0)</f>
        <v>0</v>
      </c>
      <c r="BJ396" s="18" t="s">
        <v>84</v>
      </c>
      <c r="BK396" s="232">
        <f>ROUND(I396*H396,2)</f>
        <v>0</v>
      </c>
      <c r="BL396" s="18" t="s">
        <v>174</v>
      </c>
      <c r="BM396" s="231" t="s">
        <v>576</v>
      </c>
    </row>
    <row r="397" s="13" customFormat="1">
      <c r="A397" s="13"/>
      <c r="B397" s="233"/>
      <c r="C397" s="234"/>
      <c r="D397" s="235" t="s">
        <v>176</v>
      </c>
      <c r="E397" s="236" t="s">
        <v>1</v>
      </c>
      <c r="F397" s="237" t="s">
        <v>401</v>
      </c>
      <c r="G397" s="234"/>
      <c r="H397" s="236" t="s">
        <v>1</v>
      </c>
      <c r="I397" s="238"/>
      <c r="J397" s="234"/>
      <c r="K397" s="234"/>
      <c r="L397" s="239"/>
      <c r="M397" s="240"/>
      <c r="N397" s="241"/>
      <c r="O397" s="241"/>
      <c r="P397" s="241"/>
      <c r="Q397" s="241"/>
      <c r="R397" s="241"/>
      <c r="S397" s="241"/>
      <c r="T397" s="242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3" t="s">
        <v>176</v>
      </c>
      <c r="AU397" s="243" t="s">
        <v>87</v>
      </c>
      <c r="AV397" s="13" t="s">
        <v>84</v>
      </c>
      <c r="AW397" s="13" t="s">
        <v>32</v>
      </c>
      <c r="AX397" s="13" t="s">
        <v>76</v>
      </c>
      <c r="AY397" s="243" t="s">
        <v>167</v>
      </c>
    </row>
    <row r="398" s="14" customFormat="1">
      <c r="A398" s="14"/>
      <c r="B398" s="244"/>
      <c r="C398" s="245"/>
      <c r="D398" s="235" t="s">
        <v>176</v>
      </c>
      <c r="E398" s="246" t="s">
        <v>1</v>
      </c>
      <c r="F398" s="247" t="s">
        <v>84</v>
      </c>
      <c r="G398" s="245"/>
      <c r="H398" s="248">
        <v>1</v>
      </c>
      <c r="I398" s="249"/>
      <c r="J398" s="245"/>
      <c r="K398" s="245"/>
      <c r="L398" s="250"/>
      <c r="M398" s="251"/>
      <c r="N398" s="252"/>
      <c r="O398" s="252"/>
      <c r="P398" s="252"/>
      <c r="Q398" s="252"/>
      <c r="R398" s="252"/>
      <c r="S398" s="252"/>
      <c r="T398" s="253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4" t="s">
        <v>176</v>
      </c>
      <c r="AU398" s="254" t="s">
        <v>87</v>
      </c>
      <c r="AV398" s="14" t="s">
        <v>87</v>
      </c>
      <c r="AW398" s="14" t="s">
        <v>32</v>
      </c>
      <c r="AX398" s="14" t="s">
        <v>84</v>
      </c>
      <c r="AY398" s="254" t="s">
        <v>167</v>
      </c>
    </row>
    <row r="399" s="2" customFormat="1" ht="16.5" customHeight="1">
      <c r="A399" s="39"/>
      <c r="B399" s="40"/>
      <c r="C399" s="220" t="s">
        <v>577</v>
      </c>
      <c r="D399" s="220" t="s">
        <v>169</v>
      </c>
      <c r="E399" s="221" t="s">
        <v>578</v>
      </c>
      <c r="F399" s="222" t="s">
        <v>579</v>
      </c>
      <c r="G399" s="223" t="s">
        <v>399</v>
      </c>
      <c r="H399" s="224">
        <v>1</v>
      </c>
      <c r="I399" s="225"/>
      <c r="J399" s="226">
        <f>ROUND(I399*H399,2)</f>
        <v>0</v>
      </c>
      <c r="K399" s="222" t="s">
        <v>173</v>
      </c>
      <c r="L399" s="45"/>
      <c r="M399" s="227" t="s">
        <v>1</v>
      </c>
      <c r="N399" s="228" t="s">
        <v>41</v>
      </c>
      <c r="O399" s="92"/>
      <c r="P399" s="229">
        <f>O399*H399</f>
        <v>0</v>
      </c>
      <c r="Q399" s="229">
        <v>0.050000000000000003</v>
      </c>
      <c r="R399" s="229">
        <f>Q399*H399</f>
        <v>0.050000000000000003</v>
      </c>
      <c r="S399" s="229">
        <v>0</v>
      </c>
      <c r="T399" s="230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1" t="s">
        <v>174</v>
      </c>
      <c r="AT399" s="231" t="s">
        <v>169</v>
      </c>
      <c r="AU399" s="231" t="s">
        <v>87</v>
      </c>
      <c r="AY399" s="18" t="s">
        <v>167</v>
      </c>
      <c r="BE399" s="232">
        <f>IF(N399="základní",J399,0)</f>
        <v>0</v>
      </c>
      <c r="BF399" s="232">
        <f>IF(N399="snížená",J399,0)</f>
        <v>0</v>
      </c>
      <c r="BG399" s="232">
        <f>IF(N399="zákl. přenesená",J399,0)</f>
        <v>0</v>
      </c>
      <c r="BH399" s="232">
        <f>IF(N399="sníž. přenesená",J399,0)</f>
        <v>0</v>
      </c>
      <c r="BI399" s="232">
        <f>IF(N399="nulová",J399,0)</f>
        <v>0</v>
      </c>
      <c r="BJ399" s="18" t="s">
        <v>84</v>
      </c>
      <c r="BK399" s="232">
        <f>ROUND(I399*H399,2)</f>
        <v>0</v>
      </c>
      <c r="BL399" s="18" t="s">
        <v>174</v>
      </c>
      <c r="BM399" s="231" t="s">
        <v>580</v>
      </c>
    </row>
    <row r="400" s="13" customFormat="1">
      <c r="A400" s="13"/>
      <c r="B400" s="233"/>
      <c r="C400" s="234"/>
      <c r="D400" s="235" t="s">
        <v>176</v>
      </c>
      <c r="E400" s="236" t="s">
        <v>1</v>
      </c>
      <c r="F400" s="237" t="s">
        <v>401</v>
      </c>
      <c r="G400" s="234"/>
      <c r="H400" s="236" t="s">
        <v>1</v>
      </c>
      <c r="I400" s="238"/>
      <c r="J400" s="234"/>
      <c r="K400" s="234"/>
      <c r="L400" s="239"/>
      <c r="M400" s="240"/>
      <c r="N400" s="241"/>
      <c r="O400" s="241"/>
      <c r="P400" s="241"/>
      <c r="Q400" s="241"/>
      <c r="R400" s="241"/>
      <c r="S400" s="241"/>
      <c r="T400" s="24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3" t="s">
        <v>176</v>
      </c>
      <c r="AU400" s="243" t="s">
        <v>87</v>
      </c>
      <c r="AV400" s="13" t="s">
        <v>84</v>
      </c>
      <c r="AW400" s="13" t="s">
        <v>32</v>
      </c>
      <c r="AX400" s="13" t="s">
        <v>76</v>
      </c>
      <c r="AY400" s="243" t="s">
        <v>167</v>
      </c>
    </row>
    <row r="401" s="14" customFormat="1">
      <c r="A401" s="14"/>
      <c r="B401" s="244"/>
      <c r="C401" s="245"/>
      <c r="D401" s="235" t="s">
        <v>176</v>
      </c>
      <c r="E401" s="246" t="s">
        <v>1</v>
      </c>
      <c r="F401" s="247" t="s">
        <v>84</v>
      </c>
      <c r="G401" s="245"/>
      <c r="H401" s="248">
        <v>1</v>
      </c>
      <c r="I401" s="249"/>
      <c r="J401" s="245"/>
      <c r="K401" s="245"/>
      <c r="L401" s="250"/>
      <c r="M401" s="251"/>
      <c r="N401" s="252"/>
      <c r="O401" s="252"/>
      <c r="P401" s="252"/>
      <c r="Q401" s="252"/>
      <c r="R401" s="252"/>
      <c r="S401" s="252"/>
      <c r="T401" s="253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4" t="s">
        <v>176</v>
      </c>
      <c r="AU401" s="254" t="s">
        <v>87</v>
      </c>
      <c r="AV401" s="14" t="s">
        <v>87</v>
      </c>
      <c r="AW401" s="14" t="s">
        <v>32</v>
      </c>
      <c r="AX401" s="14" t="s">
        <v>84</v>
      </c>
      <c r="AY401" s="254" t="s">
        <v>167</v>
      </c>
    </row>
    <row r="402" s="2" customFormat="1" ht="16.5" customHeight="1">
      <c r="A402" s="39"/>
      <c r="B402" s="40"/>
      <c r="C402" s="277" t="s">
        <v>581</v>
      </c>
      <c r="D402" s="277" t="s">
        <v>368</v>
      </c>
      <c r="E402" s="278" t="s">
        <v>582</v>
      </c>
      <c r="F402" s="279" t="s">
        <v>583</v>
      </c>
      <c r="G402" s="280" t="s">
        <v>399</v>
      </c>
      <c r="H402" s="281">
        <v>1</v>
      </c>
      <c r="I402" s="282"/>
      <c r="J402" s="283">
        <f>ROUND(I402*H402,2)</f>
        <v>0</v>
      </c>
      <c r="K402" s="279" t="s">
        <v>173</v>
      </c>
      <c r="L402" s="284"/>
      <c r="M402" s="285" t="s">
        <v>1</v>
      </c>
      <c r="N402" s="286" t="s">
        <v>41</v>
      </c>
      <c r="O402" s="92"/>
      <c r="P402" s="229">
        <f>O402*H402</f>
        <v>0</v>
      </c>
      <c r="Q402" s="229">
        <v>0.029499999999999998</v>
      </c>
      <c r="R402" s="229">
        <f>Q402*H402</f>
        <v>0.029499999999999998</v>
      </c>
      <c r="S402" s="229">
        <v>0</v>
      </c>
      <c r="T402" s="230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1" t="s">
        <v>209</v>
      </c>
      <c r="AT402" s="231" t="s">
        <v>368</v>
      </c>
      <c r="AU402" s="231" t="s">
        <v>87</v>
      </c>
      <c r="AY402" s="18" t="s">
        <v>167</v>
      </c>
      <c r="BE402" s="232">
        <f>IF(N402="základní",J402,0)</f>
        <v>0</v>
      </c>
      <c r="BF402" s="232">
        <f>IF(N402="snížená",J402,0)</f>
        <v>0</v>
      </c>
      <c r="BG402" s="232">
        <f>IF(N402="zákl. přenesená",J402,0)</f>
        <v>0</v>
      </c>
      <c r="BH402" s="232">
        <f>IF(N402="sníž. přenesená",J402,0)</f>
        <v>0</v>
      </c>
      <c r="BI402" s="232">
        <f>IF(N402="nulová",J402,0)</f>
        <v>0</v>
      </c>
      <c r="BJ402" s="18" t="s">
        <v>84</v>
      </c>
      <c r="BK402" s="232">
        <f>ROUND(I402*H402,2)</f>
        <v>0</v>
      </c>
      <c r="BL402" s="18" t="s">
        <v>174</v>
      </c>
      <c r="BM402" s="231" t="s">
        <v>584</v>
      </c>
    </row>
    <row r="403" s="13" customFormat="1">
      <c r="A403" s="13"/>
      <c r="B403" s="233"/>
      <c r="C403" s="234"/>
      <c r="D403" s="235" t="s">
        <v>176</v>
      </c>
      <c r="E403" s="236" t="s">
        <v>1</v>
      </c>
      <c r="F403" s="237" t="s">
        <v>401</v>
      </c>
      <c r="G403" s="234"/>
      <c r="H403" s="236" t="s">
        <v>1</v>
      </c>
      <c r="I403" s="238"/>
      <c r="J403" s="234"/>
      <c r="K403" s="234"/>
      <c r="L403" s="239"/>
      <c r="M403" s="240"/>
      <c r="N403" s="241"/>
      <c r="O403" s="241"/>
      <c r="P403" s="241"/>
      <c r="Q403" s="241"/>
      <c r="R403" s="241"/>
      <c r="S403" s="241"/>
      <c r="T403" s="242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3" t="s">
        <v>176</v>
      </c>
      <c r="AU403" s="243" t="s">
        <v>87</v>
      </c>
      <c r="AV403" s="13" t="s">
        <v>84</v>
      </c>
      <c r="AW403" s="13" t="s">
        <v>32</v>
      </c>
      <c r="AX403" s="13" t="s">
        <v>76</v>
      </c>
      <c r="AY403" s="243" t="s">
        <v>167</v>
      </c>
    </row>
    <row r="404" s="14" customFormat="1">
      <c r="A404" s="14"/>
      <c r="B404" s="244"/>
      <c r="C404" s="245"/>
      <c r="D404" s="235" t="s">
        <v>176</v>
      </c>
      <c r="E404" s="246" t="s">
        <v>1</v>
      </c>
      <c r="F404" s="247" t="s">
        <v>84</v>
      </c>
      <c r="G404" s="245"/>
      <c r="H404" s="248">
        <v>1</v>
      </c>
      <c r="I404" s="249"/>
      <c r="J404" s="245"/>
      <c r="K404" s="245"/>
      <c r="L404" s="250"/>
      <c r="M404" s="251"/>
      <c r="N404" s="252"/>
      <c r="O404" s="252"/>
      <c r="P404" s="252"/>
      <c r="Q404" s="252"/>
      <c r="R404" s="252"/>
      <c r="S404" s="252"/>
      <c r="T404" s="253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4" t="s">
        <v>176</v>
      </c>
      <c r="AU404" s="254" t="s">
        <v>87</v>
      </c>
      <c r="AV404" s="14" t="s">
        <v>87</v>
      </c>
      <c r="AW404" s="14" t="s">
        <v>32</v>
      </c>
      <c r="AX404" s="14" t="s">
        <v>84</v>
      </c>
      <c r="AY404" s="254" t="s">
        <v>167</v>
      </c>
    </row>
    <row r="405" s="2" customFormat="1" ht="24.15" customHeight="1">
      <c r="A405" s="39"/>
      <c r="B405" s="40"/>
      <c r="C405" s="277" t="s">
        <v>585</v>
      </c>
      <c r="D405" s="277" t="s">
        <v>368</v>
      </c>
      <c r="E405" s="278" t="s">
        <v>586</v>
      </c>
      <c r="F405" s="279" t="s">
        <v>587</v>
      </c>
      <c r="G405" s="280" t="s">
        <v>399</v>
      </c>
      <c r="H405" s="281">
        <v>1</v>
      </c>
      <c r="I405" s="282"/>
      <c r="J405" s="283">
        <f>ROUND(I405*H405,2)</f>
        <v>0</v>
      </c>
      <c r="K405" s="279" t="s">
        <v>173</v>
      </c>
      <c r="L405" s="284"/>
      <c r="M405" s="285" t="s">
        <v>1</v>
      </c>
      <c r="N405" s="286" t="s">
        <v>41</v>
      </c>
      <c r="O405" s="92"/>
      <c r="P405" s="229">
        <f>O405*H405</f>
        <v>0</v>
      </c>
      <c r="Q405" s="229">
        <v>0.0025000000000000001</v>
      </c>
      <c r="R405" s="229">
        <f>Q405*H405</f>
        <v>0.0025000000000000001</v>
      </c>
      <c r="S405" s="229">
        <v>0</v>
      </c>
      <c r="T405" s="230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31" t="s">
        <v>209</v>
      </c>
      <c r="AT405" s="231" t="s">
        <v>368</v>
      </c>
      <c r="AU405" s="231" t="s">
        <v>87</v>
      </c>
      <c r="AY405" s="18" t="s">
        <v>167</v>
      </c>
      <c r="BE405" s="232">
        <f>IF(N405="základní",J405,0)</f>
        <v>0</v>
      </c>
      <c r="BF405" s="232">
        <f>IF(N405="snížená",J405,0)</f>
        <v>0</v>
      </c>
      <c r="BG405" s="232">
        <f>IF(N405="zákl. přenesená",J405,0)</f>
        <v>0</v>
      </c>
      <c r="BH405" s="232">
        <f>IF(N405="sníž. přenesená",J405,0)</f>
        <v>0</v>
      </c>
      <c r="BI405" s="232">
        <f>IF(N405="nulová",J405,0)</f>
        <v>0</v>
      </c>
      <c r="BJ405" s="18" t="s">
        <v>84</v>
      </c>
      <c r="BK405" s="232">
        <f>ROUND(I405*H405,2)</f>
        <v>0</v>
      </c>
      <c r="BL405" s="18" t="s">
        <v>174</v>
      </c>
      <c r="BM405" s="231" t="s">
        <v>588</v>
      </c>
    </row>
    <row r="406" s="13" customFormat="1">
      <c r="A406" s="13"/>
      <c r="B406" s="233"/>
      <c r="C406" s="234"/>
      <c r="D406" s="235" t="s">
        <v>176</v>
      </c>
      <c r="E406" s="236" t="s">
        <v>1</v>
      </c>
      <c r="F406" s="237" t="s">
        <v>401</v>
      </c>
      <c r="G406" s="234"/>
      <c r="H406" s="236" t="s">
        <v>1</v>
      </c>
      <c r="I406" s="238"/>
      <c r="J406" s="234"/>
      <c r="K406" s="234"/>
      <c r="L406" s="239"/>
      <c r="M406" s="240"/>
      <c r="N406" s="241"/>
      <c r="O406" s="241"/>
      <c r="P406" s="241"/>
      <c r="Q406" s="241"/>
      <c r="R406" s="241"/>
      <c r="S406" s="241"/>
      <c r="T406" s="24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3" t="s">
        <v>176</v>
      </c>
      <c r="AU406" s="243" t="s">
        <v>87</v>
      </c>
      <c r="AV406" s="13" t="s">
        <v>84</v>
      </c>
      <c r="AW406" s="13" t="s">
        <v>32</v>
      </c>
      <c r="AX406" s="13" t="s">
        <v>76</v>
      </c>
      <c r="AY406" s="243" t="s">
        <v>167</v>
      </c>
    </row>
    <row r="407" s="14" customFormat="1">
      <c r="A407" s="14"/>
      <c r="B407" s="244"/>
      <c r="C407" s="245"/>
      <c r="D407" s="235" t="s">
        <v>176</v>
      </c>
      <c r="E407" s="246" t="s">
        <v>1</v>
      </c>
      <c r="F407" s="247" t="s">
        <v>84</v>
      </c>
      <c r="G407" s="245"/>
      <c r="H407" s="248">
        <v>1</v>
      </c>
      <c r="I407" s="249"/>
      <c r="J407" s="245"/>
      <c r="K407" s="245"/>
      <c r="L407" s="250"/>
      <c r="M407" s="251"/>
      <c r="N407" s="252"/>
      <c r="O407" s="252"/>
      <c r="P407" s="252"/>
      <c r="Q407" s="252"/>
      <c r="R407" s="252"/>
      <c r="S407" s="252"/>
      <c r="T407" s="253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4" t="s">
        <v>176</v>
      </c>
      <c r="AU407" s="254" t="s">
        <v>87</v>
      </c>
      <c r="AV407" s="14" t="s">
        <v>87</v>
      </c>
      <c r="AW407" s="14" t="s">
        <v>32</v>
      </c>
      <c r="AX407" s="14" t="s">
        <v>84</v>
      </c>
      <c r="AY407" s="254" t="s">
        <v>167</v>
      </c>
    </row>
    <row r="408" s="2" customFormat="1" ht="16.5" customHeight="1">
      <c r="A408" s="39"/>
      <c r="B408" s="40"/>
      <c r="C408" s="220" t="s">
        <v>589</v>
      </c>
      <c r="D408" s="220" t="s">
        <v>169</v>
      </c>
      <c r="E408" s="221" t="s">
        <v>590</v>
      </c>
      <c r="F408" s="222" t="s">
        <v>591</v>
      </c>
      <c r="G408" s="223" t="s">
        <v>399</v>
      </c>
      <c r="H408" s="224">
        <v>2</v>
      </c>
      <c r="I408" s="225"/>
      <c r="J408" s="226">
        <f>ROUND(I408*H408,2)</f>
        <v>0</v>
      </c>
      <c r="K408" s="222" t="s">
        <v>173</v>
      </c>
      <c r="L408" s="45"/>
      <c r="M408" s="227" t="s">
        <v>1</v>
      </c>
      <c r="N408" s="228" t="s">
        <v>41</v>
      </c>
      <c r="O408" s="92"/>
      <c r="P408" s="229">
        <f>O408*H408</f>
        <v>0</v>
      </c>
      <c r="Q408" s="229">
        <v>0.040000000000000001</v>
      </c>
      <c r="R408" s="229">
        <f>Q408*H408</f>
        <v>0.080000000000000002</v>
      </c>
      <c r="S408" s="229">
        <v>0</v>
      </c>
      <c r="T408" s="230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1" t="s">
        <v>174</v>
      </c>
      <c r="AT408" s="231" t="s">
        <v>169</v>
      </c>
      <c r="AU408" s="231" t="s">
        <v>87</v>
      </c>
      <c r="AY408" s="18" t="s">
        <v>167</v>
      </c>
      <c r="BE408" s="232">
        <f>IF(N408="základní",J408,0)</f>
        <v>0</v>
      </c>
      <c r="BF408" s="232">
        <f>IF(N408="snížená",J408,0)</f>
        <v>0</v>
      </c>
      <c r="BG408" s="232">
        <f>IF(N408="zákl. přenesená",J408,0)</f>
        <v>0</v>
      </c>
      <c r="BH408" s="232">
        <f>IF(N408="sníž. přenesená",J408,0)</f>
        <v>0</v>
      </c>
      <c r="BI408" s="232">
        <f>IF(N408="nulová",J408,0)</f>
        <v>0</v>
      </c>
      <c r="BJ408" s="18" t="s">
        <v>84</v>
      </c>
      <c r="BK408" s="232">
        <f>ROUND(I408*H408,2)</f>
        <v>0</v>
      </c>
      <c r="BL408" s="18" t="s">
        <v>174</v>
      </c>
      <c r="BM408" s="231" t="s">
        <v>592</v>
      </c>
    </row>
    <row r="409" s="13" customFormat="1">
      <c r="A409" s="13"/>
      <c r="B409" s="233"/>
      <c r="C409" s="234"/>
      <c r="D409" s="235" t="s">
        <v>176</v>
      </c>
      <c r="E409" s="236" t="s">
        <v>1</v>
      </c>
      <c r="F409" s="237" t="s">
        <v>401</v>
      </c>
      <c r="G409" s="234"/>
      <c r="H409" s="236" t="s">
        <v>1</v>
      </c>
      <c r="I409" s="238"/>
      <c r="J409" s="234"/>
      <c r="K409" s="234"/>
      <c r="L409" s="239"/>
      <c r="M409" s="240"/>
      <c r="N409" s="241"/>
      <c r="O409" s="241"/>
      <c r="P409" s="241"/>
      <c r="Q409" s="241"/>
      <c r="R409" s="241"/>
      <c r="S409" s="241"/>
      <c r="T409" s="242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3" t="s">
        <v>176</v>
      </c>
      <c r="AU409" s="243" t="s">
        <v>87</v>
      </c>
      <c r="AV409" s="13" t="s">
        <v>84</v>
      </c>
      <c r="AW409" s="13" t="s">
        <v>32</v>
      </c>
      <c r="AX409" s="13" t="s">
        <v>76</v>
      </c>
      <c r="AY409" s="243" t="s">
        <v>167</v>
      </c>
    </row>
    <row r="410" s="14" customFormat="1">
      <c r="A410" s="14"/>
      <c r="B410" s="244"/>
      <c r="C410" s="245"/>
      <c r="D410" s="235" t="s">
        <v>176</v>
      </c>
      <c r="E410" s="246" t="s">
        <v>1</v>
      </c>
      <c r="F410" s="247" t="s">
        <v>87</v>
      </c>
      <c r="G410" s="245"/>
      <c r="H410" s="248">
        <v>2</v>
      </c>
      <c r="I410" s="249"/>
      <c r="J410" s="245"/>
      <c r="K410" s="245"/>
      <c r="L410" s="250"/>
      <c r="M410" s="251"/>
      <c r="N410" s="252"/>
      <c r="O410" s="252"/>
      <c r="P410" s="252"/>
      <c r="Q410" s="252"/>
      <c r="R410" s="252"/>
      <c r="S410" s="252"/>
      <c r="T410" s="253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4" t="s">
        <v>176</v>
      </c>
      <c r="AU410" s="254" t="s">
        <v>87</v>
      </c>
      <c r="AV410" s="14" t="s">
        <v>87</v>
      </c>
      <c r="AW410" s="14" t="s">
        <v>32</v>
      </c>
      <c r="AX410" s="14" t="s">
        <v>84</v>
      </c>
      <c r="AY410" s="254" t="s">
        <v>167</v>
      </c>
    </row>
    <row r="411" s="2" customFormat="1" ht="24.15" customHeight="1">
      <c r="A411" s="39"/>
      <c r="B411" s="40"/>
      <c r="C411" s="277" t="s">
        <v>593</v>
      </c>
      <c r="D411" s="277" t="s">
        <v>368</v>
      </c>
      <c r="E411" s="278" t="s">
        <v>594</v>
      </c>
      <c r="F411" s="279" t="s">
        <v>595</v>
      </c>
      <c r="G411" s="280" t="s">
        <v>399</v>
      </c>
      <c r="H411" s="281">
        <v>2</v>
      </c>
      <c r="I411" s="282"/>
      <c r="J411" s="283">
        <f>ROUND(I411*H411,2)</f>
        <v>0</v>
      </c>
      <c r="K411" s="279" t="s">
        <v>173</v>
      </c>
      <c r="L411" s="284"/>
      <c r="M411" s="285" t="s">
        <v>1</v>
      </c>
      <c r="N411" s="286" t="s">
        <v>41</v>
      </c>
      <c r="O411" s="92"/>
      <c r="P411" s="229">
        <f>O411*H411</f>
        <v>0</v>
      </c>
      <c r="Q411" s="229">
        <v>0.013299999999999999</v>
      </c>
      <c r="R411" s="229">
        <f>Q411*H411</f>
        <v>0.026599999999999999</v>
      </c>
      <c r="S411" s="229">
        <v>0</v>
      </c>
      <c r="T411" s="230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31" t="s">
        <v>209</v>
      </c>
      <c r="AT411" s="231" t="s">
        <v>368</v>
      </c>
      <c r="AU411" s="231" t="s">
        <v>87</v>
      </c>
      <c r="AY411" s="18" t="s">
        <v>167</v>
      </c>
      <c r="BE411" s="232">
        <f>IF(N411="základní",J411,0)</f>
        <v>0</v>
      </c>
      <c r="BF411" s="232">
        <f>IF(N411="snížená",J411,0)</f>
        <v>0</v>
      </c>
      <c r="BG411" s="232">
        <f>IF(N411="zákl. přenesená",J411,0)</f>
        <v>0</v>
      </c>
      <c r="BH411" s="232">
        <f>IF(N411="sníž. přenesená",J411,0)</f>
        <v>0</v>
      </c>
      <c r="BI411" s="232">
        <f>IF(N411="nulová",J411,0)</f>
        <v>0</v>
      </c>
      <c r="BJ411" s="18" t="s">
        <v>84</v>
      </c>
      <c r="BK411" s="232">
        <f>ROUND(I411*H411,2)</f>
        <v>0</v>
      </c>
      <c r="BL411" s="18" t="s">
        <v>174</v>
      </c>
      <c r="BM411" s="231" t="s">
        <v>596</v>
      </c>
    </row>
    <row r="412" s="13" customFormat="1">
      <c r="A412" s="13"/>
      <c r="B412" s="233"/>
      <c r="C412" s="234"/>
      <c r="D412" s="235" t="s">
        <v>176</v>
      </c>
      <c r="E412" s="236" t="s">
        <v>1</v>
      </c>
      <c r="F412" s="237" t="s">
        <v>401</v>
      </c>
      <c r="G412" s="234"/>
      <c r="H412" s="236" t="s">
        <v>1</v>
      </c>
      <c r="I412" s="238"/>
      <c r="J412" s="234"/>
      <c r="K412" s="234"/>
      <c r="L412" s="239"/>
      <c r="M412" s="240"/>
      <c r="N412" s="241"/>
      <c r="O412" s="241"/>
      <c r="P412" s="241"/>
      <c r="Q412" s="241"/>
      <c r="R412" s="241"/>
      <c r="S412" s="241"/>
      <c r="T412" s="242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3" t="s">
        <v>176</v>
      </c>
      <c r="AU412" s="243" t="s">
        <v>87</v>
      </c>
      <c r="AV412" s="13" t="s">
        <v>84</v>
      </c>
      <c r="AW412" s="13" t="s">
        <v>32</v>
      </c>
      <c r="AX412" s="13" t="s">
        <v>76</v>
      </c>
      <c r="AY412" s="243" t="s">
        <v>167</v>
      </c>
    </row>
    <row r="413" s="14" customFormat="1">
      <c r="A413" s="14"/>
      <c r="B413" s="244"/>
      <c r="C413" s="245"/>
      <c r="D413" s="235" t="s">
        <v>176</v>
      </c>
      <c r="E413" s="246" t="s">
        <v>1</v>
      </c>
      <c r="F413" s="247" t="s">
        <v>87</v>
      </c>
      <c r="G413" s="245"/>
      <c r="H413" s="248">
        <v>2</v>
      </c>
      <c r="I413" s="249"/>
      <c r="J413" s="245"/>
      <c r="K413" s="245"/>
      <c r="L413" s="250"/>
      <c r="M413" s="251"/>
      <c r="N413" s="252"/>
      <c r="O413" s="252"/>
      <c r="P413" s="252"/>
      <c r="Q413" s="252"/>
      <c r="R413" s="252"/>
      <c r="S413" s="252"/>
      <c r="T413" s="253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4" t="s">
        <v>176</v>
      </c>
      <c r="AU413" s="254" t="s">
        <v>87</v>
      </c>
      <c r="AV413" s="14" t="s">
        <v>87</v>
      </c>
      <c r="AW413" s="14" t="s">
        <v>32</v>
      </c>
      <c r="AX413" s="14" t="s">
        <v>84</v>
      </c>
      <c r="AY413" s="254" t="s">
        <v>167</v>
      </c>
    </row>
    <row r="414" s="2" customFormat="1" ht="24.15" customHeight="1">
      <c r="A414" s="39"/>
      <c r="B414" s="40"/>
      <c r="C414" s="277" t="s">
        <v>597</v>
      </c>
      <c r="D414" s="277" t="s">
        <v>368</v>
      </c>
      <c r="E414" s="278" t="s">
        <v>598</v>
      </c>
      <c r="F414" s="279" t="s">
        <v>599</v>
      </c>
      <c r="G414" s="280" t="s">
        <v>399</v>
      </c>
      <c r="H414" s="281">
        <v>2</v>
      </c>
      <c r="I414" s="282"/>
      <c r="J414" s="283">
        <f>ROUND(I414*H414,2)</f>
        <v>0</v>
      </c>
      <c r="K414" s="279" t="s">
        <v>173</v>
      </c>
      <c r="L414" s="284"/>
      <c r="M414" s="285" t="s">
        <v>1</v>
      </c>
      <c r="N414" s="286" t="s">
        <v>41</v>
      </c>
      <c r="O414" s="92"/>
      <c r="P414" s="229">
        <f>O414*H414</f>
        <v>0</v>
      </c>
      <c r="Q414" s="229">
        <v>0.00029999999999999997</v>
      </c>
      <c r="R414" s="229">
        <f>Q414*H414</f>
        <v>0.00059999999999999995</v>
      </c>
      <c r="S414" s="229">
        <v>0</v>
      </c>
      <c r="T414" s="230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1" t="s">
        <v>209</v>
      </c>
      <c r="AT414" s="231" t="s">
        <v>368</v>
      </c>
      <c r="AU414" s="231" t="s">
        <v>87</v>
      </c>
      <c r="AY414" s="18" t="s">
        <v>167</v>
      </c>
      <c r="BE414" s="232">
        <f>IF(N414="základní",J414,0)</f>
        <v>0</v>
      </c>
      <c r="BF414" s="232">
        <f>IF(N414="snížená",J414,0)</f>
        <v>0</v>
      </c>
      <c r="BG414" s="232">
        <f>IF(N414="zákl. přenesená",J414,0)</f>
        <v>0</v>
      </c>
      <c r="BH414" s="232">
        <f>IF(N414="sníž. přenesená",J414,0)</f>
        <v>0</v>
      </c>
      <c r="BI414" s="232">
        <f>IF(N414="nulová",J414,0)</f>
        <v>0</v>
      </c>
      <c r="BJ414" s="18" t="s">
        <v>84</v>
      </c>
      <c r="BK414" s="232">
        <f>ROUND(I414*H414,2)</f>
        <v>0</v>
      </c>
      <c r="BL414" s="18" t="s">
        <v>174</v>
      </c>
      <c r="BM414" s="231" t="s">
        <v>600</v>
      </c>
    </row>
    <row r="415" s="13" customFormat="1">
      <c r="A415" s="13"/>
      <c r="B415" s="233"/>
      <c r="C415" s="234"/>
      <c r="D415" s="235" t="s">
        <v>176</v>
      </c>
      <c r="E415" s="236" t="s">
        <v>1</v>
      </c>
      <c r="F415" s="237" t="s">
        <v>401</v>
      </c>
      <c r="G415" s="234"/>
      <c r="H415" s="236" t="s">
        <v>1</v>
      </c>
      <c r="I415" s="238"/>
      <c r="J415" s="234"/>
      <c r="K415" s="234"/>
      <c r="L415" s="239"/>
      <c r="M415" s="240"/>
      <c r="N415" s="241"/>
      <c r="O415" s="241"/>
      <c r="P415" s="241"/>
      <c r="Q415" s="241"/>
      <c r="R415" s="241"/>
      <c r="S415" s="241"/>
      <c r="T415" s="242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3" t="s">
        <v>176</v>
      </c>
      <c r="AU415" s="243" t="s">
        <v>87</v>
      </c>
      <c r="AV415" s="13" t="s">
        <v>84</v>
      </c>
      <c r="AW415" s="13" t="s">
        <v>32</v>
      </c>
      <c r="AX415" s="13" t="s">
        <v>76</v>
      </c>
      <c r="AY415" s="243" t="s">
        <v>167</v>
      </c>
    </row>
    <row r="416" s="14" customFormat="1">
      <c r="A416" s="14"/>
      <c r="B416" s="244"/>
      <c r="C416" s="245"/>
      <c r="D416" s="235" t="s">
        <v>176</v>
      </c>
      <c r="E416" s="246" t="s">
        <v>1</v>
      </c>
      <c r="F416" s="247" t="s">
        <v>87</v>
      </c>
      <c r="G416" s="245"/>
      <c r="H416" s="248">
        <v>2</v>
      </c>
      <c r="I416" s="249"/>
      <c r="J416" s="245"/>
      <c r="K416" s="245"/>
      <c r="L416" s="250"/>
      <c r="M416" s="251"/>
      <c r="N416" s="252"/>
      <c r="O416" s="252"/>
      <c r="P416" s="252"/>
      <c r="Q416" s="252"/>
      <c r="R416" s="252"/>
      <c r="S416" s="252"/>
      <c r="T416" s="253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4" t="s">
        <v>176</v>
      </c>
      <c r="AU416" s="254" t="s">
        <v>87</v>
      </c>
      <c r="AV416" s="14" t="s">
        <v>87</v>
      </c>
      <c r="AW416" s="14" t="s">
        <v>32</v>
      </c>
      <c r="AX416" s="14" t="s">
        <v>84</v>
      </c>
      <c r="AY416" s="254" t="s">
        <v>167</v>
      </c>
    </row>
    <row r="417" s="2" customFormat="1" ht="16.5" customHeight="1">
      <c r="A417" s="39"/>
      <c r="B417" s="40"/>
      <c r="C417" s="220" t="s">
        <v>601</v>
      </c>
      <c r="D417" s="220" t="s">
        <v>169</v>
      </c>
      <c r="E417" s="221" t="s">
        <v>602</v>
      </c>
      <c r="F417" s="222" t="s">
        <v>603</v>
      </c>
      <c r="G417" s="223" t="s">
        <v>399</v>
      </c>
      <c r="H417" s="224">
        <v>7</v>
      </c>
      <c r="I417" s="225"/>
      <c r="J417" s="226">
        <f>ROUND(I417*H417,2)</f>
        <v>0</v>
      </c>
      <c r="K417" s="222" t="s">
        <v>173</v>
      </c>
      <c r="L417" s="45"/>
      <c r="M417" s="227" t="s">
        <v>1</v>
      </c>
      <c r="N417" s="228" t="s">
        <v>41</v>
      </c>
      <c r="O417" s="92"/>
      <c r="P417" s="229">
        <f>O417*H417</f>
        <v>0</v>
      </c>
      <c r="Q417" s="229">
        <v>0.040000000000000001</v>
      </c>
      <c r="R417" s="229">
        <f>Q417*H417</f>
        <v>0.28000000000000003</v>
      </c>
      <c r="S417" s="229">
        <v>0</v>
      </c>
      <c r="T417" s="230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31" t="s">
        <v>174</v>
      </c>
      <c r="AT417" s="231" t="s">
        <v>169</v>
      </c>
      <c r="AU417" s="231" t="s">
        <v>87</v>
      </c>
      <c r="AY417" s="18" t="s">
        <v>167</v>
      </c>
      <c r="BE417" s="232">
        <f>IF(N417="základní",J417,0)</f>
        <v>0</v>
      </c>
      <c r="BF417" s="232">
        <f>IF(N417="snížená",J417,0)</f>
        <v>0</v>
      </c>
      <c r="BG417" s="232">
        <f>IF(N417="zákl. přenesená",J417,0)</f>
        <v>0</v>
      </c>
      <c r="BH417" s="232">
        <f>IF(N417="sníž. přenesená",J417,0)</f>
        <v>0</v>
      </c>
      <c r="BI417" s="232">
        <f>IF(N417="nulová",J417,0)</f>
        <v>0</v>
      </c>
      <c r="BJ417" s="18" t="s">
        <v>84</v>
      </c>
      <c r="BK417" s="232">
        <f>ROUND(I417*H417,2)</f>
        <v>0</v>
      </c>
      <c r="BL417" s="18" t="s">
        <v>174</v>
      </c>
      <c r="BM417" s="231" t="s">
        <v>604</v>
      </c>
    </row>
    <row r="418" s="13" customFormat="1">
      <c r="A418" s="13"/>
      <c r="B418" s="233"/>
      <c r="C418" s="234"/>
      <c r="D418" s="235" t="s">
        <v>176</v>
      </c>
      <c r="E418" s="236" t="s">
        <v>1</v>
      </c>
      <c r="F418" s="237" t="s">
        <v>401</v>
      </c>
      <c r="G418" s="234"/>
      <c r="H418" s="236" t="s">
        <v>1</v>
      </c>
      <c r="I418" s="238"/>
      <c r="J418" s="234"/>
      <c r="K418" s="234"/>
      <c r="L418" s="239"/>
      <c r="M418" s="240"/>
      <c r="N418" s="241"/>
      <c r="O418" s="241"/>
      <c r="P418" s="241"/>
      <c r="Q418" s="241"/>
      <c r="R418" s="241"/>
      <c r="S418" s="241"/>
      <c r="T418" s="242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3" t="s">
        <v>176</v>
      </c>
      <c r="AU418" s="243" t="s">
        <v>87</v>
      </c>
      <c r="AV418" s="13" t="s">
        <v>84</v>
      </c>
      <c r="AW418" s="13" t="s">
        <v>32</v>
      </c>
      <c r="AX418" s="13" t="s">
        <v>76</v>
      </c>
      <c r="AY418" s="243" t="s">
        <v>167</v>
      </c>
    </row>
    <row r="419" s="14" customFormat="1">
      <c r="A419" s="14"/>
      <c r="B419" s="244"/>
      <c r="C419" s="245"/>
      <c r="D419" s="235" t="s">
        <v>176</v>
      </c>
      <c r="E419" s="246" t="s">
        <v>1</v>
      </c>
      <c r="F419" s="247" t="s">
        <v>204</v>
      </c>
      <c r="G419" s="245"/>
      <c r="H419" s="248">
        <v>7</v>
      </c>
      <c r="I419" s="249"/>
      <c r="J419" s="245"/>
      <c r="K419" s="245"/>
      <c r="L419" s="250"/>
      <c r="M419" s="251"/>
      <c r="N419" s="252"/>
      <c r="O419" s="252"/>
      <c r="P419" s="252"/>
      <c r="Q419" s="252"/>
      <c r="R419" s="252"/>
      <c r="S419" s="252"/>
      <c r="T419" s="253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4" t="s">
        <v>176</v>
      </c>
      <c r="AU419" s="254" t="s">
        <v>87</v>
      </c>
      <c r="AV419" s="14" t="s">
        <v>87</v>
      </c>
      <c r="AW419" s="14" t="s">
        <v>32</v>
      </c>
      <c r="AX419" s="14" t="s">
        <v>84</v>
      </c>
      <c r="AY419" s="254" t="s">
        <v>167</v>
      </c>
    </row>
    <row r="420" s="2" customFormat="1" ht="16.5" customHeight="1">
      <c r="A420" s="39"/>
      <c r="B420" s="40"/>
      <c r="C420" s="277" t="s">
        <v>605</v>
      </c>
      <c r="D420" s="277" t="s">
        <v>368</v>
      </c>
      <c r="E420" s="278" t="s">
        <v>606</v>
      </c>
      <c r="F420" s="279" t="s">
        <v>607</v>
      </c>
      <c r="G420" s="280" t="s">
        <v>399</v>
      </c>
      <c r="H420" s="281">
        <v>7</v>
      </c>
      <c r="I420" s="282"/>
      <c r="J420" s="283">
        <f>ROUND(I420*H420,2)</f>
        <v>0</v>
      </c>
      <c r="K420" s="279" t="s">
        <v>173</v>
      </c>
      <c r="L420" s="284"/>
      <c r="M420" s="285" t="s">
        <v>1</v>
      </c>
      <c r="N420" s="286" t="s">
        <v>41</v>
      </c>
      <c r="O420" s="92"/>
      <c r="P420" s="229">
        <f>O420*H420</f>
        <v>0</v>
      </c>
      <c r="Q420" s="229">
        <v>0.0073000000000000001</v>
      </c>
      <c r="R420" s="229">
        <f>Q420*H420</f>
        <v>0.0511</v>
      </c>
      <c r="S420" s="229">
        <v>0</v>
      </c>
      <c r="T420" s="230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1" t="s">
        <v>209</v>
      </c>
      <c r="AT420" s="231" t="s">
        <v>368</v>
      </c>
      <c r="AU420" s="231" t="s">
        <v>87</v>
      </c>
      <c r="AY420" s="18" t="s">
        <v>167</v>
      </c>
      <c r="BE420" s="232">
        <f>IF(N420="základní",J420,0)</f>
        <v>0</v>
      </c>
      <c r="BF420" s="232">
        <f>IF(N420="snížená",J420,0)</f>
        <v>0</v>
      </c>
      <c r="BG420" s="232">
        <f>IF(N420="zákl. přenesená",J420,0)</f>
        <v>0</v>
      </c>
      <c r="BH420" s="232">
        <f>IF(N420="sníž. přenesená",J420,0)</f>
        <v>0</v>
      </c>
      <c r="BI420" s="232">
        <f>IF(N420="nulová",J420,0)</f>
        <v>0</v>
      </c>
      <c r="BJ420" s="18" t="s">
        <v>84</v>
      </c>
      <c r="BK420" s="232">
        <f>ROUND(I420*H420,2)</f>
        <v>0</v>
      </c>
      <c r="BL420" s="18" t="s">
        <v>174</v>
      </c>
      <c r="BM420" s="231" t="s">
        <v>608</v>
      </c>
    </row>
    <row r="421" s="13" customFormat="1">
      <c r="A421" s="13"/>
      <c r="B421" s="233"/>
      <c r="C421" s="234"/>
      <c r="D421" s="235" t="s">
        <v>176</v>
      </c>
      <c r="E421" s="236" t="s">
        <v>1</v>
      </c>
      <c r="F421" s="237" t="s">
        <v>401</v>
      </c>
      <c r="G421" s="234"/>
      <c r="H421" s="236" t="s">
        <v>1</v>
      </c>
      <c r="I421" s="238"/>
      <c r="J421" s="234"/>
      <c r="K421" s="234"/>
      <c r="L421" s="239"/>
      <c r="M421" s="240"/>
      <c r="N421" s="241"/>
      <c r="O421" s="241"/>
      <c r="P421" s="241"/>
      <c r="Q421" s="241"/>
      <c r="R421" s="241"/>
      <c r="S421" s="241"/>
      <c r="T421" s="242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3" t="s">
        <v>176</v>
      </c>
      <c r="AU421" s="243" t="s">
        <v>87</v>
      </c>
      <c r="AV421" s="13" t="s">
        <v>84</v>
      </c>
      <c r="AW421" s="13" t="s">
        <v>32</v>
      </c>
      <c r="AX421" s="13" t="s">
        <v>76</v>
      </c>
      <c r="AY421" s="243" t="s">
        <v>167</v>
      </c>
    </row>
    <row r="422" s="14" customFormat="1">
      <c r="A422" s="14"/>
      <c r="B422" s="244"/>
      <c r="C422" s="245"/>
      <c r="D422" s="235" t="s">
        <v>176</v>
      </c>
      <c r="E422" s="246" t="s">
        <v>1</v>
      </c>
      <c r="F422" s="247" t="s">
        <v>204</v>
      </c>
      <c r="G422" s="245"/>
      <c r="H422" s="248">
        <v>7</v>
      </c>
      <c r="I422" s="249"/>
      <c r="J422" s="245"/>
      <c r="K422" s="245"/>
      <c r="L422" s="250"/>
      <c r="M422" s="251"/>
      <c r="N422" s="252"/>
      <c r="O422" s="252"/>
      <c r="P422" s="252"/>
      <c r="Q422" s="252"/>
      <c r="R422" s="252"/>
      <c r="S422" s="252"/>
      <c r="T422" s="253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4" t="s">
        <v>176</v>
      </c>
      <c r="AU422" s="254" t="s">
        <v>87</v>
      </c>
      <c r="AV422" s="14" t="s">
        <v>87</v>
      </c>
      <c r="AW422" s="14" t="s">
        <v>32</v>
      </c>
      <c r="AX422" s="14" t="s">
        <v>84</v>
      </c>
      <c r="AY422" s="254" t="s">
        <v>167</v>
      </c>
    </row>
    <row r="423" s="2" customFormat="1" ht="24.15" customHeight="1">
      <c r="A423" s="39"/>
      <c r="B423" s="40"/>
      <c r="C423" s="277" t="s">
        <v>609</v>
      </c>
      <c r="D423" s="277" t="s">
        <v>368</v>
      </c>
      <c r="E423" s="278" t="s">
        <v>610</v>
      </c>
      <c r="F423" s="279" t="s">
        <v>611</v>
      </c>
      <c r="G423" s="280" t="s">
        <v>399</v>
      </c>
      <c r="H423" s="281">
        <v>7</v>
      </c>
      <c r="I423" s="282"/>
      <c r="J423" s="283">
        <f>ROUND(I423*H423,2)</f>
        <v>0</v>
      </c>
      <c r="K423" s="279" t="s">
        <v>173</v>
      </c>
      <c r="L423" s="284"/>
      <c r="M423" s="285" t="s">
        <v>1</v>
      </c>
      <c r="N423" s="286" t="s">
        <v>41</v>
      </c>
      <c r="O423" s="92"/>
      <c r="P423" s="229">
        <f>O423*H423</f>
        <v>0</v>
      </c>
      <c r="Q423" s="229">
        <v>0.00029999999999999997</v>
      </c>
      <c r="R423" s="229">
        <f>Q423*H423</f>
        <v>0.0020999999999999999</v>
      </c>
      <c r="S423" s="229">
        <v>0</v>
      </c>
      <c r="T423" s="230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31" t="s">
        <v>209</v>
      </c>
      <c r="AT423" s="231" t="s">
        <v>368</v>
      </c>
      <c r="AU423" s="231" t="s">
        <v>87</v>
      </c>
      <c r="AY423" s="18" t="s">
        <v>167</v>
      </c>
      <c r="BE423" s="232">
        <f>IF(N423="základní",J423,0)</f>
        <v>0</v>
      </c>
      <c r="BF423" s="232">
        <f>IF(N423="snížená",J423,0)</f>
        <v>0</v>
      </c>
      <c r="BG423" s="232">
        <f>IF(N423="zákl. přenesená",J423,0)</f>
        <v>0</v>
      </c>
      <c r="BH423" s="232">
        <f>IF(N423="sníž. přenesená",J423,0)</f>
        <v>0</v>
      </c>
      <c r="BI423" s="232">
        <f>IF(N423="nulová",J423,0)</f>
        <v>0</v>
      </c>
      <c r="BJ423" s="18" t="s">
        <v>84</v>
      </c>
      <c r="BK423" s="232">
        <f>ROUND(I423*H423,2)</f>
        <v>0</v>
      </c>
      <c r="BL423" s="18" t="s">
        <v>174</v>
      </c>
      <c r="BM423" s="231" t="s">
        <v>612</v>
      </c>
    </row>
    <row r="424" s="13" customFormat="1">
      <c r="A424" s="13"/>
      <c r="B424" s="233"/>
      <c r="C424" s="234"/>
      <c r="D424" s="235" t="s">
        <v>176</v>
      </c>
      <c r="E424" s="236" t="s">
        <v>1</v>
      </c>
      <c r="F424" s="237" t="s">
        <v>401</v>
      </c>
      <c r="G424" s="234"/>
      <c r="H424" s="236" t="s">
        <v>1</v>
      </c>
      <c r="I424" s="238"/>
      <c r="J424" s="234"/>
      <c r="K424" s="234"/>
      <c r="L424" s="239"/>
      <c r="M424" s="240"/>
      <c r="N424" s="241"/>
      <c r="O424" s="241"/>
      <c r="P424" s="241"/>
      <c r="Q424" s="241"/>
      <c r="R424" s="241"/>
      <c r="S424" s="241"/>
      <c r="T424" s="242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3" t="s">
        <v>176</v>
      </c>
      <c r="AU424" s="243" t="s">
        <v>87</v>
      </c>
      <c r="AV424" s="13" t="s">
        <v>84</v>
      </c>
      <c r="AW424" s="13" t="s">
        <v>32</v>
      </c>
      <c r="AX424" s="13" t="s">
        <v>76</v>
      </c>
      <c r="AY424" s="243" t="s">
        <v>167</v>
      </c>
    </row>
    <row r="425" s="14" customFormat="1">
      <c r="A425" s="14"/>
      <c r="B425" s="244"/>
      <c r="C425" s="245"/>
      <c r="D425" s="235" t="s">
        <v>176</v>
      </c>
      <c r="E425" s="246" t="s">
        <v>1</v>
      </c>
      <c r="F425" s="247" t="s">
        <v>204</v>
      </c>
      <c r="G425" s="245"/>
      <c r="H425" s="248">
        <v>7</v>
      </c>
      <c r="I425" s="249"/>
      <c r="J425" s="245"/>
      <c r="K425" s="245"/>
      <c r="L425" s="250"/>
      <c r="M425" s="251"/>
      <c r="N425" s="252"/>
      <c r="O425" s="252"/>
      <c r="P425" s="252"/>
      <c r="Q425" s="252"/>
      <c r="R425" s="252"/>
      <c r="S425" s="252"/>
      <c r="T425" s="253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4" t="s">
        <v>176</v>
      </c>
      <c r="AU425" s="254" t="s">
        <v>87</v>
      </c>
      <c r="AV425" s="14" t="s">
        <v>87</v>
      </c>
      <c r="AW425" s="14" t="s">
        <v>32</v>
      </c>
      <c r="AX425" s="14" t="s">
        <v>84</v>
      </c>
      <c r="AY425" s="254" t="s">
        <v>167</v>
      </c>
    </row>
    <row r="426" s="2" customFormat="1" ht="24.15" customHeight="1">
      <c r="A426" s="39"/>
      <c r="B426" s="40"/>
      <c r="C426" s="220" t="s">
        <v>613</v>
      </c>
      <c r="D426" s="220" t="s">
        <v>169</v>
      </c>
      <c r="E426" s="221" t="s">
        <v>614</v>
      </c>
      <c r="F426" s="222" t="s">
        <v>615</v>
      </c>
      <c r="G426" s="223" t="s">
        <v>399</v>
      </c>
      <c r="H426" s="224">
        <v>3</v>
      </c>
      <c r="I426" s="225"/>
      <c r="J426" s="226">
        <f>ROUND(I426*H426,2)</f>
        <v>0</v>
      </c>
      <c r="K426" s="222" t="s">
        <v>616</v>
      </c>
      <c r="L426" s="45"/>
      <c r="M426" s="227" t="s">
        <v>1</v>
      </c>
      <c r="N426" s="228" t="s">
        <v>41</v>
      </c>
      <c r="O426" s="92"/>
      <c r="P426" s="229">
        <f>O426*H426</f>
        <v>0</v>
      </c>
      <c r="Q426" s="229">
        <v>0.34089999999999998</v>
      </c>
      <c r="R426" s="229">
        <f>Q426*H426</f>
        <v>1.0226999999999999</v>
      </c>
      <c r="S426" s="229">
        <v>0</v>
      </c>
      <c r="T426" s="230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31" t="s">
        <v>174</v>
      </c>
      <c r="AT426" s="231" t="s">
        <v>169</v>
      </c>
      <c r="AU426" s="231" t="s">
        <v>87</v>
      </c>
      <c r="AY426" s="18" t="s">
        <v>167</v>
      </c>
      <c r="BE426" s="232">
        <f>IF(N426="základní",J426,0)</f>
        <v>0</v>
      </c>
      <c r="BF426" s="232">
        <f>IF(N426="snížená",J426,0)</f>
        <v>0</v>
      </c>
      <c r="BG426" s="232">
        <f>IF(N426="zákl. přenesená",J426,0)</f>
        <v>0</v>
      </c>
      <c r="BH426" s="232">
        <f>IF(N426="sníž. přenesená",J426,0)</f>
        <v>0</v>
      </c>
      <c r="BI426" s="232">
        <f>IF(N426="nulová",J426,0)</f>
        <v>0</v>
      </c>
      <c r="BJ426" s="18" t="s">
        <v>84</v>
      </c>
      <c r="BK426" s="232">
        <f>ROUND(I426*H426,2)</f>
        <v>0</v>
      </c>
      <c r="BL426" s="18" t="s">
        <v>174</v>
      </c>
      <c r="BM426" s="231" t="s">
        <v>617</v>
      </c>
    </row>
    <row r="427" s="13" customFormat="1">
      <c r="A427" s="13"/>
      <c r="B427" s="233"/>
      <c r="C427" s="234"/>
      <c r="D427" s="235" t="s">
        <v>176</v>
      </c>
      <c r="E427" s="236" t="s">
        <v>1</v>
      </c>
      <c r="F427" s="237" t="s">
        <v>618</v>
      </c>
      <c r="G427" s="234"/>
      <c r="H427" s="236" t="s">
        <v>1</v>
      </c>
      <c r="I427" s="238"/>
      <c r="J427" s="234"/>
      <c r="K427" s="234"/>
      <c r="L427" s="239"/>
      <c r="M427" s="240"/>
      <c r="N427" s="241"/>
      <c r="O427" s="241"/>
      <c r="P427" s="241"/>
      <c r="Q427" s="241"/>
      <c r="R427" s="241"/>
      <c r="S427" s="241"/>
      <c r="T427" s="242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3" t="s">
        <v>176</v>
      </c>
      <c r="AU427" s="243" t="s">
        <v>87</v>
      </c>
      <c r="AV427" s="13" t="s">
        <v>84</v>
      </c>
      <c r="AW427" s="13" t="s">
        <v>32</v>
      </c>
      <c r="AX427" s="13" t="s">
        <v>76</v>
      </c>
      <c r="AY427" s="243" t="s">
        <v>167</v>
      </c>
    </row>
    <row r="428" s="14" customFormat="1">
      <c r="A428" s="14"/>
      <c r="B428" s="244"/>
      <c r="C428" s="245"/>
      <c r="D428" s="235" t="s">
        <v>176</v>
      </c>
      <c r="E428" s="246" t="s">
        <v>1</v>
      </c>
      <c r="F428" s="247" t="s">
        <v>111</v>
      </c>
      <c r="G428" s="245"/>
      <c r="H428" s="248">
        <v>3</v>
      </c>
      <c r="I428" s="249"/>
      <c r="J428" s="245"/>
      <c r="K428" s="245"/>
      <c r="L428" s="250"/>
      <c r="M428" s="251"/>
      <c r="N428" s="252"/>
      <c r="O428" s="252"/>
      <c r="P428" s="252"/>
      <c r="Q428" s="252"/>
      <c r="R428" s="252"/>
      <c r="S428" s="252"/>
      <c r="T428" s="253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4" t="s">
        <v>176</v>
      </c>
      <c r="AU428" s="254" t="s">
        <v>87</v>
      </c>
      <c r="AV428" s="14" t="s">
        <v>87</v>
      </c>
      <c r="AW428" s="14" t="s">
        <v>32</v>
      </c>
      <c r="AX428" s="14" t="s">
        <v>84</v>
      </c>
      <c r="AY428" s="254" t="s">
        <v>167</v>
      </c>
    </row>
    <row r="429" s="2" customFormat="1" ht="24.15" customHeight="1">
      <c r="A429" s="39"/>
      <c r="B429" s="40"/>
      <c r="C429" s="277" t="s">
        <v>619</v>
      </c>
      <c r="D429" s="277" t="s">
        <v>368</v>
      </c>
      <c r="E429" s="278" t="s">
        <v>620</v>
      </c>
      <c r="F429" s="279" t="s">
        <v>621</v>
      </c>
      <c r="G429" s="280" t="s">
        <v>399</v>
      </c>
      <c r="H429" s="281">
        <v>3.0299999999999998</v>
      </c>
      <c r="I429" s="282"/>
      <c r="J429" s="283">
        <f>ROUND(I429*H429,2)</f>
        <v>0</v>
      </c>
      <c r="K429" s="279" t="s">
        <v>173</v>
      </c>
      <c r="L429" s="284"/>
      <c r="M429" s="285" t="s">
        <v>1</v>
      </c>
      <c r="N429" s="286" t="s">
        <v>41</v>
      </c>
      <c r="O429" s="92"/>
      <c r="P429" s="229">
        <f>O429*H429</f>
        <v>0</v>
      </c>
      <c r="Q429" s="229">
        <v>0.097000000000000003</v>
      </c>
      <c r="R429" s="229">
        <f>Q429*H429</f>
        <v>0.29391</v>
      </c>
      <c r="S429" s="229">
        <v>0</v>
      </c>
      <c r="T429" s="230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1" t="s">
        <v>209</v>
      </c>
      <c r="AT429" s="231" t="s">
        <v>368</v>
      </c>
      <c r="AU429" s="231" t="s">
        <v>87</v>
      </c>
      <c r="AY429" s="18" t="s">
        <v>167</v>
      </c>
      <c r="BE429" s="232">
        <f>IF(N429="základní",J429,0)</f>
        <v>0</v>
      </c>
      <c r="BF429" s="232">
        <f>IF(N429="snížená",J429,0)</f>
        <v>0</v>
      </c>
      <c r="BG429" s="232">
        <f>IF(N429="zákl. přenesená",J429,0)</f>
        <v>0</v>
      </c>
      <c r="BH429" s="232">
        <f>IF(N429="sníž. přenesená",J429,0)</f>
        <v>0</v>
      </c>
      <c r="BI429" s="232">
        <f>IF(N429="nulová",J429,0)</f>
        <v>0</v>
      </c>
      <c r="BJ429" s="18" t="s">
        <v>84</v>
      </c>
      <c r="BK429" s="232">
        <f>ROUND(I429*H429,2)</f>
        <v>0</v>
      </c>
      <c r="BL429" s="18" t="s">
        <v>174</v>
      </c>
      <c r="BM429" s="231" t="s">
        <v>622</v>
      </c>
    </row>
    <row r="430" s="13" customFormat="1">
      <c r="A430" s="13"/>
      <c r="B430" s="233"/>
      <c r="C430" s="234"/>
      <c r="D430" s="235" t="s">
        <v>176</v>
      </c>
      <c r="E430" s="236" t="s">
        <v>1</v>
      </c>
      <c r="F430" s="237" t="s">
        <v>618</v>
      </c>
      <c r="G430" s="234"/>
      <c r="H430" s="236" t="s">
        <v>1</v>
      </c>
      <c r="I430" s="238"/>
      <c r="J430" s="234"/>
      <c r="K430" s="234"/>
      <c r="L430" s="239"/>
      <c r="M430" s="240"/>
      <c r="N430" s="241"/>
      <c r="O430" s="241"/>
      <c r="P430" s="241"/>
      <c r="Q430" s="241"/>
      <c r="R430" s="241"/>
      <c r="S430" s="241"/>
      <c r="T430" s="242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3" t="s">
        <v>176</v>
      </c>
      <c r="AU430" s="243" t="s">
        <v>87</v>
      </c>
      <c r="AV430" s="13" t="s">
        <v>84</v>
      </c>
      <c r="AW430" s="13" t="s">
        <v>32</v>
      </c>
      <c r="AX430" s="13" t="s">
        <v>76</v>
      </c>
      <c r="AY430" s="243" t="s">
        <v>167</v>
      </c>
    </row>
    <row r="431" s="14" customFormat="1">
      <c r="A431" s="14"/>
      <c r="B431" s="244"/>
      <c r="C431" s="245"/>
      <c r="D431" s="235" t="s">
        <v>176</v>
      </c>
      <c r="E431" s="246" t="s">
        <v>1</v>
      </c>
      <c r="F431" s="247" t="s">
        <v>623</v>
      </c>
      <c r="G431" s="245"/>
      <c r="H431" s="248">
        <v>3.0299999999999998</v>
      </c>
      <c r="I431" s="249"/>
      <c r="J431" s="245"/>
      <c r="K431" s="245"/>
      <c r="L431" s="250"/>
      <c r="M431" s="251"/>
      <c r="N431" s="252"/>
      <c r="O431" s="252"/>
      <c r="P431" s="252"/>
      <c r="Q431" s="252"/>
      <c r="R431" s="252"/>
      <c r="S431" s="252"/>
      <c r="T431" s="253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4" t="s">
        <v>176</v>
      </c>
      <c r="AU431" s="254" t="s">
        <v>87</v>
      </c>
      <c r="AV431" s="14" t="s">
        <v>87</v>
      </c>
      <c r="AW431" s="14" t="s">
        <v>32</v>
      </c>
      <c r="AX431" s="14" t="s">
        <v>84</v>
      </c>
      <c r="AY431" s="254" t="s">
        <v>167</v>
      </c>
    </row>
    <row r="432" s="2" customFormat="1" ht="24.15" customHeight="1">
      <c r="A432" s="39"/>
      <c r="B432" s="40"/>
      <c r="C432" s="277" t="s">
        <v>624</v>
      </c>
      <c r="D432" s="277" t="s">
        <v>368</v>
      </c>
      <c r="E432" s="278" t="s">
        <v>625</v>
      </c>
      <c r="F432" s="279" t="s">
        <v>626</v>
      </c>
      <c r="G432" s="280" t="s">
        <v>399</v>
      </c>
      <c r="H432" s="281">
        <v>3.0299999999999998</v>
      </c>
      <c r="I432" s="282"/>
      <c r="J432" s="283">
        <f>ROUND(I432*H432,2)</f>
        <v>0</v>
      </c>
      <c r="K432" s="279" t="s">
        <v>173</v>
      </c>
      <c r="L432" s="284"/>
      <c r="M432" s="285" t="s">
        <v>1</v>
      </c>
      <c r="N432" s="286" t="s">
        <v>41</v>
      </c>
      <c r="O432" s="92"/>
      <c r="P432" s="229">
        <f>O432*H432</f>
        <v>0</v>
      </c>
      <c r="Q432" s="229">
        <v>0.057000000000000002</v>
      </c>
      <c r="R432" s="229">
        <f>Q432*H432</f>
        <v>0.17271</v>
      </c>
      <c r="S432" s="229">
        <v>0</v>
      </c>
      <c r="T432" s="230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31" t="s">
        <v>209</v>
      </c>
      <c r="AT432" s="231" t="s">
        <v>368</v>
      </c>
      <c r="AU432" s="231" t="s">
        <v>87</v>
      </c>
      <c r="AY432" s="18" t="s">
        <v>167</v>
      </c>
      <c r="BE432" s="232">
        <f>IF(N432="základní",J432,0)</f>
        <v>0</v>
      </c>
      <c r="BF432" s="232">
        <f>IF(N432="snížená",J432,0)</f>
        <v>0</v>
      </c>
      <c r="BG432" s="232">
        <f>IF(N432="zákl. přenesená",J432,0)</f>
        <v>0</v>
      </c>
      <c r="BH432" s="232">
        <f>IF(N432="sníž. přenesená",J432,0)</f>
        <v>0</v>
      </c>
      <c r="BI432" s="232">
        <f>IF(N432="nulová",J432,0)</f>
        <v>0</v>
      </c>
      <c r="BJ432" s="18" t="s">
        <v>84</v>
      </c>
      <c r="BK432" s="232">
        <f>ROUND(I432*H432,2)</f>
        <v>0</v>
      </c>
      <c r="BL432" s="18" t="s">
        <v>174</v>
      </c>
      <c r="BM432" s="231" t="s">
        <v>627</v>
      </c>
    </row>
    <row r="433" s="13" customFormat="1">
      <c r="A433" s="13"/>
      <c r="B433" s="233"/>
      <c r="C433" s="234"/>
      <c r="D433" s="235" t="s">
        <v>176</v>
      </c>
      <c r="E433" s="236" t="s">
        <v>1</v>
      </c>
      <c r="F433" s="237" t="s">
        <v>618</v>
      </c>
      <c r="G433" s="234"/>
      <c r="H433" s="236" t="s">
        <v>1</v>
      </c>
      <c r="I433" s="238"/>
      <c r="J433" s="234"/>
      <c r="K433" s="234"/>
      <c r="L433" s="239"/>
      <c r="M433" s="240"/>
      <c r="N433" s="241"/>
      <c r="O433" s="241"/>
      <c r="P433" s="241"/>
      <c r="Q433" s="241"/>
      <c r="R433" s="241"/>
      <c r="S433" s="241"/>
      <c r="T433" s="242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3" t="s">
        <v>176</v>
      </c>
      <c r="AU433" s="243" t="s">
        <v>87</v>
      </c>
      <c r="AV433" s="13" t="s">
        <v>84</v>
      </c>
      <c r="AW433" s="13" t="s">
        <v>32</v>
      </c>
      <c r="AX433" s="13" t="s">
        <v>76</v>
      </c>
      <c r="AY433" s="243" t="s">
        <v>167</v>
      </c>
    </row>
    <row r="434" s="14" customFormat="1">
      <c r="A434" s="14"/>
      <c r="B434" s="244"/>
      <c r="C434" s="245"/>
      <c r="D434" s="235" t="s">
        <v>176</v>
      </c>
      <c r="E434" s="246" t="s">
        <v>1</v>
      </c>
      <c r="F434" s="247" t="s">
        <v>623</v>
      </c>
      <c r="G434" s="245"/>
      <c r="H434" s="248">
        <v>3.0299999999999998</v>
      </c>
      <c r="I434" s="249"/>
      <c r="J434" s="245"/>
      <c r="K434" s="245"/>
      <c r="L434" s="250"/>
      <c r="M434" s="251"/>
      <c r="N434" s="252"/>
      <c r="O434" s="252"/>
      <c r="P434" s="252"/>
      <c r="Q434" s="252"/>
      <c r="R434" s="252"/>
      <c r="S434" s="252"/>
      <c r="T434" s="253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4" t="s">
        <v>176</v>
      </c>
      <c r="AU434" s="254" t="s">
        <v>87</v>
      </c>
      <c r="AV434" s="14" t="s">
        <v>87</v>
      </c>
      <c r="AW434" s="14" t="s">
        <v>32</v>
      </c>
      <c r="AX434" s="14" t="s">
        <v>84</v>
      </c>
      <c r="AY434" s="254" t="s">
        <v>167</v>
      </c>
    </row>
    <row r="435" s="2" customFormat="1" ht="24.15" customHeight="1">
      <c r="A435" s="39"/>
      <c r="B435" s="40"/>
      <c r="C435" s="277" t="s">
        <v>628</v>
      </c>
      <c r="D435" s="277" t="s">
        <v>368</v>
      </c>
      <c r="E435" s="278" t="s">
        <v>629</v>
      </c>
      <c r="F435" s="279" t="s">
        <v>630</v>
      </c>
      <c r="G435" s="280" t="s">
        <v>399</v>
      </c>
      <c r="H435" s="281">
        <v>3.0299999999999998</v>
      </c>
      <c r="I435" s="282"/>
      <c r="J435" s="283">
        <f>ROUND(I435*H435,2)</f>
        <v>0</v>
      </c>
      <c r="K435" s="279" t="s">
        <v>1</v>
      </c>
      <c r="L435" s="284"/>
      <c r="M435" s="285" t="s">
        <v>1</v>
      </c>
      <c r="N435" s="286" t="s">
        <v>41</v>
      </c>
      <c r="O435" s="92"/>
      <c r="P435" s="229">
        <f>O435*H435</f>
        <v>0</v>
      </c>
      <c r="Q435" s="229">
        <v>0.070000000000000007</v>
      </c>
      <c r="R435" s="229">
        <f>Q435*H435</f>
        <v>0.21210000000000001</v>
      </c>
      <c r="S435" s="229">
        <v>0</v>
      </c>
      <c r="T435" s="230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31" t="s">
        <v>209</v>
      </c>
      <c r="AT435" s="231" t="s">
        <v>368</v>
      </c>
      <c r="AU435" s="231" t="s">
        <v>87</v>
      </c>
      <c r="AY435" s="18" t="s">
        <v>167</v>
      </c>
      <c r="BE435" s="232">
        <f>IF(N435="základní",J435,0)</f>
        <v>0</v>
      </c>
      <c r="BF435" s="232">
        <f>IF(N435="snížená",J435,0)</f>
        <v>0</v>
      </c>
      <c r="BG435" s="232">
        <f>IF(N435="zákl. přenesená",J435,0)</f>
        <v>0</v>
      </c>
      <c r="BH435" s="232">
        <f>IF(N435="sníž. přenesená",J435,0)</f>
        <v>0</v>
      </c>
      <c r="BI435" s="232">
        <f>IF(N435="nulová",J435,0)</f>
        <v>0</v>
      </c>
      <c r="BJ435" s="18" t="s">
        <v>84</v>
      </c>
      <c r="BK435" s="232">
        <f>ROUND(I435*H435,2)</f>
        <v>0</v>
      </c>
      <c r="BL435" s="18" t="s">
        <v>174</v>
      </c>
      <c r="BM435" s="231" t="s">
        <v>631</v>
      </c>
    </row>
    <row r="436" s="13" customFormat="1">
      <c r="A436" s="13"/>
      <c r="B436" s="233"/>
      <c r="C436" s="234"/>
      <c r="D436" s="235" t="s">
        <v>176</v>
      </c>
      <c r="E436" s="236" t="s">
        <v>1</v>
      </c>
      <c r="F436" s="237" t="s">
        <v>618</v>
      </c>
      <c r="G436" s="234"/>
      <c r="H436" s="236" t="s">
        <v>1</v>
      </c>
      <c r="I436" s="238"/>
      <c r="J436" s="234"/>
      <c r="K436" s="234"/>
      <c r="L436" s="239"/>
      <c r="M436" s="240"/>
      <c r="N436" s="241"/>
      <c r="O436" s="241"/>
      <c r="P436" s="241"/>
      <c r="Q436" s="241"/>
      <c r="R436" s="241"/>
      <c r="S436" s="241"/>
      <c r="T436" s="242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3" t="s">
        <v>176</v>
      </c>
      <c r="AU436" s="243" t="s">
        <v>87</v>
      </c>
      <c r="AV436" s="13" t="s">
        <v>84</v>
      </c>
      <c r="AW436" s="13" t="s">
        <v>32</v>
      </c>
      <c r="AX436" s="13" t="s">
        <v>76</v>
      </c>
      <c r="AY436" s="243" t="s">
        <v>167</v>
      </c>
    </row>
    <row r="437" s="14" customFormat="1">
      <c r="A437" s="14"/>
      <c r="B437" s="244"/>
      <c r="C437" s="245"/>
      <c r="D437" s="235" t="s">
        <v>176</v>
      </c>
      <c r="E437" s="246" t="s">
        <v>1</v>
      </c>
      <c r="F437" s="247" t="s">
        <v>623</v>
      </c>
      <c r="G437" s="245"/>
      <c r="H437" s="248">
        <v>3.0299999999999998</v>
      </c>
      <c r="I437" s="249"/>
      <c r="J437" s="245"/>
      <c r="K437" s="245"/>
      <c r="L437" s="250"/>
      <c r="M437" s="251"/>
      <c r="N437" s="252"/>
      <c r="O437" s="252"/>
      <c r="P437" s="252"/>
      <c r="Q437" s="252"/>
      <c r="R437" s="252"/>
      <c r="S437" s="252"/>
      <c r="T437" s="253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4" t="s">
        <v>176</v>
      </c>
      <c r="AU437" s="254" t="s">
        <v>87</v>
      </c>
      <c r="AV437" s="14" t="s">
        <v>87</v>
      </c>
      <c r="AW437" s="14" t="s">
        <v>32</v>
      </c>
      <c r="AX437" s="14" t="s">
        <v>84</v>
      </c>
      <c r="AY437" s="254" t="s">
        <v>167</v>
      </c>
    </row>
    <row r="438" s="2" customFormat="1" ht="24.15" customHeight="1">
      <c r="A438" s="39"/>
      <c r="B438" s="40"/>
      <c r="C438" s="220" t="s">
        <v>632</v>
      </c>
      <c r="D438" s="220" t="s">
        <v>169</v>
      </c>
      <c r="E438" s="221" t="s">
        <v>633</v>
      </c>
      <c r="F438" s="222" t="s">
        <v>634</v>
      </c>
      <c r="G438" s="223" t="s">
        <v>399</v>
      </c>
      <c r="H438" s="224">
        <v>3</v>
      </c>
      <c r="I438" s="225"/>
      <c r="J438" s="226">
        <f>ROUND(I438*H438,2)</f>
        <v>0</v>
      </c>
      <c r="K438" s="222" t="s">
        <v>173</v>
      </c>
      <c r="L438" s="45"/>
      <c r="M438" s="227" t="s">
        <v>1</v>
      </c>
      <c r="N438" s="228" t="s">
        <v>41</v>
      </c>
      <c r="O438" s="92"/>
      <c r="P438" s="229">
        <f>O438*H438</f>
        <v>0</v>
      </c>
      <c r="Q438" s="229">
        <v>0.21734000000000001</v>
      </c>
      <c r="R438" s="229">
        <f>Q438*H438</f>
        <v>0.65202000000000004</v>
      </c>
      <c r="S438" s="229">
        <v>0</v>
      </c>
      <c r="T438" s="230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31" t="s">
        <v>174</v>
      </c>
      <c r="AT438" s="231" t="s">
        <v>169</v>
      </c>
      <c r="AU438" s="231" t="s">
        <v>87</v>
      </c>
      <c r="AY438" s="18" t="s">
        <v>167</v>
      </c>
      <c r="BE438" s="232">
        <f>IF(N438="základní",J438,0)</f>
        <v>0</v>
      </c>
      <c r="BF438" s="232">
        <f>IF(N438="snížená",J438,0)</f>
        <v>0</v>
      </c>
      <c r="BG438" s="232">
        <f>IF(N438="zákl. přenesená",J438,0)</f>
        <v>0</v>
      </c>
      <c r="BH438" s="232">
        <f>IF(N438="sníž. přenesená",J438,0)</f>
        <v>0</v>
      </c>
      <c r="BI438" s="232">
        <f>IF(N438="nulová",J438,0)</f>
        <v>0</v>
      </c>
      <c r="BJ438" s="18" t="s">
        <v>84</v>
      </c>
      <c r="BK438" s="232">
        <f>ROUND(I438*H438,2)</f>
        <v>0</v>
      </c>
      <c r="BL438" s="18" t="s">
        <v>174</v>
      </c>
      <c r="BM438" s="231" t="s">
        <v>635</v>
      </c>
    </row>
    <row r="439" s="13" customFormat="1">
      <c r="A439" s="13"/>
      <c r="B439" s="233"/>
      <c r="C439" s="234"/>
      <c r="D439" s="235" t="s">
        <v>176</v>
      </c>
      <c r="E439" s="236" t="s">
        <v>1</v>
      </c>
      <c r="F439" s="237" t="s">
        <v>618</v>
      </c>
      <c r="G439" s="234"/>
      <c r="H439" s="236" t="s">
        <v>1</v>
      </c>
      <c r="I439" s="238"/>
      <c r="J439" s="234"/>
      <c r="K439" s="234"/>
      <c r="L439" s="239"/>
      <c r="M439" s="240"/>
      <c r="N439" s="241"/>
      <c r="O439" s="241"/>
      <c r="P439" s="241"/>
      <c r="Q439" s="241"/>
      <c r="R439" s="241"/>
      <c r="S439" s="241"/>
      <c r="T439" s="242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3" t="s">
        <v>176</v>
      </c>
      <c r="AU439" s="243" t="s">
        <v>87</v>
      </c>
      <c r="AV439" s="13" t="s">
        <v>84</v>
      </c>
      <c r="AW439" s="13" t="s">
        <v>32</v>
      </c>
      <c r="AX439" s="13" t="s">
        <v>76</v>
      </c>
      <c r="AY439" s="243" t="s">
        <v>167</v>
      </c>
    </row>
    <row r="440" s="14" customFormat="1">
      <c r="A440" s="14"/>
      <c r="B440" s="244"/>
      <c r="C440" s="245"/>
      <c r="D440" s="235" t="s">
        <v>176</v>
      </c>
      <c r="E440" s="246" t="s">
        <v>1</v>
      </c>
      <c r="F440" s="247" t="s">
        <v>111</v>
      </c>
      <c r="G440" s="245"/>
      <c r="H440" s="248">
        <v>3</v>
      </c>
      <c r="I440" s="249"/>
      <c r="J440" s="245"/>
      <c r="K440" s="245"/>
      <c r="L440" s="250"/>
      <c r="M440" s="251"/>
      <c r="N440" s="252"/>
      <c r="O440" s="252"/>
      <c r="P440" s="252"/>
      <c r="Q440" s="252"/>
      <c r="R440" s="252"/>
      <c r="S440" s="252"/>
      <c r="T440" s="253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4" t="s">
        <v>176</v>
      </c>
      <c r="AU440" s="254" t="s">
        <v>87</v>
      </c>
      <c r="AV440" s="14" t="s">
        <v>87</v>
      </c>
      <c r="AW440" s="14" t="s">
        <v>32</v>
      </c>
      <c r="AX440" s="14" t="s">
        <v>84</v>
      </c>
      <c r="AY440" s="254" t="s">
        <v>167</v>
      </c>
    </row>
    <row r="441" s="2" customFormat="1" ht="24.15" customHeight="1">
      <c r="A441" s="39"/>
      <c r="B441" s="40"/>
      <c r="C441" s="277" t="s">
        <v>636</v>
      </c>
      <c r="D441" s="277" t="s">
        <v>368</v>
      </c>
      <c r="E441" s="278" t="s">
        <v>637</v>
      </c>
      <c r="F441" s="279" t="s">
        <v>638</v>
      </c>
      <c r="G441" s="280" t="s">
        <v>399</v>
      </c>
      <c r="H441" s="281">
        <v>3</v>
      </c>
      <c r="I441" s="282"/>
      <c r="J441" s="283">
        <f>ROUND(I441*H441,2)</f>
        <v>0</v>
      </c>
      <c r="K441" s="279" t="s">
        <v>1</v>
      </c>
      <c r="L441" s="284"/>
      <c r="M441" s="285" t="s">
        <v>1</v>
      </c>
      <c r="N441" s="286" t="s">
        <v>41</v>
      </c>
      <c r="O441" s="92"/>
      <c r="P441" s="229">
        <f>O441*H441</f>
        <v>0</v>
      </c>
      <c r="Q441" s="229">
        <v>0.108</v>
      </c>
      <c r="R441" s="229">
        <f>Q441*H441</f>
        <v>0.32400000000000001</v>
      </c>
      <c r="S441" s="229">
        <v>0</v>
      </c>
      <c r="T441" s="230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31" t="s">
        <v>209</v>
      </c>
      <c r="AT441" s="231" t="s">
        <v>368</v>
      </c>
      <c r="AU441" s="231" t="s">
        <v>87</v>
      </c>
      <c r="AY441" s="18" t="s">
        <v>167</v>
      </c>
      <c r="BE441" s="232">
        <f>IF(N441="základní",J441,0)</f>
        <v>0</v>
      </c>
      <c r="BF441" s="232">
        <f>IF(N441="snížená",J441,0)</f>
        <v>0</v>
      </c>
      <c r="BG441" s="232">
        <f>IF(N441="zákl. přenesená",J441,0)</f>
        <v>0</v>
      </c>
      <c r="BH441" s="232">
        <f>IF(N441="sníž. přenesená",J441,0)</f>
        <v>0</v>
      </c>
      <c r="BI441" s="232">
        <f>IF(N441="nulová",J441,0)</f>
        <v>0</v>
      </c>
      <c r="BJ441" s="18" t="s">
        <v>84</v>
      </c>
      <c r="BK441" s="232">
        <f>ROUND(I441*H441,2)</f>
        <v>0</v>
      </c>
      <c r="BL441" s="18" t="s">
        <v>174</v>
      </c>
      <c r="BM441" s="231" t="s">
        <v>639</v>
      </c>
    </row>
    <row r="442" s="13" customFormat="1">
      <c r="A442" s="13"/>
      <c r="B442" s="233"/>
      <c r="C442" s="234"/>
      <c r="D442" s="235" t="s">
        <v>176</v>
      </c>
      <c r="E442" s="236" t="s">
        <v>1</v>
      </c>
      <c r="F442" s="237" t="s">
        <v>618</v>
      </c>
      <c r="G442" s="234"/>
      <c r="H442" s="236" t="s">
        <v>1</v>
      </c>
      <c r="I442" s="238"/>
      <c r="J442" s="234"/>
      <c r="K442" s="234"/>
      <c r="L442" s="239"/>
      <c r="M442" s="240"/>
      <c r="N442" s="241"/>
      <c r="O442" s="241"/>
      <c r="P442" s="241"/>
      <c r="Q442" s="241"/>
      <c r="R442" s="241"/>
      <c r="S442" s="241"/>
      <c r="T442" s="242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3" t="s">
        <v>176</v>
      </c>
      <c r="AU442" s="243" t="s">
        <v>87</v>
      </c>
      <c r="AV442" s="13" t="s">
        <v>84</v>
      </c>
      <c r="AW442" s="13" t="s">
        <v>32</v>
      </c>
      <c r="AX442" s="13" t="s">
        <v>76</v>
      </c>
      <c r="AY442" s="243" t="s">
        <v>167</v>
      </c>
    </row>
    <row r="443" s="14" customFormat="1">
      <c r="A443" s="14"/>
      <c r="B443" s="244"/>
      <c r="C443" s="245"/>
      <c r="D443" s="235" t="s">
        <v>176</v>
      </c>
      <c r="E443" s="246" t="s">
        <v>1</v>
      </c>
      <c r="F443" s="247" t="s">
        <v>111</v>
      </c>
      <c r="G443" s="245"/>
      <c r="H443" s="248">
        <v>3</v>
      </c>
      <c r="I443" s="249"/>
      <c r="J443" s="245"/>
      <c r="K443" s="245"/>
      <c r="L443" s="250"/>
      <c r="M443" s="251"/>
      <c r="N443" s="252"/>
      <c r="O443" s="252"/>
      <c r="P443" s="252"/>
      <c r="Q443" s="252"/>
      <c r="R443" s="252"/>
      <c r="S443" s="252"/>
      <c r="T443" s="253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4" t="s">
        <v>176</v>
      </c>
      <c r="AU443" s="254" t="s">
        <v>87</v>
      </c>
      <c r="AV443" s="14" t="s">
        <v>87</v>
      </c>
      <c r="AW443" s="14" t="s">
        <v>32</v>
      </c>
      <c r="AX443" s="14" t="s">
        <v>84</v>
      </c>
      <c r="AY443" s="254" t="s">
        <v>167</v>
      </c>
    </row>
    <row r="444" s="2" customFormat="1" ht="24.15" customHeight="1">
      <c r="A444" s="39"/>
      <c r="B444" s="40"/>
      <c r="C444" s="220" t="s">
        <v>640</v>
      </c>
      <c r="D444" s="220" t="s">
        <v>169</v>
      </c>
      <c r="E444" s="221" t="s">
        <v>641</v>
      </c>
      <c r="F444" s="222" t="s">
        <v>642</v>
      </c>
      <c r="G444" s="223" t="s">
        <v>399</v>
      </c>
      <c r="H444" s="224">
        <v>3</v>
      </c>
      <c r="I444" s="225"/>
      <c r="J444" s="226">
        <f>ROUND(I444*H444,2)</f>
        <v>0</v>
      </c>
      <c r="K444" s="222" t="s">
        <v>173</v>
      </c>
      <c r="L444" s="45"/>
      <c r="M444" s="227" t="s">
        <v>1</v>
      </c>
      <c r="N444" s="228" t="s">
        <v>41</v>
      </c>
      <c r="O444" s="92"/>
      <c r="P444" s="229">
        <f>O444*H444</f>
        <v>0</v>
      </c>
      <c r="Q444" s="229">
        <v>0</v>
      </c>
      <c r="R444" s="229">
        <f>Q444*H444</f>
        <v>0</v>
      </c>
      <c r="S444" s="229">
        <v>0.10000000000000001</v>
      </c>
      <c r="T444" s="230">
        <f>S444*H444</f>
        <v>0.30000000000000004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31" t="s">
        <v>174</v>
      </c>
      <c r="AT444" s="231" t="s">
        <v>169</v>
      </c>
      <c r="AU444" s="231" t="s">
        <v>87</v>
      </c>
      <c r="AY444" s="18" t="s">
        <v>167</v>
      </c>
      <c r="BE444" s="232">
        <f>IF(N444="základní",J444,0)</f>
        <v>0</v>
      </c>
      <c r="BF444" s="232">
        <f>IF(N444="snížená",J444,0)</f>
        <v>0</v>
      </c>
      <c r="BG444" s="232">
        <f>IF(N444="zákl. přenesená",J444,0)</f>
        <v>0</v>
      </c>
      <c r="BH444" s="232">
        <f>IF(N444="sníž. přenesená",J444,0)</f>
        <v>0</v>
      </c>
      <c r="BI444" s="232">
        <f>IF(N444="nulová",J444,0)</f>
        <v>0</v>
      </c>
      <c r="BJ444" s="18" t="s">
        <v>84</v>
      </c>
      <c r="BK444" s="232">
        <f>ROUND(I444*H444,2)</f>
        <v>0</v>
      </c>
      <c r="BL444" s="18" t="s">
        <v>174</v>
      </c>
      <c r="BM444" s="231" t="s">
        <v>643</v>
      </c>
    </row>
    <row r="445" s="13" customFormat="1">
      <c r="A445" s="13"/>
      <c r="B445" s="233"/>
      <c r="C445" s="234"/>
      <c r="D445" s="235" t="s">
        <v>176</v>
      </c>
      <c r="E445" s="236" t="s">
        <v>1</v>
      </c>
      <c r="F445" s="237" t="s">
        <v>644</v>
      </c>
      <c r="G445" s="234"/>
      <c r="H445" s="236" t="s">
        <v>1</v>
      </c>
      <c r="I445" s="238"/>
      <c r="J445" s="234"/>
      <c r="K445" s="234"/>
      <c r="L445" s="239"/>
      <c r="M445" s="240"/>
      <c r="N445" s="241"/>
      <c r="O445" s="241"/>
      <c r="P445" s="241"/>
      <c r="Q445" s="241"/>
      <c r="R445" s="241"/>
      <c r="S445" s="241"/>
      <c r="T445" s="242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3" t="s">
        <v>176</v>
      </c>
      <c r="AU445" s="243" t="s">
        <v>87</v>
      </c>
      <c r="AV445" s="13" t="s">
        <v>84</v>
      </c>
      <c r="AW445" s="13" t="s">
        <v>32</v>
      </c>
      <c r="AX445" s="13" t="s">
        <v>76</v>
      </c>
      <c r="AY445" s="243" t="s">
        <v>167</v>
      </c>
    </row>
    <row r="446" s="14" customFormat="1">
      <c r="A446" s="14"/>
      <c r="B446" s="244"/>
      <c r="C446" s="245"/>
      <c r="D446" s="235" t="s">
        <v>176</v>
      </c>
      <c r="E446" s="246" t="s">
        <v>1</v>
      </c>
      <c r="F446" s="247" t="s">
        <v>645</v>
      </c>
      <c r="G446" s="245"/>
      <c r="H446" s="248">
        <v>3</v>
      </c>
      <c r="I446" s="249"/>
      <c r="J446" s="245"/>
      <c r="K446" s="245"/>
      <c r="L446" s="250"/>
      <c r="M446" s="251"/>
      <c r="N446" s="252"/>
      <c r="O446" s="252"/>
      <c r="P446" s="252"/>
      <c r="Q446" s="252"/>
      <c r="R446" s="252"/>
      <c r="S446" s="252"/>
      <c r="T446" s="253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4" t="s">
        <v>176</v>
      </c>
      <c r="AU446" s="254" t="s">
        <v>87</v>
      </c>
      <c r="AV446" s="14" t="s">
        <v>87</v>
      </c>
      <c r="AW446" s="14" t="s">
        <v>32</v>
      </c>
      <c r="AX446" s="14" t="s">
        <v>84</v>
      </c>
      <c r="AY446" s="254" t="s">
        <v>167</v>
      </c>
    </row>
    <row r="447" s="2" customFormat="1" ht="24.15" customHeight="1">
      <c r="A447" s="39"/>
      <c r="B447" s="40"/>
      <c r="C447" s="220" t="s">
        <v>646</v>
      </c>
      <c r="D447" s="220" t="s">
        <v>169</v>
      </c>
      <c r="E447" s="221" t="s">
        <v>647</v>
      </c>
      <c r="F447" s="222" t="s">
        <v>648</v>
      </c>
      <c r="G447" s="223" t="s">
        <v>399</v>
      </c>
      <c r="H447" s="224">
        <v>10</v>
      </c>
      <c r="I447" s="225"/>
      <c r="J447" s="226">
        <f>ROUND(I447*H447,2)</f>
        <v>0</v>
      </c>
      <c r="K447" s="222" t="s">
        <v>173</v>
      </c>
      <c r="L447" s="45"/>
      <c r="M447" s="227" t="s">
        <v>1</v>
      </c>
      <c r="N447" s="228" t="s">
        <v>41</v>
      </c>
      <c r="O447" s="92"/>
      <c r="P447" s="229">
        <f>O447*H447</f>
        <v>0</v>
      </c>
      <c r="Q447" s="229">
        <v>0</v>
      </c>
      <c r="R447" s="229">
        <f>Q447*H447</f>
        <v>0</v>
      </c>
      <c r="S447" s="229">
        <v>0.050000000000000003</v>
      </c>
      <c r="T447" s="230">
        <f>S447*H447</f>
        <v>0.5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31" t="s">
        <v>174</v>
      </c>
      <c r="AT447" s="231" t="s">
        <v>169</v>
      </c>
      <c r="AU447" s="231" t="s">
        <v>87</v>
      </c>
      <c r="AY447" s="18" t="s">
        <v>167</v>
      </c>
      <c r="BE447" s="232">
        <f>IF(N447="základní",J447,0)</f>
        <v>0</v>
      </c>
      <c r="BF447" s="232">
        <f>IF(N447="snížená",J447,0)</f>
        <v>0</v>
      </c>
      <c r="BG447" s="232">
        <f>IF(N447="zákl. přenesená",J447,0)</f>
        <v>0</v>
      </c>
      <c r="BH447" s="232">
        <f>IF(N447="sníž. přenesená",J447,0)</f>
        <v>0</v>
      </c>
      <c r="BI447" s="232">
        <f>IF(N447="nulová",J447,0)</f>
        <v>0</v>
      </c>
      <c r="BJ447" s="18" t="s">
        <v>84</v>
      </c>
      <c r="BK447" s="232">
        <f>ROUND(I447*H447,2)</f>
        <v>0</v>
      </c>
      <c r="BL447" s="18" t="s">
        <v>174</v>
      </c>
      <c r="BM447" s="231" t="s">
        <v>649</v>
      </c>
    </row>
    <row r="448" s="13" customFormat="1">
      <c r="A448" s="13"/>
      <c r="B448" s="233"/>
      <c r="C448" s="234"/>
      <c r="D448" s="235" t="s">
        <v>176</v>
      </c>
      <c r="E448" s="236" t="s">
        <v>1</v>
      </c>
      <c r="F448" s="237" t="s">
        <v>177</v>
      </c>
      <c r="G448" s="234"/>
      <c r="H448" s="236" t="s">
        <v>1</v>
      </c>
      <c r="I448" s="238"/>
      <c r="J448" s="234"/>
      <c r="K448" s="234"/>
      <c r="L448" s="239"/>
      <c r="M448" s="240"/>
      <c r="N448" s="241"/>
      <c r="O448" s="241"/>
      <c r="P448" s="241"/>
      <c r="Q448" s="241"/>
      <c r="R448" s="241"/>
      <c r="S448" s="241"/>
      <c r="T448" s="242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3" t="s">
        <v>176</v>
      </c>
      <c r="AU448" s="243" t="s">
        <v>87</v>
      </c>
      <c r="AV448" s="13" t="s">
        <v>84</v>
      </c>
      <c r="AW448" s="13" t="s">
        <v>32</v>
      </c>
      <c r="AX448" s="13" t="s">
        <v>76</v>
      </c>
      <c r="AY448" s="243" t="s">
        <v>167</v>
      </c>
    </row>
    <row r="449" s="14" customFormat="1">
      <c r="A449" s="14"/>
      <c r="B449" s="244"/>
      <c r="C449" s="245"/>
      <c r="D449" s="235" t="s">
        <v>176</v>
      </c>
      <c r="E449" s="246" t="s">
        <v>1</v>
      </c>
      <c r="F449" s="247" t="s">
        <v>650</v>
      </c>
      <c r="G449" s="245"/>
      <c r="H449" s="248">
        <v>1</v>
      </c>
      <c r="I449" s="249"/>
      <c r="J449" s="245"/>
      <c r="K449" s="245"/>
      <c r="L449" s="250"/>
      <c r="M449" s="251"/>
      <c r="N449" s="252"/>
      <c r="O449" s="252"/>
      <c r="P449" s="252"/>
      <c r="Q449" s="252"/>
      <c r="R449" s="252"/>
      <c r="S449" s="252"/>
      <c r="T449" s="253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4" t="s">
        <v>176</v>
      </c>
      <c r="AU449" s="254" t="s">
        <v>87</v>
      </c>
      <c r="AV449" s="14" t="s">
        <v>87</v>
      </c>
      <c r="AW449" s="14" t="s">
        <v>32</v>
      </c>
      <c r="AX449" s="14" t="s">
        <v>76</v>
      </c>
      <c r="AY449" s="254" t="s">
        <v>167</v>
      </c>
    </row>
    <row r="450" s="14" customFormat="1">
      <c r="A450" s="14"/>
      <c r="B450" s="244"/>
      <c r="C450" s="245"/>
      <c r="D450" s="235" t="s">
        <v>176</v>
      </c>
      <c r="E450" s="246" t="s">
        <v>1</v>
      </c>
      <c r="F450" s="247" t="s">
        <v>651</v>
      </c>
      <c r="G450" s="245"/>
      <c r="H450" s="248">
        <v>2</v>
      </c>
      <c r="I450" s="249"/>
      <c r="J450" s="245"/>
      <c r="K450" s="245"/>
      <c r="L450" s="250"/>
      <c r="M450" s="251"/>
      <c r="N450" s="252"/>
      <c r="O450" s="252"/>
      <c r="P450" s="252"/>
      <c r="Q450" s="252"/>
      <c r="R450" s="252"/>
      <c r="S450" s="252"/>
      <c r="T450" s="253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4" t="s">
        <v>176</v>
      </c>
      <c r="AU450" s="254" t="s">
        <v>87</v>
      </c>
      <c r="AV450" s="14" t="s">
        <v>87</v>
      </c>
      <c r="AW450" s="14" t="s">
        <v>32</v>
      </c>
      <c r="AX450" s="14" t="s">
        <v>76</v>
      </c>
      <c r="AY450" s="254" t="s">
        <v>167</v>
      </c>
    </row>
    <row r="451" s="14" customFormat="1">
      <c r="A451" s="14"/>
      <c r="B451" s="244"/>
      <c r="C451" s="245"/>
      <c r="D451" s="235" t="s">
        <v>176</v>
      </c>
      <c r="E451" s="246" t="s">
        <v>1</v>
      </c>
      <c r="F451" s="247" t="s">
        <v>652</v>
      </c>
      <c r="G451" s="245"/>
      <c r="H451" s="248">
        <v>7</v>
      </c>
      <c r="I451" s="249"/>
      <c r="J451" s="245"/>
      <c r="K451" s="245"/>
      <c r="L451" s="250"/>
      <c r="M451" s="251"/>
      <c r="N451" s="252"/>
      <c r="O451" s="252"/>
      <c r="P451" s="252"/>
      <c r="Q451" s="252"/>
      <c r="R451" s="252"/>
      <c r="S451" s="252"/>
      <c r="T451" s="253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4" t="s">
        <v>176</v>
      </c>
      <c r="AU451" s="254" t="s">
        <v>87</v>
      </c>
      <c r="AV451" s="14" t="s">
        <v>87</v>
      </c>
      <c r="AW451" s="14" t="s">
        <v>32</v>
      </c>
      <c r="AX451" s="14" t="s">
        <v>76</v>
      </c>
      <c r="AY451" s="254" t="s">
        <v>167</v>
      </c>
    </row>
    <row r="452" s="15" customFormat="1">
      <c r="A452" s="15"/>
      <c r="B452" s="255"/>
      <c r="C452" s="256"/>
      <c r="D452" s="235" t="s">
        <v>176</v>
      </c>
      <c r="E452" s="257" t="s">
        <v>1</v>
      </c>
      <c r="F452" s="258" t="s">
        <v>128</v>
      </c>
      <c r="G452" s="256"/>
      <c r="H452" s="259">
        <v>10</v>
      </c>
      <c r="I452" s="260"/>
      <c r="J452" s="256"/>
      <c r="K452" s="256"/>
      <c r="L452" s="261"/>
      <c r="M452" s="262"/>
      <c r="N452" s="263"/>
      <c r="O452" s="263"/>
      <c r="P452" s="263"/>
      <c r="Q452" s="263"/>
      <c r="R452" s="263"/>
      <c r="S452" s="263"/>
      <c r="T452" s="264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65" t="s">
        <v>176</v>
      </c>
      <c r="AU452" s="265" t="s">
        <v>87</v>
      </c>
      <c r="AV452" s="15" t="s">
        <v>174</v>
      </c>
      <c r="AW452" s="15" t="s">
        <v>32</v>
      </c>
      <c r="AX452" s="15" t="s">
        <v>84</v>
      </c>
      <c r="AY452" s="265" t="s">
        <v>167</v>
      </c>
    </row>
    <row r="453" s="2" customFormat="1" ht="16.5" customHeight="1">
      <c r="A453" s="39"/>
      <c r="B453" s="40"/>
      <c r="C453" s="220" t="s">
        <v>653</v>
      </c>
      <c r="D453" s="220" t="s">
        <v>169</v>
      </c>
      <c r="E453" s="221" t="s">
        <v>654</v>
      </c>
      <c r="F453" s="222" t="s">
        <v>655</v>
      </c>
      <c r="G453" s="223" t="s">
        <v>196</v>
      </c>
      <c r="H453" s="224">
        <v>104</v>
      </c>
      <c r="I453" s="225"/>
      <c r="J453" s="226">
        <f>ROUND(I453*H453,2)</f>
        <v>0</v>
      </c>
      <c r="K453" s="222" t="s">
        <v>173</v>
      </c>
      <c r="L453" s="45"/>
      <c r="M453" s="227" t="s">
        <v>1</v>
      </c>
      <c r="N453" s="228" t="s">
        <v>41</v>
      </c>
      <c r="O453" s="92"/>
      <c r="P453" s="229">
        <f>O453*H453</f>
        <v>0</v>
      </c>
      <c r="Q453" s="229">
        <v>0</v>
      </c>
      <c r="R453" s="229">
        <f>Q453*H453</f>
        <v>0</v>
      </c>
      <c r="S453" s="229">
        <v>0</v>
      </c>
      <c r="T453" s="230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31" t="s">
        <v>174</v>
      </c>
      <c r="AT453" s="231" t="s">
        <v>169</v>
      </c>
      <c r="AU453" s="231" t="s">
        <v>87</v>
      </c>
      <c r="AY453" s="18" t="s">
        <v>167</v>
      </c>
      <c r="BE453" s="232">
        <f>IF(N453="základní",J453,0)</f>
        <v>0</v>
      </c>
      <c r="BF453" s="232">
        <f>IF(N453="snížená",J453,0)</f>
        <v>0</v>
      </c>
      <c r="BG453" s="232">
        <f>IF(N453="zákl. přenesená",J453,0)</f>
        <v>0</v>
      </c>
      <c r="BH453" s="232">
        <f>IF(N453="sníž. přenesená",J453,0)</f>
        <v>0</v>
      </c>
      <c r="BI453" s="232">
        <f>IF(N453="nulová",J453,0)</f>
        <v>0</v>
      </c>
      <c r="BJ453" s="18" t="s">
        <v>84</v>
      </c>
      <c r="BK453" s="232">
        <f>ROUND(I453*H453,2)</f>
        <v>0</v>
      </c>
      <c r="BL453" s="18" t="s">
        <v>174</v>
      </c>
      <c r="BM453" s="231" t="s">
        <v>656</v>
      </c>
    </row>
    <row r="454" s="13" customFormat="1">
      <c r="A454" s="13"/>
      <c r="B454" s="233"/>
      <c r="C454" s="234"/>
      <c r="D454" s="235" t="s">
        <v>176</v>
      </c>
      <c r="E454" s="236" t="s">
        <v>1</v>
      </c>
      <c r="F454" s="237" t="s">
        <v>644</v>
      </c>
      <c r="G454" s="234"/>
      <c r="H454" s="236" t="s">
        <v>1</v>
      </c>
      <c r="I454" s="238"/>
      <c r="J454" s="234"/>
      <c r="K454" s="234"/>
      <c r="L454" s="239"/>
      <c r="M454" s="240"/>
      <c r="N454" s="241"/>
      <c r="O454" s="241"/>
      <c r="P454" s="241"/>
      <c r="Q454" s="241"/>
      <c r="R454" s="241"/>
      <c r="S454" s="241"/>
      <c r="T454" s="242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3" t="s">
        <v>176</v>
      </c>
      <c r="AU454" s="243" t="s">
        <v>87</v>
      </c>
      <c r="AV454" s="13" t="s">
        <v>84</v>
      </c>
      <c r="AW454" s="13" t="s">
        <v>32</v>
      </c>
      <c r="AX454" s="13" t="s">
        <v>76</v>
      </c>
      <c r="AY454" s="243" t="s">
        <v>167</v>
      </c>
    </row>
    <row r="455" s="14" customFormat="1">
      <c r="A455" s="14"/>
      <c r="B455" s="244"/>
      <c r="C455" s="245"/>
      <c r="D455" s="235" t="s">
        <v>176</v>
      </c>
      <c r="E455" s="246" t="s">
        <v>1</v>
      </c>
      <c r="F455" s="247" t="s">
        <v>394</v>
      </c>
      <c r="G455" s="245"/>
      <c r="H455" s="248">
        <v>104</v>
      </c>
      <c r="I455" s="249"/>
      <c r="J455" s="245"/>
      <c r="K455" s="245"/>
      <c r="L455" s="250"/>
      <c r="M455" s="251"/>
      <c r="N455" s="252"/>
      <c r="O455" s="252"/>
      <c r="P455" s="252"/>
      <c r="Q455" s="252"/>
      <c r="R455" s="252"/>
      <c r="S455" s="252"/>
      <c r="T455" s="253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4" t="s">
        <v>176</v>
      </c>
      <c r="AU455" s="254" t="s">
        <v>87</v>
      </c>
      <c r="AV455" s="14" t="s">
        <v>87</v>
      </c>
      <c r="AW455" s="14" t="s">
        <v>32</v>
      </c>
      <c r="AX455" s="14" t="s">
        <v>84</v>
      </c>
      <c r="AY455" s="254" t="s">
        <v>167</v>
      </c>
    </row>
    <row r="456" s="2" customFormat="1" ht="24.15" customHeight="1">
      <c r="A456" s="39"/>
      <c r="B456" s="40"/>
      <c r="C456" s="220" t="s">
        <v>657</v>
      </c>
      <c r="D456" s="220" t="s">
        <v>169</v>
      </c>
      <c r="E456" s="221" t="s">
        <v>658</v>
      </c>
      <c r="F456" s="222" t="s">
        <v>659</v>
      </c>
      <c r="G456" s="223" t="s">
        <v>196</v>
      </c>
      <c r="H456" s="224">
        <v>104</v>
      </c>
      <c r="I456" s="225"/>
      <c r="J456" s="226">
        <f>ROUND(I456*H456,2)</f>
        <v>0</v>
      </c>
      <c r="K456" s="222" t="s">
        <v>173</v>
      </c>
      <c r="L456" s="45"/>
      <c r="M456" s="227" t="s">
        <v>1</v>
      </c>
      <c r="N456" s="228" t="s">
        <v>41</v>
      </c>
      <c r="O456" s="92"/>
      <c r="P456" s="229">
        <f>O456*H456</f>
        <v>0</v>
      </c>
      <c r="Q456" s="229">
        <v>0</v>
      </c>
      <c r="R456" s="229">
        <f>Q456*H456</f>
        <v>0</v>
      </c>
      <c r="S456" s="229">
        <v>0</v>
      </c>
      <c r="T456" s="230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31" t="s">
        <v>174</v>
      </c>
      <c r="AT456" s="231" t="s">
        <v>169</v>
      </c>
      <c r="AU456" s="231" t="s">
        <v>87</v>
      </c>
      <c r="AY456" s="18" t="s">
        <v>167</v>
      </c>
      <c r="BE456" s="232">
        <f>IF(N456="základní",J456,0)</f>
        <v>0</v>
      </c>
      <c r="BF456" s="232">
        <f>IF(N456="snížená",J456,0)</f>
        <v>0</v>
      </c>
      <c r="BG456" s="232">
        <f>IF(N456="zákl. přenesená",J456,0)</f>
        <v>0</v>
      </c>
      <c r="BH456" s="232">
        <f>IF(N456="sníž. přenesená",J456,0)</f>
        <v>0</v>
      </c>
      <c r="BI456" s="232">
        <f>IF(N456="nulová",J456,0)</f>
        <v>0</v>
      </c>
      <c r="BJ456" s="18" t="s">
        <v>84</v>
      </c>
      <c r="BK456" s="232">
        <f>ROUND(I456*H456,2)</f>
        <v>0</v>
      </c>
      <c r="BL456" s="18" t="s">
        <v>174</v>
      </c>
      <c r="BM456" s="231" t="s">
        <v>660</v>
      </c>
    </row>
    <row r="457" s="13" customFormat="1">
      <c r="A457" s="13"/>
      <c r="B457" s="233"/>
      <c r="C457" s="234"/>
      <c r="D457" s="235" t="s">
        <v>176</v>
      </c>
      <c r="E457" s="236" t="s">
        <v>1</v>
      </c>
      <c r="F457" s="237" t="s">
        <v>417</v>
      </c>
      <c r="G457" s="234"/>
      <c r="H457" s="236" t="s">
        <v>1</v>
      </c>
      <c r="I457" s="238"/>
      <c r="J457" s="234"/>
      <c r="K457" s="234"/>
      <c r="L457" s="239"/>
      <c r="M457" s="240"/>
      <c r="N457" s="241"/>
      <c r="O457" s="241"/>
      <c r="P457" s="241"/>
      <c r="Q457" s="241"/>
      <c r="R457" s="241"/>
      <c r="S457" s="241"/>
      <c r="T457" s="242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3" t="s">
        <v>176</v>
      </c>
      <c r="AU457" s="243" t="s">
        <v>87</v>
      </c>
      <c r="AV457" s="13" t="s">
        <v>84</v>
      </c>
      <c r="AW457" s="13" t="s">
        <v>32</v>
      </c>
      <c r="AX457" s="13" t="s">
        <v>76</v>
      </c>
      <c r="AY457" s="243" t="s">
        <v>167</v>
      </c>
    </row>
    <row r="458" s="14" customFormat="1">
      <c r="A458" s="14"/>
      <c r="B458" s="244"/>
      <c r="C458" s="245"/>
      <c r="D458" s="235" t="s">
        <v>176</v>
      </c>
      <c r="E458" s="246" t="s">
        <v>1</v>
      </c>
      <c r="F458" s="247" t="s">
        <v>394</v>
      </c>
      <c r="G458" s="245"/>
      <c r="H458" s="248">
        <v>104</v>
      </c>
      <c r="I458" s="249"/>
      <c r="J458" s="245"/>
      <c r="K458" s="245"/>
      <c r="L458" s="250"/>
      <c r="M458" s="251"/>
      <c r="N458" s="252"/>
      <c r="O458" s="252"/>
      <c r="P458" s="252"/>
      <c r="Q458" s="252"/>
      <c r="R458" s="252"/>
      <c r="S458" s="252"/>
      <c r="T458" s="253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4" t="s">
        <v>176</v>
      </c>
      <c r="AU458" s="254" t="s">
        <v>87</v>
      </c>
      <c r="AV458" s="14" t="s">
        <v>87</v>
      </c>
      <c r="AW458" s="14" t="s">
        <v>32</v>
      </c>
      <c r="AX458" s="14" t="s">
        <v>84</v>
      </c>
      <c r="AY458" s="254" t="s">
        <v>167</v>
      </c>
    </row>
    <row r="459" s="2" customFormat="1" ht="24.15" customHeight="1">
      <c r="A459" s="39"/>
      <c r="B459" s="40"/>
      <c r="C459" s="220" t="s">
        <v>661</v>
      </c>
      <c r="D459" s="220" t="s">
        <v>169</v>
      </c>
      <c r="E459" s="221" t="s">
        <v>662</v>
      </c>
      <c r="F459" s="222" t="s">
        <v>663</v>
      </c>
      <c r="G459" s="223" t="s">
        <v>664</v>
      </c>
      <c r="H459" s="224">
        <v>2</v>
      </c>
      <c r="I459" s="225"/>
      <c r="J459" s="226">
        <f>ROUND(I459*H459,2)</f>
        <v>0</v>
      </c>
      <c r="K459" s="222" t="s">
        <v>173</v>
      </c>
      <c r="L459" s="45"/>
      <c r="M459" s="227" t="s">
        <v>1</v>
      </c>
      <c r="N459" s="228" t="s">
        <v>41</v>
      </c>
      <c r="O459" s="92"/>
      <c r="P459" s="229">
        <f>O459*H459</f>
        <v>0</v>
      </c>
      <c r="Q459" s="229">
        <v>0.45937</v>
      </c>
      <c r="R459" s="229">
        <f>Q459*H459</f>
        <v>0.91874</v>
      </c>
      <c r="S459" s="229">
        <v>0</v>
      </c>
      <c r="T459" s="230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31" t="s">
        <v>174</v>
      </c>
      <c r="AT459" s="231" t="s">
        <v>169</v>
      </c>
      <c r="AU459" s="231" t="s">
        <v>87</v>
      </c>
      <c r="AY459" s="18" t="s">
        <v>167</v>
      </c>
      <c r="BE459" s="232">
        <f>IF(N459="základní",J459,0)</f>
        <v>0</v>
      </c>
      <c r="BF459" s="232">
        <f>IF(N459="snížená",J459,0)</f>
        <v>0</v>
      </c>
      <c r="BG459" s="232">
        <f>IF(N459="zákl. přenesená",J459,0)</f>
        <v>0</v>
      </c>
      <c r="BH459" s="232">
        <f>IF(N459="sníž. přenesená",J459,0)</f>
        <v>0</v>
      </c>
      <c r="BI459" s="232">
        <f>IF(N459="nulová",J459,0)</f>
        <v>0</v>
      </c>
      <c r="BJ459" s="18" t="s">
        <v>84</v>
      </c>
      <c r="BK459" s="232">
        <f>ROUND(I459*H459,2)</f>
        <v>0</v>
      </c>
      <c r="BL459" s="18" t="s">
        <v>174</v>
      </c>
      <c r="BM459" s="231" t="s">
        <v>665</v>
      </c>
    </row>
    <row r="460" s="13" customFormat="1">
      <c r="A460" s="13"/>
      <c r="B460" s="233"/>
      <c r="C460" s="234"/>
      <c r="D460" s="235" t="s">
        <v>176</v>
      </c>
      <c r="E460" s="236" t="s">
        <v>1</v>
      </c>
      <c r="F460" s="237" t="s">
        <v>417</v>
      </c>
      <c r="G460" s="234"/>
      <c r="H460" s="236" t="s">
        <v>1</v>
      </c>
      <c r="I460" s="238"/>
      <c r="J460" s="234"/>
      <c r="K460" s="234"/>
      <c r="L460" s="239"/>
      <c r="M460" s="240"/>
      <c r="N460" s="241"/>
      <c r="O460" s="241"/>
      <c r="P460" s="241"/>
      <c r="Q460" s="241"/>
      <c r="R460" s="241"/>
      <c r="S460" s="241"/>
      <c r="T460" s="242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3" t="s">
        <v>176</v>
      </c>
      <c r="AU460" s="243" t="s">
        <v>87</v>
      </c>
      <c r="AV460" s="13" t="s">
        <v>84</v>
      </c>
      <c r="AW460" s="13" t="s">
        <v>32</v>
      </c>
      <c r="AX460" s="13" t="s">
        <v>76</v>
      </c>
      <c r="AY460" s="243" t="s">
        <v>167</v>
      </c>
    </row>
    <row r="461" s="14" customFormat="1">
      <c r="A461" s="14"/>
      <c r="B461" s="244"/>
      <c r="C461" s="245"/>
      <c r="D461" s="235" t="s">
        <v>176</v>
      </c>
      <c r="E461" s="246" t="s">
        <v>1</v>
      </c>
      <c r="F461" s="247" t="s">
        <v>87</v>
      </c>
      <c r="G461" s="245"/>
      <c r="H461" s="248">
        <v>2</v>
      </c>
      <c r="I461" s="249"/>
      <c r="J461" s="245"/>
      <c r="K461" s="245"/>
      <c r="L461" s="250"/>
      <c r="M461" s="251"/>
      <c r="N461" s="252"/>
      <c r="O461" s="252"/>
      <c r="P461" s="252"/>
      <c r="Q461" s="252"/>
      <c r="R461" s="252"/>
      <c r="S461" s="252"/>
      <c r="T461" s="253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4" t="s">
        <v>176</v>
      </c>
      <c r="AU461" s="254" t="s">
        <v>87</v>
      </c>
      <c r="AV461" s="14" t="s">
        <v>87</v>
      </c>
      <c r="AW461" s="14" t="s">
        <v>32</v>
      </c>
      <c r="AX461" s="14" t="s">
        <v>84</v>
      </c>
      <c r="AY461" s="254" t="s">
        <v>167</v>
      </c>
    </row>
    <row r="462" s="2" customFormat="1" ht="24.15" customHeight="1">
      <c r="A462" s="39"/>
      <c r="B462" s="40"/>
      <c r="C462" s="220" t="s">
        <v>666</v>
      </c>
      <c r="D462" s="220" t="s">
        <v>169</v>
      </c>
      <c r="E462" s="221" t="s">
        <v>667</v>
      </c>
      <c r="F462" s="222" t="s">
        <v>668</v>
      </c>
      <c r="G462" s="223" t="s">
        <v>399</v>
      </c>
      <c r="H462" s="224">
        <v>3</v>
      </c>
      <c r="I462" s="225"/>
      <c r="J462" s="226">
        <f>ROUND(I462*H462,2)</f>
        <v>0</v>
      </c>
      <c r="K462" s="222" t="s">
        <v>1</v>
      </c>
      <c r="L462" s="45"/>
      <c r="M462" s="227" t="s">
        <v>1</v>
      </c>
      <c r="N462" s="228" t="s">
        <v>41</v>
      </c>
      <c r="O462" s="92"/>
      <c r="P462" s="229">
        <f>O462*H462</f>
        <v>0</v>
      </c>
      <c r="Q462" s="229">
        <v>0.42368</v>
      </c>
      <c r="R462" s="229">
        <f>Q462*H462</f>
        <v>1.27104</v>
      </c>
      <c r="S462" s="229">
        <v>0</v>
      </c>
      <c r="T462" s="230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31" t="s">
        <v>174</v>
      </c>
      <c r="AT462" s="231" t="s">
        <v>169</v>
      </c>
      <c r="AU462" s="231" t="s">
        <v>87</v>
      </c>
      <c r="AY462" s="18" t="s">
        <v>167</v>
      </c>
      <c r="BE462" s="232">
        <f>IF(N462="základní",J462,0)</f>
        <v>0</v>
      </c>
      <c r="BF462" s="232">
        <f>IF(N462="snížená",J462,0)</f>
        <v>0</v>
      </c>
      <c r="BG462" s="232">
        <f>IF(N462="zákl. přenesená",J462,0)</f>
        <v>0</v>
      </c>
      <c r="BH462" s="232">
        <f>IF(N462="sníž. přenesená",J462,0)</f>
        <v>0</v>
      </c>
      <c r="BI462" s="232">
        <f>IF(N462="nulová",J462,0)</f>
        <v>0</v>
      </c>
      <c r="BJ462" s="18" t="s">
        <v>84</v>
      </c>
      <c r="BK462" s="232">
        <f>ROUND(I462*H462,2)</f>
        <v>0</v>
      </c>
      <c r="BL462" s="18" t="s">
        <v>174</v>
      </c>
      <c r="BM462" s="231" t="s">
        <v>669</v>
      </c>
    </row>
    <row r="463" s="13" customFormat="1">
      <c r="A463" s="13"/>
      <c r="B463" s="233"/>
      <c r="C463" s="234"/>
      <c r="D463" s="235" t="s">
        <v>176</v>
      </c>
      <c r="E463" s="236" t="s">
        <v>1</v>
      </c>
      <c r="F463" s="237" t="s">
        <v>644</v>
      </c>
      <c r="G463" s="234"/>
      <c r="H463" s="236" t="s">
        <v>1</v>
      </c>
      <c r="I463" s="238"/>
      <c r="J463" s="234"/>
      <c r="K463" s="234"/>
      <c r="L463" s="239"/>
      <c r="M463" s="240"/>
      <c r="N463" s="241"/>
      <c r="O463" s="241"/>
      <c r="P463" s="241"/>
      <c r="Q463" s="241"/>
      <c r="R463" s="241"/>
      <c r="S463" s="241"/>
      <c r="T463" s="242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3" t="s">
        <v>176</v>
      </c>
      <c r="AU463" s="243" t="s">
        <v>87</v>
      </c>
      <c r="AV463" s="13" t="s">
        <v>84</v>
      </c>
      <c r="AW463" s="13" t="s">
        <v>32</v>
      </c>
      <c r="AX463" s="13" t="s">
        <v>76</v>
      </c>
      <c r="AY463" s="243" t="s">
        <v>167</v>
      </c>
    </row>
    <row r="464" s="14" customFormat="1">
      <c r="A464" s="14"/>
      <c r="B464" s="244"/>
      <c r="C464" s="245"/>
      <c r="D464" s="235" t="s">
        <v>176</v>
      </c>
      <c r="E464" s="246" t="s">
        <v>1</v>
      </c>
      <c r="F464" s="247" t="s">
        <v>670</v>
      </c>
      <c r="G464" s="245"/>
      <c r="H464" s="248">
        <v>3</v>
      </c>
      <c r="I464" s="249"/>
      <c r="J464" s="245"/>
      <c r="K464" s="245"/>
      <c r="L464" s="250"/>
      <c r="M464" s="251"/>
      <c r="N464" s="252"/>
      <c r="O464" s="252"/>
      <c r="P464" s="252"/>
      <c r="Q464" s="252"/>
      <c r="R464" s="252"/>
      <c r="S464" s="252"/>
      <c r="T464" s="253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4" t="s">
        <v>176</v>
      </c>
      <c r="AU464" s="254" t="s">
        <v>87</v>
      </c>
      <c r="AV464" s="14" t="s">
        <v>87</v>
      </c>
      <c r="AW464" s="14" t="s">
        <v>32</v>
      </c>
      <c r="AX464" s="14" t="s">
        <v>84</v>
      </c>
      <c r="AY464" s="254" t="s">
        <v>167</v>
      </c>
    </row>
    <row r="465" s="2" customFormat="1" ht="33" customHeight="1">
      <c r="A465" s="39"/>
      <c r="B465" s="40"/>
      <c r="C465" s="220" t="s">
        <v>671</v>
      </c>
      <c r="D465" s="220" t="s">
        <v>169</v>
      </c>
      <c r="E465" s="221" t="s">
        <v>672</v>
      </c>
      <c r="F465" s="222" t="s">
        <v>673</v>
      </c>
      <c r="G465" s="223" t="s">
        <v>399</v>
      </c>
      <c r="H465" s="224">
        <v>3</v>
      </c>
      <c r="I465" s="225"/>
      <c r="J465" s="226">
        <f>ROUND(I465*H465,2)</f>
        <v>0</v>
      </c>
      <c r="K465" s="222" t="s">
        <v>1</v>
      </c>
      <c r="L465" s="45"/>
      <c r="M465" s="227" t="s">
        <v>1</v>
      </c>
      <c r="N465" s="228" t="s">
        <v>41</v>
      </c>
      <c r="O465" s="92"/>
      <c r="P465" s="229">
        <f>O465*H465</f>
        <v>0</v>
      </c>
      <c r="Q465" s="229">
        <v>0.31108000000000002</v>
      </c>
      <c r="R465" s="229">
        <f>Q465*H465</f>
        <v>0.93324000000000007</v>
      </c>
      <c r="S465" s="229">
        <v>0</v>
      </c>
      <c r="T465" s="230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31" t="s">
        <v>174</v>
      </c>
      <c r="AT465" s="231" t="s">
        <v>169</v>
      </c>
      <c r="AU465" s="231" t="s">
        <v>87</v>
      </c>
      <c r="AY465" s="18" t="s">
        <v>167</v>
      </c>
      <c r="BE465" s="232">
        <f>IF(N465="základní",J465,0)</f>
        <v>0</v>
      </c>
      <c r="BF465" s="232">
        <f>IF(N465="snížená",J465,0)</f>
        <v>0</v>
      </c>
      <c r="BG465" s="232">
        <f>IF(N465="zákl. přenesená",J465,0)</f>
        <v>0</v>
      </c>
      <c r="BH465" s="232">
        <f>IF(N465="sníž. přenesená",J465,0)</f>
        <v>0</v>
      </c>
      <c r="BI465" s="232">
        <f>IF(N465="nulová",J465,0)</f>
        <v>0</v>
      </c>
      <c r="BJ465" s="18" t="s">
        <v>84</v>
      </c>
      <c r="BK465" s="232">
        <f>ROUND(I465*H465,2)</f>
        <v>0</v>
      </c>
      <c r="BL465" s="18" t="s">
        <v>174</v>
      </c>
      <c r="BM465" s="231" t="s">
        <v>674</v>
      </c>
    </row>
    <row r="466" s="13" customFormat="1">
      <c r="A466" s="13"/>
      <c r="B466" s="233"/>
      <c r="C466" s="234"/>
      <c r="D466" s="235" t="s">
        <v>176</v>
      </c>
      <c r="E466" s="236" t="s">
        <v>1</v>
      </c>
      <c r="F466" s="237" t="s">
        <v>644</v>
      </c>
      <c r="G466" s="234"/>
      <c r="H466" s="236" t="s">
        <v>1</v>
      </c>
      <c r="I466" s="238"/>
      <c r="J466" s="234"/>
      <c r="K466" s="234"/>
      <c r="L466" s="239"/>
      <c r="M466" s="240"/>
      <c r="N466" s="241"/>
      <c r="O466" s="241"/>
      <c r="P466" s="241"/>
      <c r="Q466" s="241"/>
      <c r="R466" s="241"/>
      <c r="S466" s="241"/>
      <c r="T466" s="242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3" t="s">
        <v>176</v>
      </c>
      <c r="AU466" s="243" t="s">
        <v>87</v>
      </c>
      <c r="AV466" s="13" t="s">
        <v>84</v>
      </c>
      <c r="AW466" s="13" t="s">
        <v>32</v>
      </c>
      <c r="AX466" s="13" t="s">
        <v>76</v>
      </c>
      <c r="AY466" s="243" t="s">
        <v>167</v>
      </c>
    </row>
    <row r="467" s="14" customFormat="1">
      <c r="A467" s="14"/>
      <c r="B467" s="244"/>
      <c r="C467" s="245"/>
      <c r="D467" s="235" t="s">
        <v>176</v>
      </c>
      <c r="E467" s="246" t="s">
        <v>1</v>
      </c>
      <c r="F467" s="247" t="s">
        <v>675</v>
      </c>
      <c r="G467" s="245"/>
      <c r="H467" s="248">
        <v>3</v>
      </c>
      <c r="I467" s="249"/>
      <c r="J467" s="245"/>
      <c r="K467" s="245"/>
      <c r="L467" s="250"/>
      <c r="M467" s="251"/>
      <c r="N467" s="252"/>
      <c r="O467" s="252"/>
      <c r="P467" s="252"/>
      <c r="Q467" s="252"/>
      <c r="R467" s="252"/>
      <c r="S467" s="252"/>
      <c r="T467" s="253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4" t="s">
        <v>176</v>
      </c>
      <c r="AU467" s="254" t="s">
        <v>87</v>
      </c>
      <c r="AV467" s="14" t="s">
        <v>87</v>
      </c>
      <c r="AW467" s="14" t="s">
        <v>32</v>
      </c>
      <c r="AX467" s="14" t="s">
        <v>84</v>
      </c>
      <c r="AY467" s="254" t="s">
        <v>167</v>
      </c>
    </row>
    <row r="468" s="2" customFormat="1" ht="24.15" customHeight="1">
      <c r="A468" s="39"/>
      <c r="B468" s="40"/>
      <c r="C468" s="220" t="s">
        <v>676</v>
      </c>
      <c r="D468" s="220" t="s">
        <v>169</v>
      </c>
      <c r="E468" s="221" t="s">
        <v>677</v>
      </c>
      <c r="F468" s="222" t="s">
        <v>678</v>
      </c>
      <c r="G468" s="223" t="s">
        <v>242</v>
      </c>
      <c r="H468" s="224">
        <v>0.75</v>
      </c>
      <c r="I468" s="225"/>
      <c r="J468" s="226">
        <f>ROUND(I468*H468,2)</f>
        <v>0</v>
      </c>
      <c r="K468" s="222" t="s">
        <v>173</v>
      </c>
      <c r="L468" s="45"/>
      <c r="M468" s="227" t="s">
        <v>1</v>
      </c>
      <c r="N468" s="228" t="s">
        <v>41</v>
      </c>
      <c r="O468" s="92"/>
      <c r="P468" s="229">
        <f>O468*H468</f>
        <v>0</v>
      </c>
      <c r="Q468" s="229">
        <v>0</v>
      </c>
      <c r="R468" s="229">
        <f>Q468*H468</f>
        <v>0</v>
      </c>
      <c r="S468" s="229">
        <v>1.76</v>
      </c>
      <c r="T468" s="230">
        <f>S468*H468</f>
        <v>1.3200000000000001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31" t="s">
        <v>174</v>
      </c>
      <c r="AT468" s="231" t="s">
        <v>169</v>
      </c>
      <c r="AU468" s="231" t="s">
        <v>87</v>
      </c>
      <c r="AY468" s="18" t="s">
        <v>167</v>
      </c>
      <c r="BE468" s="232">
        <f>IF(N468="základní",J468,0)</f>
        <v>0</v>
      </c>
      <c r="BF468" s="232">
        <f>IF(N468="snížená",J468,0)</f>
        <v>0</v>
      </c>
      <c r="BG468" s="232">
        <f>IF(N468="zákl. přenesená",J468,0)</f>
        <v>0</v>
      </c>
      <c r="BH468" s="232">
        <f>IF(N468="sníž. přenesená",J468,0)</f>
        <v>0</v>
      </c>
      <c r="BI468" s="232">
        <f>IF(N468="nulová",J468,0)</f>
        <v>0</v>
      </c>
      <c r="BJ468" s="18" t="s">
        <v>84</v>
      </c>
      <c r="BK468" s="232">
        <f>ROUND(I468*H468,2)</f>
        <v>0</v>
      </c>
      <c r="BL468" s="18" t="s">
        <v>174</v>
      </c>
      <c r="BM468" s="231" t="s">
        <v>679</v>
      </c>
    </row>
    <row r="469" s="13" customFormat="1">
      <c r="A469" s="13"/>
      <c r="B469" s="233"/>
      <c r="C469" s="234"/>
      <c r="D469" s="235" t="s">
        <v>176</v>
      </c>
      <c r="E469" s="236" t="s">
        <v>1</v>
      </c>
      <c r="F469" s="237" t="s">
        <v>618</v>
      </c>
      <c r="G469" s="234"/>
      <c r="H469" s="236" t="s">
        <v>1</v>
      </c>
      <c r="I469" s="238"/>
      <c r="J469" s="234"/>
      <c r="K469" s="234"/>
      <c r="L469" s="239"/>
      <c r="M469" s="240"/>
      <c r="N469" s="241"/>
      <c r="O469" s="241"/>
      <c r="P469" s="241"/>
      <c r="Q469" s="241"/>
      <c r="R469" s="241"/>
      <c r="S469" s="241"/>
      <c r="T469" s="242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3" t="s">
        <v>176</v>
      </c>
      <c r="AU469" s="243" t="s">
        <v>87</v>
      </c>
      <c r="AV469" s="13" t="s">
        <v>84</v>
      </c>
      <c r="AW469" s="13" t="s">
        <v>32</v>
      </c>
      <c r="AX469" s="13" t="s">
        <v>76</v>
      </c>
      <c r="AY469" s="243" t="s">
        <v>167</v>
      </c>
    </row>
    <row r="470" s="14" customFormat="1">
      <c r="A470" s="14"/>
      <c r="B470" s="244"/>
      <c r="C470" s="245"/>
      <c r="D470" s="235" t="s">
        <v>176</v>
      </c>
      <c r="E470" s="246" t="s">
        <v>1</v>
      </c>
      <c r="F470" s="247" t="s">
        <v>680</v>
      </c>
      <c r="G470" s="245"/>
      <c r="H470" s="248">
        <v>0.75</v>
      </c>
      <c r="I470" s="249"/>
      <c r="J470" s="245"/>
      <c r="K470" s="245"/>
      <c r="L470" s="250"/>
      <c r="M470" s="251"/>
      <c r="N470" s="252"/>
      <c r="O470" s="252"/>
      <c r="P470" s="252"/>
      <c r="Q470" s="252"/>
      <c r="R470" s="252"/>
      <c r="S470" s="252"/>
      <c r="T470" s="253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4" t="s">
        <v>176</v>
      </c>
      <c r="AU470" s="254" t="s">
        <v>87</v>
      </c>
      <c r="AV470" s="14" t="s">
        <v>87</v>
      </c>
      <c r="AW470" s="14" t="s">
        <v>32</v>
      </c>
      <c r="AX470" s="14" t="s">
        <v>84</v>
      </c>
      <c r="AY470" s="254" t="s">
        <v>167</v>
      </c>
    </row>
    <row r="471" s="2" customFormat="1" ht="16.5" customHeight="1">
      <c r="A471" s="39"/>
      <c r="B471" s="40"/>
      <c r="C471" s="220" t="s">
        <v>681</v>
      </c>
      <c r="D471" s="220" t="s">
        <v>169</v>
      </c>
      <c r="E471" s="221" t="s">
        <v>682</v>
      </c>
      <c r="F471" s="222" t="s">
        <v>683</v>
      </c>
      <c r="G471" s="223" t="s">
        <v>368</v>
      </c>
      <c r="H471" s="224">
        <v>104</v>
      </c>
      <c r="I471" s="225"/>
      <c r="J471" s="226">
        <f>ROUND(I471*H471,2)</f>
        <v>0</v>
      </c>
      <c r="K471" s="222" t="s">
        <v>1</v>
      </c>
      <c r="L471" s="45"/>
      <c r="M471" s="227" t="s">
        <v>1</v>
      </c>
      <c r="N471" s="228" t="s">
        <v>41</v>
      </c>
      <c r="O471" s="92"/>
      <c r="P471" s="229">
        <f>O471*H471</f>
        <v>0</v>
      </c>
      <c r="Q471" s="229">
        <v>2.0000000000000002E-05</v>
      </c>
      <c r="R471" s="229">
        <f>Q471*H471</f>
        <v>0.0020800000000000003</v>
      </c>
      <c r="S471" s="229">
        <v>0</v>
      </c>
      <c r="T471" s="230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1" t="s">
        <v>174</v>
      </c>
      <c r="AT471" s="231" t="s">
        <v>169</v>
      </c>
      <c r="AU471" s="231" t="s">
        <v>87</v>
      </c>
      <c r="AY471" s="18" t="s">
        <v>167</v>
      </c>
      <c r="BE471" s="232">
        <f>IF(N471="základní",J471,0)</f>
        <v>0</v>
      </c>
      <c r="BF471" s="232">
        <f>IF(N471="snížená",J471,0)</f>
        <v>0</v>
      </c>
      <c r="BG471" s="232">
        <f>IF(N471="zákl. přenesená",J471,0)</f>
        <v>0</v>
      </c>
      <c r="BH471" s="232">
        <f>IF(N471="sníž. přenesená",J471,0)</f>
        <v>0</v>
      </c>
      <c r="BI471" s="232">
        <f>IF(N471="nulová",J471,0)</f>
        <v>0</v>
      </c>
      <c r="BJ471" s="18" t="s">
        <v>84</v>
      </c>
      <c r="BK471" s="232">
        <f>ROUND(I471*H471,2)</f>
        <v>0</v>
      </c>
      <c r="BL471" s="18" t="s">
        <v>174</v>
      </c>
      <c r="BM471" s="231" t="s">
        <v>684</v>
      </c>
    </row>
    <row r="472" s="13" customFormat="1">
      <c r="A472" s="13"/>
      <c r="B472" s="233"/>
      <c r="C472" s="234"/>
      <c r="D472" s="235" t="s">
        <v>176</v>
      </c>
      <c r="E472" s="236" t="s">
        <v>1</v>
      </c>
      <c r="F472" s="237" t="s">
        <v>424</v>
      </c>
      <c r="G472" s="234"/>
      <c r="H472" s="236" t="s">
        <v>1</v>
      </c>
      <c r="I472" s="238"/>
      <c r="J472" s="234"/>
      <c r="K472" s="234"/>
      <c r="L472" s="239"/>
      <c r="M472" s="240"/>
      <c r="N472" s="241"/>
      <c r="O472" s="241"/>
      <c r="P472" s="241"/>
      <c r="Q472" s="241"/>
      <c r="R472" s="241"/>
      <c r="S472" s="241"/>
      <c r="T472" s="242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3" t="s">
        <v>176</v>
      </c>
      <c r="AU472" s="243" t="s">
        <v>87</v>
      </c>
      <c r="AV472" s="13" t="s">
        <v>84</v>
      </c>
      <c r="AW472" s="13" t="s">
        <v>32</v>
      </c>
      <c r="AX472" s="13" t="s">
        <v>76</v>
      </c>
      <c r="AY472" s="243" t="s">
        <v>167</v>
      </c>
    </row>
    <row r="473" s="14" customFormat="1">
      <c r="A473" s="14"/>
      <c r="B473" s="244"/>
      <c r="C473" s="245"/>
      <c r="D473" s="235" t="s">
        <v>176</v>
      </c>
      <c r="E473" s="246" t="s">
        <v>1</v>
      </c>
      <c r="F473" s="247" t="s">
        <v>394</v>
      </c>
      <c r="G473" s="245"/>
      <c r="H473" s="248">
        <v>104</v>
      </c>
      <c r="I473" s="249"/>
      <c r="J473" s="245"/>
      <c r="K473" s="245"/>
      <c r="L473" s="250"/>
      <c r="M473" s="251"/>
      <c r="N473" s="252"/>
      <c r="O473" s="252"/>
      <c r="P473" s="252"/>
      <c r="Q473" s="252"/>
      <c r="R473" s="252"/>
      <c r="S473" s="252"/>
      <c r="T473" s="253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4" t="s">
        <v>176</v>
      </c>
      <c r="AU473" s="254" t="s">
        <v>87</v>
      </c>
      <c r="AV473" s="14" t="s">
        <v>87</v>
      </c>
      <c r="AW473" s="14" t="s">
        <v>32</v>
      </c>
      <c r="AX473" s="14" t="s">
        <v>84</v>
      </c>
      <c r="AY473" s="254" t="s">
        <v>167</v>
      </c>
    </row>
    <row r="474" s="2" customFormat="1" ht="16.5" customHeight="1">
      <c r="A474" s="39"/>
      <c r="B474" s="40"/>
      <c r="C474" s="277" t="s">
        <v>114</v>
      </c>
      <c r="D474" s="277" t="s">
        <v>368</v>
      </c>
      <c r="E474" s="278" t="s">
        <v>685</v>
      </c>
      <c r="F474" s="279" t="s">
        <v>686</v>
      </c>
      <c r="G474" s="280" t="s">
        <v>368</v>
      </c>
      <c r="H474" s="281">
        <v>117.52</v>
      </c>
      <c r="I474" s="282"/>
      <c r="J474" s="283">
        <f>ROUND(I474*H474,2)</f>
        <v>0</v>
      </c>
      <c r="K474" s="279" t="s">
        <v>1</v>
      </c>
      <c r="L474" s="284"/>
      <c r="M474" s="285" t="s">
        <v>1</v>
      </c>
      <c r="N474" s="286" t="s">
        <v>41</v>
      </c>
      <c r="O474" s="92"/>
      <c r="P474" s="229">
        <f>O474*H474</f>
        <v>0</v>
      </c>
      <c r="Q474" s="229">
        <v>0.00024000000000000001</v>
      </c>
      <c r="R474" s="229">
        <f>Q474*H474</f>
        <v>0.028204799999999999</v>
      </c>
      <c r="S474" s="229">
        <v>0</v>
      </c>
      <c r="T474" s="230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1" t="s">
        <v>209</v>
      </c>
      <c r="AT474" s="231" t="s">
        <v>368</v>
      </c>
      <c r="AU474" s="231" t="s">
        <v>87</v>
      </c>
      <c r="AY474" s="18" t="s">
        <v>167</v>
      </c>
      <c r="BE474" s="232">
        <f>IF(N474="základní",J474,0)</f>
        <v>0</v>
      </c>
      <c r="BF474" s="232">
        <f>IF(N474="snížená",J474,0)</f>
        <v>0</v>
      </c>
      <c r="BG474" s="232">
        <f>IF(N474="zákl. přenesená",J474,0)</f>
        <v>0</v>
      </c>
      <c r="BH474" s="232">
        <f>IF(N474="sníž. přenesená",J474,0)</f>
        <v>0</v>
      </c>
      <c r="BI474" s="232">
        <f>IF(N474="nulová",J474,0)</f>
        <v>0</v>
      </c>
      <c r="BJ474" s="18" t="s">
        <v>84</v>
      </c>
      <c r="BK474" s="232">
        <f>ROUND(I474*H474,2)</f>
        <v>0</v>
      </c>
      <c r="BL474" s="18" t="s">
        <v>174</v>
      </c>
      <c r="BM474" s="231" t="s">
        <v>687</v>
      </c>
    </row>
    <row r="475" s="13" customFormat="1">
      <c r="A475" s="13"/>
      <c r="B475" s="233"/>
      <c r="C475" s="234"/>
      <c r="D475" s="235" t="s">
        <v>176</v>
      </c>
      <c r="E475" s="236" t="s">
        <v>1</v>
      </c>
      <c r="F475" s="237" t="s">
        <v>424</v>
      </c>
      <c r="G475" s="234"/>
      <c r="H475" s="236" t="s">
        <v>1</v>
      </c>
      <c r="I475" s="238"/>
      <c r="J475" s="234"/>
      <c r="K475" s="234"/>
      <c r="L475" s="239"/>
      <c r="M475" s="240"/>
      <c r="N475" s="241"/>
      <c r="O475" s="241"/>
      <c r="P475" s="241"/>
      <c r="Q475" s="241"/>
      <c r="R475" s="241"/>
      <c r="S475" s="241"/>
      <c r="T475" s="242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3" t="s">
        <v>176</v>
      </c>
      <c r="AU475" s="243" t="s">
        <v>87</v>
      </c>
      <c r="AV475" s="13" t="s">
        <v>84</v>
      </c>
      <c r="AW475" s="13" t="s">
        <v>32</v>
      </c>
      <c r="AX475" s="13" t="s">
        <v>76</v>
      </c>
      <c r="AY475" s="243" t="s">
        <v>167</v>
      </c>
    </row>
    <row r="476" s="14" customFormat="1">
      <c r="A476" s="14"/>
      <c r="B476" s="244"/>
      <c r="C476" s="245"/>
      <c r="D476" s="235" t="s">
        <v>176</v>
      </c>
      <c r="E476" s="246" t="s">
        <v>1</v>
      </c>
      <c r="F476" s="247" t="s">
        <v>688</v>
      </c>
      <c r="G476" s="245"/>
      <c r="H476" s="248">
        <v>117.52</v>
      </c>
      <c r="I476" s="249"/>
      <c r="J476" s="245"/>
      <c r="K476" s="245"/>
      <c r="L476" s="250"/>
      <c r="M476" s="251"/>
      <c r="N476" s="252"/>
      <c r="O476" s="252"/>
      <c r="P476" s="252"/>
      <c r="Q476" s="252"/>
      <c r="R476" s="252"/>
      <c r="S476" s="252"/>
      <c r="T476" s="253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4" t="s">
        <v>176</v>
      </c>
      <c r="AU476" s="254" t="s">
        <v>87</v>
      </c>
      <c r="AV476" s="14" t="s">
        <v>87</v>
      </c>
      <c r="AW476" s="14" t="s">
        <v>32</v>
      </c>
      <c r="AX476" s="14" t="s">
        <v>84</v>
      </c>
      <c r="AY476" s="254" t="s">
        <v>167</v>
      </c>
    </row>
    <row r="477" s="2" customFormat="1" ht="16.5" customHeight="1">
      <c r="A477" s="39"/>
      <c r="B477" s="40"/>
      <c r="C477" s="220" t="s">
        <v>689</v>
      </c>
      <c r="D477" s="220" t="s">
        <v>169</v>
      </c>
      <c r="E477" s="221" t="s">
        <v>690</v>
      </c>
      <c r="F477" s="222" t="s">
        <v>691</v>
      </c>
      <c r="G477" s="223" t="s">
        <v>399</v>
      </c>
      <c r="H477" s="224">
        <v>1</v>
      </c>
      <c r="I477" s="225"/>
      <c r="J477" s="226">
        <f>ROUND(I477*H477,2)</f>
        <v>0</v>
      </c>
      <c r="K477" s="222" t="s">
        <v>173</v>
      </c>
      <c r="L477" s="45"/>
      <c r="M477" s="227" t="s">
        <v>1</v>
      </c>
      <c r="N477" s="228" t="s">
        <v>41</v>
      </c>
      <c r="O477" s="92"/>
      <c r="P477" s="229">
        <f>O477*H477</f>
        <v>0</v>
      </c>
      <c r="Q477" s="229">
        <v>0.00031</v>
      </c>
      <c r="R477" s="229">
        <f>Q477*H477</f>
        <v>0.00031</v>
      </c>
      <c r="S477" s="229">
        <v>0</v>
      </c>
      <c r="T477" s="230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31" t="s">
        <v>174</v>
      </c>
      <c r="AT477" s="231" t="s">
        <v>169</v>
      </c>
      <c r="AU477" s="231" t="s">
        <v>87</v>
      </c>
      <c r="AY477" s="18" t="s">
        <v>167</v>
      </c>
      <c r="BE477" s="232">
        <f>IF(N477="základní",J477,0)</f>
        <v>0</v>
      </c>
      <c r="BF477" s="232">
        <f>IF(N477="snížená",J477,0)</f>
        <v>0</v>
      </c>
      <c r="BG477" s="232">
        <f>IF(N477="zákl. přenesená",J477,0)</f>
        <v>0</v>
      </c>
      <c r="BH477" s="232">
        <f>IF(N477="sníž. přenesená",J477,0)</f>
        <v>0</v>
      </c>
      <c r="BI477" s="232">
        <f>IF(N477="nulová",J477,0)</f>
        <v>0</v>
      </c>
      <c r="BJ477" s="18" t="s">
        <v>84</v>
      </c>
      <c r="BK477" s="232">
        <f>ROUND(I477*H477,2)</f>
        <v>0</v>
      </c>
      <c r="BL477" s="18" t="s">
        <v>174</v>
      </c>
      <c r="BM477" s="231" t="s">
        <v>692</v>
      </c>
    </row>
    <row r="478" s="13" customFormat="1">
      <c r="A478" s="13"/>
      <c r="B478" s="233"/>
      <c r="C478" s="234"/>
      <c r="D478" s="235" t="s">
        <v>176</v>
      </c>
      <c r="E478" s="236" t="s">
        <v>1</v>
      </c>
      <c r="F478" s="237" t="s">
        <v>401</v>
      </c>
      <c r="G478" s="234"/>
      <c r="H478" s="236" t="s">
        <v>1</v>
      </c>
      <c r="I478" s="238"/>
      <c r="J478" s="234"/>
      <c r="K478" s="234"/>
      <c r="L478" s="239"/>
      <c r="M478" s="240"/>
      <c r="N478" s="241"/>
      <c r="O478" s="241"/>
      <c r="P478" s="241"/>
      <c r="Q478" s="241"/>
      <c r="R478" s="241"/>
      <c r="S478" s="241"/>
      <c r="T478" s="242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3" t="s">
        <v>176</v>
      </c>
      <c r="AU478" s="243" t="s">
        <v>87</v>
      </c>
      <c r="AV478" s="13" t="s">
        <v>84</v>
      </c>
      <c r="AW478" s="13" t="s">
        <v>32</v>
      </c>
      <c r="AX478" s="13" t="s">
        <v>76</v>
      </c>
      <c r="AY478" s="243" t="s">
        <v>167</v>
      </c>
    </row>
    <row r="479" s="14" customFormat="1">
      <c r="A479" s="14"/>
      <c r="B479" s="244"/>
      <c r="C479" s="245"/>
      <c r="D479" s="235" t="s">
        <v>176</v>
      </c>
      <c r="E479" s="246" t="s">
        <v>1</v>
      </c>
      <c r="F479" s="247" t="s">
        <v>84</v>
      </c>
      <c r="G479" s="245"/>
      <c r="H479" s="248">
        <v>1</v>
      </c>
      <c r="I479" s="249"/>
      <c r="J479" s="245"/>
      <c r="K479" s="245"/>
      <c r="L479" s="250"/>
      <c r="M479" s="251"/>
      <c r="N479" s="252"/>
      <c r="O479" s="252"/>
      <c r="P479" s="252"/>
      <c r="Q479" s="252"/>
      <c r="R479" s="252"/>
      <c r="S479" s="252"/>
      <c r="T479" s="253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4" t="s">
        <v>176</v>
      </c>
      <c r="AU479" s="254" t="s">
        <v>87</v>
      </c>
      <c r="AV479" s="14" t="s">
        <v>87</v>
      </c>
      <c r="AW479" s="14" t="s">
        <v>32</v>
      </c>
      <c r="AX479" s="14" t="s">
        <v>84</v>
      </c>
      <c r="AY479" s="254" t="s">
        <v>167</v>
      </c>
    </row>
    <row r="480" s="2" customFormat="1" ht="24.15" customHeight="1">
      <c r="A480" s="39"/>
      <c r="B480" s="40"/>
      <c r="C480" s="220" t="s">
        <v>693</v>
      </c>
      <c r="D480" s="220" t="s">
        <v>169</v>
      </c>
      <c r="E480" s="221" t="s">
        <v>694</v>
      </c>
      <c r="F480" s="222" t="s">
        <v>695</v>
      </c>
      <c r="G480" s="223" t="s">
        <v>399</v>
      </c>
      <c r="H480" s="224">
        <v>2</v>
      </c>
      <c r="I480" s="225"/>
      <c r="J480" s="226">
        <f>ROUND(I480*H480,2)</f>
        <v>0</v>
      </c>
      <c r="K480" s="222" t="s">
        <v>173</v>
      </c>
      <c r="L480" s="45"/>
      <c r="M480" s="227" t="s">
        <v>1</v>
      </c>
      <c r="N480" s="228" t="s">
        <v>41</v>
      </c>
      <c r="O480" s="92"/>
      <c r="P480" s="229">
        <f>O480*H480</f>
        <v>0</v>
      </c>
      <c r="Q480" s="229">
        <v>0.00016000000000000001</v>
      </c>
      <c r="R480" s="229">
        <f>Q480*H480</f>
        <v>0.00032000000000000003</v>
      </c>
      <c r="S480" s="229">
        <v>0</v>
      </c>
      <c r="T480" s="230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31" t="s">
        <v>174</v>
      </c>
      <c r="AT480" s="231" t="s">
        <v>169</v>
      </c>
      <c r="AU480" s="231" t="s">
        <v>87</v>
      </c>
      <c r="AY480" s="18" t="s">
        <v>167</v>
      </c>
      <c r="BE480" s="232">
        <f>IF(N480="základní",J480,0)</f>
        <v>0</v>
      </c>
      <c r="BF480" s="232">
        <f>IF(N480="snížená",J480,0)</f>
        <v>0</v>
      </c>
      <c r="BG480" s="232">
        <f>IF(N480="zákl. přenesená",J480,0)</f>
        <v>0</v>
      </c>
      <c r="BH480" s="232">
        <f>IF(N480="sníž. přenesená",J480,0)</f>
        <v>0</v>
      </c>
      <c r="BI480" s="232">
        <f>IF(N480="nulová",J480,0)</f>
        <v>0</v>
      </c>
      <c r="BJ480" s="18" t="s">
        <v>84</v>
      </c>
      <c r="BK480" s="232">
        <f>ROUND(I480*H480,2)</f>
        <v>0</v>
      </c>
      <c r="BL480" s="18" t="s">
        <v>174</v>
      </c>
      <c r="BM480" s="231" t="s">
        <v>696</v>
      </c>
    </row>
    <row r="481" s="13" customFormat="1">
      <c r="A481" s="13"/>
      <c r="B481" s="233"/>
      <c r="C481" s="234"/>
      <c r="D481" s="235" t="s">
        <v>176</v>
      </c>
      <c r="E481" s="236" t="s">
        <v>1</v>
      </c>
      <c r="F481" s="237" t="s">
        <v>401</v>
      </c>
      <c r="G481" s="234"/>
      <c r="H481" s="236" t="s">
        <v>1</v>
      </c>
      <c r="I481" s="238"/>
      <c r="J481" s="234"/>
      <c r="K481" s="234"/>
      <c r="L481" s="239"/>
      <c r="M481" s="240"/>
      <c r="N481" s="241"/>
      <c r="O481" s="241"/>
      <c r="P481" s="241"/>
      <c r="Q481" s="241"/>
      <c r="R481" s="241"/>
      <c r="S481" s="241"/>
      <c r="T481" s="242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3" t="s">
        <v>176</v>
      </c>
      <c r="AU481" s="243" t="s">
        <v>87</v>
      </c>
      <c r="AV481" s="13" t="s">
        <v>84</v>
      </c>
      <c r="AW481" s="13" t="s">
        <v>32</v>
      </c>
      <c r="AX481" s="13" t="s">
        <v>76</v>
      </c>
      <c r="AY481" s="243" t="s">
        <v>167</v>
      </c>
    </row>
    <row r="482" s="14" customFormat="1">
      <c r="A482" s="14"/>
      <c r="B482" s="244"/>
      <c r="C482" s="245"/>
      <c r="D482" s="235" t="s">
        <v>176</v>
      </c>
      <c r="E482" s="246" t="s">
        <v>1</v>
      </c>
      <c r="F482" s="247" t="s">
        <v>87</v>
      </c>
      <c r="G482" s="245"/>
      <c r="H482" s="248">
        <v>2</v>
      </c>
      <c r="I482" s="249"/>
      <c r="J482" s="245"/>
      <c r="K482" s="245"/>
      <c r="L482" s="250"/>
      <c r="M482" s="251"/>
      <c r="N482" s="252"/>
      <c r="O482" s="252"/>
      <c r="P482" s="252"/>
      <c r="Q482" s="252"/>
      <c r="R482" s="252"/>
      <c r="S482" s="252"/>
      <c r="T482" s="253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4" t="s">
        <v>176</v>
      </c>
      <c r="AU482" s="254" t="s">
        <v>87</v>
      </c>
      <c r="AV482" s="14" t="s">
        <v>87</v>
      </c>
      <c r="AW482" s="14" t="s">
        <v>32</v>
      </c>
      <c r="AX482" s="14" t="s">
        <v>84</v>
      </c>
      <c r="AY482" s="254" t="s">
        <v>167</v>
      </c>
    </row>
    <row r="483" s="2" customFormat="1" ht="16.5" customHeight="1">
      <c r="A483" s="39"/>
      <c r="B483" s="40"/>
      <c r="C483" s="277" t="s">
        <v>697</v>
      </c>
      <c r="D483" s="277" t="s">
        <v>368</v>
      </c>
      <c r="E483" s="278" t="s">
        <v>698</v>
      </c>
      <c r="F483" s="279" t="s">
        <v>699</v>
      </c>
      <c r="G483" s="280" t="s">
        <v>399</v>
      </c>
      <c r="H483" s="281">
        <v>1</v>
      </c>
      <c r="I483" s="282"/>
      <c r="J483" s="283">
        <f>ROUND(I483*H483,2)</f>
        <v>0</v>
      </c>
      <c r="K483" s="279" t="s">
        <v>1</v>
      </c>
      <c r="L483" s="284"/>
      <c r="M483" s="285" t="s">
        <v>1</v>
      </c>
      <c r="N483" s="286" t="s">
        <v>41</v>
      </c>
      <c r="O483" s="92"/>
      <c r="P483" s="229">
        <f>O483*H483</f>
        <v>0</v>
      </c>
      <c r="Q483" s="229">
        <v>0.002</v>
      </c>
      <c r="R483" s="229">
        <f>Q483*H483</f>
        <v>0.002</v>
      </c>
      <c r="S483" s="229">
        <v>0</v>
      </c>
      <c r="T483" s="230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31" t="s">
        <v>209</v>
      </c>
      <c r="AT483" s="231" t="s">
        <v>368</v>
      </c>
      <c r="AU483" s="231" t="s">
        <v>87</v>
      </c>
      <c r="AY483" s="18" t="s">
        <v>167</v>
      </c>
      <c r="BE483" s="232">
        <f>IF(N483="základní",J483,0)</f>
        <v>0</v>
      </c>
      <c r="BF483" s="232">
        <f>IF(N483="snížená",J483,0)</f>
        <v>0</v>
      </c>
      <c r="BG483" s="232">
        <f>IF(N483="zákl. přenesená",J483,0)</f>
        <v>0</v>
      </c>
      <c r="BH483" s="232">
        <f>IF(N483="sníž. přenesená",J483,0)</f>
        <v>0</v>
      </c>
      <c r="BI483" s="232">
        <f>IF(N483="nulová",J483,0)</f>
        <v>0</v>
      </c>
      <c r="BJ483" s="18" t="s">
        <v>84</v>
      </c>
      <c r="BK483" s="232">
        <f>ROUND(I483*H483,2)</f>
        <v>0</v>
      </c>
      <c r="BL483" s="18" t="s">
        <v>174</v>
      </c>
      <c r="BM483" s="231" t="s">
        <v>700</v>
      </c>
    </row>
    <row r="484" s="13" customFormat="1">
      <c r="A484" s="13"/>
      <c r="B484" s="233"/>
      <c r="C484" s="234"/>
      <c r="D484" s="235" t="s">
        <v>176</v>
      </c>
      <c r="E484" s="236" t="s">
        <v>1</v>
      </c>
      <c r="F484" s="237" t="s">
        <v>401</v>
      </c>
      <c r="G484" s="234"/>
      <c r="H484" s="236" t="s">
        <v>1</v>
      </c>
      <c r="I484" s="238"/>
      <c r="J484" s="234"/>
      <c r="K484" s="234"/>
      <c r="L484" s="239"/>
      <c r="M484" s="240"/>
      <c r="N484" s="241"/>
      <c r="O484" s="241"/>
      <c r="P484" s="241"/>
      <c r="Q484" s="241"/>
      <c r="R484" s="241"/>
      <c r="S484" s="241"/>
      <c r="T484" s="242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3" t="s">
        <v>176</v>
      </c>
      <c r="AU484" s="243" t="s">
        <v>87</v>
      </c>
      <c r="AV484" s="13" t="s">
        <v>84</v>
      </c>
      <c r="AW484" s="13" t="s">
        <v>32</v>
      </c>
      <c r="AX484" s="13" t="s">
        <v>76</v>
      </c>
      <c r="AY484" s="243" t="s">
        <v>167</v>
      </c>
    </row>
    <row r="485" s="14" customFormat="1">
      <c r="A485" s="14"/>
      <c r="B485" s="244"/>
      <c r="C485" s="245"/>
      <c r="D485" s="235" t="s">
        <v>176</v>
      </c>
      <c r="E485" s="246" t="s">
        <v>1</v>
      </c>
      <c r="F485" s="247" t="s">
        <v>84</v>
      </c>
      <c r="G485" s="245"/>
      <c r="H485" s="248">
        <v>1</v>
      </c>
      <c r="I485" s="249"/>
      <c r="J485" s="245"/>
      <c r="K485" s="245"/>
      <c r="L485" s="250"/>
      <c r="M485" s="251"/>
      <c r="N485" s="252"/>
      <c r="O485" s="252"/>
      <c r="P485" s="252"/>
      <c r="Q485" s="252"/>
      <c r="R485" s="252"/>
      <c r="S485" s="252"/>
      <c r="T485" s="253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4" t="s">
        <v>176</v>
      </c>
      <c r="AU485" s="254" t="s">
        <v>87</v>
      </c>
      <c r="AV485" s="14" t="s">
        <v>87</v>
      </c>
      <c r="AW485" s="14" t="s">
        <v>32</v>
      </c>
      <c r="AX485" s="14" t="s">
        <v>84</v>
      </c>
      <c r="AY485" s="254" t="s">
        <v>167</v>
      </c>
    </row>
    <row r="486" s="2" customFormat="1" ht="21.75" customHeight="1">
      <c r="A486" s="39"/>
      <c r="B486" s="40"/>
      <c r="C486" s="220" t="s">
        <v>701</v>
      </c>
      <c r="D486" s="220" t="s">
        <v>169</v>
      </c>
      <c r="E486" s="221" t="s">
        <v>702</v>
      </c>
      <c r="F486" s="222" t="s">
        <v>703</v>
      </c>
      <c r="G486" s="223" t="s">
        <v>196</v>
      </c>
      <c r="H486" s="224">
        <v>109.2</v>
      </c>
      <c r="I486" s="225"/>
      <c r="J486" s="226">
        <f>ROUND(I486*H486,2)</f>
        <v>0</v>
      </c>
      <c r="K486" s="222" t="s">
        <v>173</v>
      </c>
      <c r="L486" s="45"/>
      <c r="M486" s="227" t="s">
        <v>1</v>
      </c>
      <c r="N486" s="228" t="s">
        <v>41</v>
      </c>
      <c r="O486" s="92"/>
      <c r="P486" s="229">
        <f>O486*H486</f>
        <v>0</v>
      </c>
      <c r="Q486" s="229">
        <v>0.00012999999999999999</v>
      </c>
      <c r="R486" s="229">
        <f>Q486*H486</f>
        <v>0.014195999999999999</v>
      </c>
      <c r="S486" s="229">
        <v>0</v>
      </c>
      <c r="T486" s="230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31" t="s">
        <v>174</v>
      </c>
      <c r="AT486" s="231" t="s">
        <v>169</v>
      </c>
      <c r="AU486" s="231" t="s">
        <v>87</v>
      </c>
      <c r="AY486" s="18" t="s">
        <v>167</v>
      </c>
      <c r="BE486" s="232">
        <f>IF(N486="základní",J486,0)</f>
        <v>0</v>
      </c>
      <c r="BF486" s="232">
        <f>IF(N486="snížená",J486,0)</f>
        <v>0</v>
      </c>
      <c r="BG486" s="232">
        <f>IF(N486="zákl. přenesená",J486,0)</f>
        <v>0</v>
      </c>
      <c r="BH486" s="232">
        <f>IF(N486="sníž. přenesená",J486,0)</f>
        <v>0</v>
      </c>
      <c r="BI486" s="232">
        <f>IF(N486="nulová",J486,0)</f>
        <v>0</v>
      </c>
      <c r="BJ486" s="18" t="s">
        <v>84</v>
      </c>
      <c r="BK486" s="232">
        <f>ROUND(I486*H486,2)</f>
        <v>0</v>
      </c>
      <c r="BL486" s="18" t="s">
        <v>174</v>
      </c>
      <c r="BM486" s="231" t="s">
        <v>704</v>
      </c>
    </row>
    <row r="487" s="13" customFormat="1">
      <c r="A487" s="13"/>
      <c r="B487" s="233"/>
      <c r="C487" s="234"/>
      <c r="D487" s="235" t="s">
        <v>176</v>
      </c>
      <c r="E487" s="236" t="s">
        <v>1</v>
      </c>
      <c r="F487" s="237" t="s">
        <v>424</v>
      </c>
      <c r="G487" s="234"/>
      <c r="H487" s="236" t="s">
        <v>1</v>
      </c>
      <c r="I487" s="238"/>
      <c r="J487" s="234"/>
      <c r="K487" s="234"/>
      <c r="L487" s="239"/>
      <c r="M487" s="240"/>
      <c r="N487" s="241"/>
      <c r="O487" s="241"/>
      <c r="P487" s="241"/>
      <c r="Q487" s="241"/>
      <c r="R487" s="241"/>
      <c r="S487" s="241"/>
      <c r="T487" s="242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3" t="s">
        <v>176</v>
      </c>
      <c r="AU487" s="243" t="s">
        <v>87</v>
      </c>
      <c r="AV487" s="13" t="s">
        <v>84</v>
      </c>
      <c r="AW487" s="13" t="s">
        <v>32</v>
      </c>
      <c r="AX487" s="13" t="s">
        <v>76</v>
      </c>
      <c r="AY487" s="243" t="s">
        <v>167</v>
      </c>
    </row>
    <row r="488" s="14" customFormat="1">
      <c r="A488" s="14"/>
      <c r="B488" s="244"/>
      <c r="C488" s="245"/>
      <c r="D488" s="235" t="s">
        <v>176</v>
      </c>
      <c r="E488" s="246" t="s">
        <v>1</v>
      </c>
      <c r="F488" s="247" t="s">
        <v>705</v>
      </c>
      <c r="G488" s="245"/>
      <c r="H488" s="248">
        <v>109.2</v>
      </c>
      <c r="I488" s="249"/>
      <c r="J488" s="245"/>
      <c r="K488" s="245"/>
      <c r="L488" s="250"/>
      <c r="M488" s="251"/>
      <c r="N488" s="252"/>
      <c r="O488" s="252"/>
      <c r="P488" s="252"/>
      <c r="Q488" s="252"/>
      <c r="R488" s="252"/>
      <c r="S488" s="252"/>
      <c r="T488" s="253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4" t="s">
        <v>176</v>
      </c>
      <c r="AU488" s="254" t="s">
        <v>87</v>
      </c>
      <c r="AV488" s="14" t="s">
        <v>87</v>
      </c>
      <c r="AW488" s="14" t="s">
        <v>32</v>
      </c>
      <c r="AX488" s="14" t="s">
        <v>84</v>
      </c>
      <c r="AY488" s="254" t="s">
        <v>167</v>
      </c>
    </row>
    <row r="489" s="12" customFormat="1" ht="22.8" customHeight="1">
      <c r="A489" s="12"/>
      <c r="B489" s="204"/>
      <c r="C489" s="205"/>
      <c r="D489" s="206" t="s">
        <v>75</v>
      </c>
      <c r="E489" s="218" t="s">
        <v>214</v>
      </c>
      <c r="F489" s="218" t="s">
        <v>706</v>
      </c>
      <c r="G489" s="205"/>
      <c r="H489" s="205"/>
      <c r="I489" s="208"/>
      <c r="J489" s="219">
        <f>BK489</f>
        <v>0</v>
      </c>
      <c r="K489" s="205"/>
      <c r="L489" s="210"/>
      <c r="M489" s="211"/>
      <c r="N489" s="212"/>
      <c r="O489" s="212"/>
      <c r="P489" s="213">
        <f>SUM(P490:P498)</f>
        <v>0</v>
      </c>
      <c r="Q489" s="212"/>
      <c r="R489" s="213">
        <f>SUM(R490:R498)</f>
        <v>0.026510000000000002</v>
      </c>
      <c r="S489" s="212"/>
      <c r="T489" s="214">
        <f>SUM(T490:T498)</f>
        <v>0</v>
      </c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R489" s="215" t="s">
        <v>84</v>
      </c>
      <c r="AT489" s="216" t="s">
        <v>75</v>
      </c>
      <c r="AU489" s="216" t="s">
        <v>84</v>
      </c>
      <c r="AY489" s="215" t="s">
        <v>167</v>
      </c>
      <c r="BK489" s="217">
        <f>SUM(BK490:BK498)</f>
        <v>0</v>
      </c>
    </row>
    <row r="490" s="2" customFormat="1" ht="24.15" customHeight="1">
      <c r="A490" s="39"/>
      <c r="B490" s="40"/>
      <c r="C490" s="220" t="s">
        <v>707</v>
      </c>
      <c r="D490" s="220" t="s">
        <v>169</v>
      </c>
      <c r="E490" s="221" t="s">
        <v>708</v>
      </c>
      <c r="F490" s="222" t="s">
        <v>709</v>
      </c>
      <c r="G490" s="223" t="s">
        <v>196</v>
      </c>
      <c r="H490" s="224">
        <v>241</v>
      </c>
      <c r="I490" s="225"/>
      <c r="J490" s="226">
        <f>ROUND(I490*H490,2)</f>
        <v>0</v>
      </c>
      <c r="K490" s="222" t="s">
        <v>173</v>
      </c>
      <c r="L490" s="45"/>
      <c r="M490" s="227" t="s">
        <v>1</v>
      </c>
      <c r="N490" s="228" t="s">
        <v>41</v>
      </c>
      <c r="O490" s="92"/>
      <c r="P490" s="229">
        <f>O490*H490</f>
        <v>0</v>
      </c>
      <c r="Q490" s="229">
        <v>0</v>
      </c>
      <c r="R490" s="229">
        <f>Q490*H490</f>
        <v>0</v>
      </c>
      <c r="S490" s="229">
        <v>0</v>
      </c>
      <c r="T490" s="230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31" t="s">
        <v>174</v>
      </c>
      <c r="AT490" s="231" t="s">
        <v>169</v>
      </c>
      <c r="AU490" s="231" t="s">
        <v>87</v>
      </c>
      <c r="AY490" s="18" t="s">
        <v>167</v>
      </c>
      <c r="BE490" s="232">
        <f>IF(N490="základní",J490,0)</f>
        <v>0</v>
      </c>
      <c r="BF490" s="232">
        <f>IF(N490="snížená",J490,0)</f>
        <v>0</v>
      </c>
      <c r="BG490" s="232">
        <f>IF(N490="zákl. přenesená",J490,0)</f>
        <v>0</v>
      </c>
      <c r="BH490" s="232">
        <f>IF(N490="sníž. přenesená",J490,0)</f>
        <v>0</v>
      </c>
      <c r="BI490" s="232">
        <f>IF(N490="nulová",J490,0)</f>
        <v>0</v>
      </c>
      <c r="BJ490" s="18" t="s">
        <v>84</v>
      </c>
      <c r="BK490" s="232">
        <f>ROUND(I490*H490,2)</f>
        <v>0</v>
      </c>
      <c r="BL490" s="18" t="s">
        <v>174</v>
      </c>
      <c r="BM490" s="231" t="s">
        <v>710</v>
      </c>
    </row>
    <row r="491" s="13" customFormat="1">
      <c r="A491" s="13"/>
      <c r="B491" s="233"/>
      <c r="C491" s="234"/>
      <c r="D491" s="235" t="s">
        <v>176</v>
      </c>
      <c r="E491" s="236" t="s">
        <v>1</v>
      </c>
      <c r="F491" s="237" t="s">
        <v>424</v>
      </c>
      <c r="G491" s="234"/>
      <c r="H491" s="236" t="s">
        <v>1</v>
      </c>
      <c r="I491" s="238"/>
      <c r="J491" s="234"/>
      <c r="K491" s="234"/>
      <c r="L491" s="239"/>
      <c r="M491" s="240"/>
      <c r="N491" s="241"/>
      <c r="O491" s="241"/>
      <c r="P491" s="241"/>
      <c r="Q491" s="241"/>
      <c r="R491" s="241"/>
      <c r="S491" s="241"/>
      <c r="T491" s="24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3" t="s">
        <v>176</v>
      </c>
      <c r="AU491" s="243" t="s">
        <v>87</v>
      </c>
      <c r="AV491" s="13" t="s">
        <v>84</v>
      </c>
      <c r="AW491" s="13" t="s">
        <v>32</v>
      </c>
      <c r="AX491" s="13" t="s">
        <v>76</v>
      </c>
      <c r="AY491" s="243" t="s">
        <v>167</v>
      </c>
    </row>
    <row r="492" s="14" customFormat="1">
      <c r="A492" s="14"/>
      <c r="B492" s="244"/>
      <c r="C492" s="245"/>
      <c r="D492" s="235" t="s">
        <v>176</v>
      </c>
      <c r="E492" s="246" t="s">
        <v>1</v>
      </c>
      <c r="F492" s="247" t="s">
        <v>711</v>
      </c>
      <c r="G492" s="245"/>
      <c r="H492" s="248">
        <v>241</v>
      </c>
      <c r="I492" s="249"/>
      <c r="J492" s="245"/>
      <c r="K492" s="245"/>
      <c r="L492" s="250"/>
      <c r="M492" s="251"/>
      <c r="N492" s="252"/>
      <c r="O492" s="252"/>
      <c r="P492" s="252"/>
      <c r="Q492" s="252"/>
      <c r="R492" s="252"/>
      <c r="S492" s="252"/>
      <c r="T492" s="253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4" t="s">
        <v>176</v>
      </c>
      <c r="AU492" s="254" t="s">
        <v>87</v>
      </c>
      <c r="AV492" s="14" t="s">
        <v>87</v>
      </c>
      <c r="AW492" s="14" t="s">
        <v>32</v>
      </c>
      <c r="AX492" s="14" t="s">
        <v>84</v>
      </c>
      <c r="AY492" s="254" t="s">
        <v>167</v>
      </c>
    </row>
    <row r="493" s="2" customFormat="1" ht="24.15" customHeight="1">
      <c r="A493" s="39"/>
      <c r="B493" s="40"/>
      <c r="C493" s="220" t="s">
        <v>712</v>
      </c>
      <c r="D493" s="220" t="s">
        <v>169</v>
      </c>
      <c r="E493" s="221" t="s">
        <v>713</v>
      </c>
      <c r="F493" s="222" t="s">
        <v>714</v>
      </c>
      <c r="G493" s="223" t="s">
        <v>196</v>
      </c>
      <c r="H493" s="224">
        <v>241</v>
      </c>
      <c r="I493" s="225"/>
      <c r="J493" s="226">
        <f>ROUND(I493*H493,2)</f>
        <v>0</v>
      </c>
      <c r="K493" s="222" t="s">
        <v>173</v>
      </c>
      <c r="L493" s="45"/>
      <c r="M493" s="227" t="s">
        <v>1</v>
      </c>
      <c r="N493" s="228" t="s">
        <v>41</v>
      </c>
      <c r="O493" s="92"/>
      <c r="P493" s="229">
        <f>O493*H493</f>
        <v>0</v>
      </c>
      <c r="Q493" s="229">
        <v>0.00011</v>
      </c>
      <c r="R493" s="229">
        <f>Q493*H493</f>
        <v>0.026510000000000002</v>
      </c>
      <c r="S493" s="229">
        <v>0</v>
      </c>
      <c r="T493" s="230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31" t="s">
        <v>174</v>
      </c>
      <c r="AT493" s="231" t="s">
        <v>169</v>
      </c>
      <c r="AU493" s="231" t="s">
        <v>87</v>
      </c>
      <c r="AY493" s="18" t="s">
        <v>167</v>
      </c>
      <c r="BE493" s="232">
        <f>IF(N493="základní",J493,0)</f>
        <v>0</v>
      </c>
      <c r="BF493" s="232">
        <f>IF(N493="snížená",J493,0)</f>
        <v>0</v>
      </c>
      <c r="BG493" s="232">
        <f>IF(N493="zákl. přenesená",J493,0)</f>
        <v>0</v>
      </c>
      <c r="BH493" s="232">
        <f>IF(N493="sníž. přenesená",J493,0)</f>
        <v>0</v>
      </c>
      <c r="BI493" s="232">
        <f>IF(N493="nulová",J493,0)</f>
        <v>0</v>
      </c>
      <c r="BJ493" s="18" t="s">
        <v>84</v>
      </c>
      <c r="BK493" s="232">
        <f>ROUND(I493*H493,2)</f>
        <v>0</v>
      </c>
      <c r="BL493" s="18" t="s">
        <v>174</v>
      </c>
      <c r="BM493" s="231" t="s">
        <v>715</v>
      </c>
    </row>
    <row r="494" s="13" customFormat="1">
      <c r="A494" s="13"/>
      <c r="B494" s="233"/>
      <c r="C494" s="234"/>
      <c r="D494" s="235" t="s">
        <v>176</v>
      </c>
      <c r="E494" s="236" t="s">
        <v>1</v>
      </c>
      <c r="F494" s="237" t="s">
        <v>424</v>
      </c>
      <c r="G494" s="234"/>
      <c r="H494" s="236" t="s">
        <v>1</v>
      </c>
      <c r="I494" s="238"/>
      <c r="J494" s="234"/>
      <c r="K494" s="234"/>
      <c r="L494" s="239"/>
      <c r="M494" s="240"/>
      <c r="N494" s="241"/>
      <c r="O494" s="241"/>
      <c r="P494" s="241"/>
      <c r="Q494" s="241"/>
      <c r="R494" s="241"/>
      <c r="S494" s="241"/>
      <c r="T494" s="242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3" t="s">
        <v>176</v>
      </c>
      <c r="AU494" s="243" t="s">
        <v>87</v>
      </c>
      <c r="AV494" s="13" t="s">
        <v>84</v>
      </c>
      <c r="AW494" s="13" t="s">
        <v>32</v>
      </c>
      <c r="AX494" s="13" t="s">
        <v>76</v>
      </c>
      <c r="AY494" s="243" t="s">
        <v>167</v>
      </c>
    </row>
    <row r="495" s="14" customFormat="1">
      <c r="A495" s="14"/>
      <c r="B495" s="244"/>
      <c r="C495" s="245"/>
      <c r="D495" s="235" t="s">
        <v>176</v>
      </c>
      <c r="E495" s="246" t="s">
        <v>1</v>
      </c>
      <c r="F495" s="247" t="s">
        <v>711</v>
      </c>
      <c r="G495" s="245"/>
      <c r="H495" s="248">
        <v>241</v>
      </c>
      <c r="I495" s="249"/>
      <c r="J495" s="245"/>
      <c r="K495" s="245"/>
      <c r="L495" s="250"/>
      <c r="M495" s="251"/>
      <c r="N495" s="252"/>
      <c r="O495" s="252"/>
      <c r="P495" s="252"/>
      <c r="Q495" s="252"/>
      <c r="R495" s="252"/>
      <c r="S495" s="252"/>
      <c r="T495" s="253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4" t="s">
        <v>176</v>
      </c>
      <c r="AU495" s="254" t="s">
        <v>87</v>
      </c>
      <c r="AV495" s="14" t="s">
        <v>87</v>
      </c>
      <c r="AW495" s="14" t="s">
        <v>32</v>
      </c>
      <c r="AX495" s="14" t="s">
        <v>84</v>
      </c>
      <c r="AY495" s="254" t="s">
        <v>167</v>
      </c>
    </row>
    <row r="496" s="2" customFormat="1" ht="24.15" customHeight="1">
      <c r="A496" s="39"/>
      <c r="B496" s="40"/>
      <c r="C496" s="220" t="s">
        <v>716</v>
      </c>
      <c r="D496" s="220" t="s">
        <v>169</v>
      </c>
      <c r="E496" s="221" t="s">
        <v>717</v>
      </c>
      <c r="F496" s="222" t="s">
        <v>718</v>
      </c>
      <c r="G496" s="223" t="s">
        <v>196</v>
      </c>
      <c r="H496" s="224">
        <v>245</v>
      </c>
      <c r="I496" s="225"/>
      <c r="J496" s="226">
        <f>ROUND(I496*H496,2)</f>
        <v>0</v>
      </c>
      <c r="K496" s="222" t="s">
        <v>173</v>
      </c>
      <c r="L496" s="45"/>
      <c r="M496" s="227" t="s">
        <v>1</v>
      </c>
      <c r="N496" s="228" t="s">
        <v>41</v>
      </c>
      <c r="O496" s="92"/>
      <c r="P496" s="229">
        <f>O496*H496</f>
        <v>0</v>
      </c>
      <c r="Q496" s="229">
        <v>0</v>
      </c>
      <c r="R496" s="229">
        <f>Q496*H496</f>
        <v>0</v>
      </c>
      <c r="S496" s="229">
        <v>0</v>
      </c>
      <c r="T496" s="230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31" t="s">
        <v>174</v>
      </c>
      <c r="AT496" s="231" t="s">
        <v>169</v>
      </c>
      <c r="AU496" s="231" t="s">
        <v>87</v>
      </c>
      <c r="AY496" s="18" t="s">
        <v>167</v>
      </c>
      <c r="BE496" s="232">
        <f>IF(N496="základní",J496,0)</f>
        <v>0</v>
      </c>
      <c r="BF496" s="232">
        <f>IF(N496="snížená",J496,0)</f>
        <v>0</v>
      </c>
      <c r="BG496" s="232">
        <f>IF(N496="zákl. přenesená",J496,0)</f>
        <v>0</v>
      </c>
      <c r="BH496" s="232">
        <f>IF(N496="sníž. přenesená",J496,0)</f>
        <v>0</v>
      </c>
      <c r="BI496" s="232">
        <f>IF(N496="nulová",J496,0)</f>
        <v>0</v>
      </c>
      <c r="BJ496" s="18" t="s">
        <v>84</v>
      </c>
      <c r="BK496" s="232">
        <f>ROUND(I496*H496,2)</f>
        <v>0</v>
      </c>
      <c r="BL496" s="18" t="s">
        <v>174</v>
      </c>
      <c r="BM496" s="231" t="s">
        <v>719</v>
      </c>
    </row>
    <row r="497" s="13" customFormat="1">
      <c r="A497" s="13"/>
      <c r="B497" s="233"/>
      <c r="C497" s="234"/>
      <c r="D497" s="235" t="s">
        <v>176</v>
      </c>
      <c r="E497" s="236" t="s">
        <v>1</v>
      </c>
      <c r="F497" s="237" t="s">
        <v>417</v>
      </c>
      <c r="G497" s="234"/>
      <c r="H497" s="236" t="s">
        <v>1</v>
      </c>
      <c r="I497" s="238"/>
      <c r="J497" s="234"/>
      <c r="K497" s="234"/>
      <c r="L497" s="239"/>
      <c r="M497" s="240"/>
      <c r="N497" s="241"/>
      <c r="O497" s="241"/>
      <c r="P497" s="241"/>
      <c r="Q497" s="241"/>
      <c r="R497" s="241"/>
      <c r="S497" s="241"/>
      <c r="T497" s="242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3" t="s">
        <v>176</v>
      </c>
      <c r="AU497" s="243" t="s">
        <v>87</v>
      </c>
      <c r="AV497" s="13" t="s">
        <v>84</v>
      </c>
      <c r="AW497" s="13" t="s">
        <v>32</v>
      </c>
      <c r="AX497" s="13" t="s">
        <v>76</v>
      </c>
      <c r="AY497" s="243" t="s">
        <v>167</v>
      </c>
    </row>
    <row r="498" s="14" customFormat="1">
      <c r="A498" s="14"/>
      <c r="B498" s="244"/>
      <c r="C498" s="245"/>
      <c r="D498" s="235" t="s">
        <v>176</v>
      </c>
      <c r="E498" s="246" t="s">
        <v>1</v>
      </c>
      <c r="F498" s="247" t="s">
        <v>720</v>
      </c>
      <c r="G498" s="245"/>
      <c r="H498" s="248">
        <v>245</v>
      </c>
      <c r="I498" s="249"/>
      <c r="J498" s="245"/>
      <c r="K498" s="245"/>
      <c r="L498" s="250"/>
      <c r="M498" s="251"/>
      <c r="N498" s="252"/>
      <c r="O498" s="252"/>
      <c r="P498" s="252"/>
      <c r="Q498" s="252"/>
      <c r="R498" s="252"/>
      <c r="S498" s="252"/>
      <c r="T498" s="253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4" t="s">
        <v>176</v>
      </c>
      <c r="AU498" s="254" t="s">
        <v>87</v>
      </c>
      <c r="AV498" s="14" t="s">
        <v>87</v>
      </c>
      <c r="AW498" s="14" t="s">
        <v>32</v>
      </c>
      <c r="AX498" s="14" t="s">
        <v>84</v>
      </c>
      <c r="AY498" s="254" t="s">
        <v>167</v>
      </c>
    </row>
    <row r="499" s="12" customFormat="1" ht="22.8" customHeight="1">
      <c r="A499" s="12"/>
      <c r="B499" s="204"/>
      <c r="C499" s="205"/>
      <c r="D499" s="206" t="s">
        <v>75</v>
      </c>
      <c r="E499" s="218" t="s">
        <v>661</v>
      </c>
      <c r="F499" s="218" t="s">
        <v>721</v>
      </c>
      <c r="G499" s="205"/>
      <c r="H499" s="205"/>
      <c r="I499" s="208"/>
      <c r="J499" s="219">
        <f>BK499</f>
        <v>0</v>
      </c>
      <c r="K499" s="205"/>
      <c r="L499" s="210"/>
      <c r="M499" s="211"/>
      <c r="N499" s="212"/>
      <c r="O499" s="212"/>
      <c r="P499" s="213">
        <f>SUM(P500:P501)</f>
        <v>0</v>
      </c>
      <c r="Q499" s="212"/>
      <c r="R499" s="213">
        <f>SUM(R500:R501)</f>
        <v>0</v>
      </c>
      <c r="S499" s="212"/>
      <c r="T499" s="214">
        <f>SUM(T500:T501)</f>
        <v>0</v>
      </c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R499" s="215" t="s">
        <v>84</v>
      </c>
      <c r="AT499" s="216" t="s">
        <v>75</v>
      </c>
      <c r="AU499" s="216" t="s">
        <v>84</v>
      </c>
      <c r="AY499" s="215" t="s">
        <v>167</v>
      </c>
      <c r="BK499" s="217">
        <f>SUM(BK500:BK501)</f>
        <v>0</v>
      </c>
    </row>
    <row r="500" s="2" customFormat="1" ht="24.15" customHeight="1">
      <c r="A500" s="39"/>
      <c r="B500" s="40"/>
      <c r="C500" s="220" t="s">
        <v>722</v>
      </c>
      <c r="D500" s="220" t="s">
        <v>169</v>
      </c>
      <c r="E500" s="221" t="s">
        <v>723</v>
      </c>
      <c r="F500" s="222" t="s">
        <v>724</v>
      </c>
      <c r="G500" s="223" t="s">
        <v>345</v>
      </c>
      <c r="H500" s="224">
        <v>28.879000000000001</v>
      </c>
      <c r="I500" s="225"/>
      <c r="J500" s="226">
        <f>ROUND(I500*H500,2)</f>
        <v>0</v>
      </c>
      <c r="K500" s="222" t="s">
        <v>173</v>
      </c>
      <c r="L500" s="45"/>
      <c r="M500" s="227" t="s">
        <v>1</v>
      </c>
      <c r="N500" s="228" t="s">
        <v>41</v>
      </c>
      <c r="O500" s="92"/>
      <c r="P500" s="229">
        <f>O500*H500</f>
        <v>0</v>
      </c>
      <c r="Q500" s="229">
        <v>0</v>
      </c>
      <c r="R500" s="229">
        <f>Q500*H500</f>
        <v>0</v>
      </c>
      <c r="S500" s="229">
        <v>0</v>
      </c>
      <c r="T500" s="230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31" t="s">
        <v>174</v>
      </c>
      <c r="AT500" s="231" t="s">
        <v>169</v>
      </c>
      <c r="AU500" s="231" t="s">
        <v>87</v>
      </c>
      <c r="AY500" s="18" t="s">
        <v>167</v>
      </c>
      <c r="BE500" s="232">
        <f>IF(N500="základní",J500,0)</f>
        <v>0</v>
      </c>
      <c r="BF500" s="232">
        <f>IF(N500="snížená",J500,0)</f>
        <v>0</v>
      </c>
      <c r="BG500" s="232">
        <f>IF(N500="zákl. přenesená",J500,0)</f>
        <v>0</v>
      </c>
      <c r="BH500" s="232">
        <f>IF(N500="sníž. přenesená",J500,0)</f>
        <v>0</v>
      </c>
      <c r="BI500" s="232">
        <f>IF(N500="nulová",J500,0)</f>
        <v>0</v>
      </c>
      <c r="BJ500" s="18" t="s">
        <v>84</v>
      </c>
      <c r="BK500" s="232">
        <f>ROUND(I500*H500,2)</f>
        <v>0</v>
      </c>
      <c r="BL500" s="18" t="s">
        <v>174</v>
      </c>
      <c r="BM500" s="231" t="s">
        <v>725</v>
      </c>
    </row>
    <row r="501" s="14" customFormat="1">
      <c r="A501" s="14"/>
      <c r="B501" s="244"/>
      <c r="C501" s="245"/>
      <c r="D501" s="235" t="s">
        <v>176</v>
      </c>
      <c r="E501" s="246" t="s">
        <v>1</v>
      </c>
      <c r="F501" s="247" t="s">
        <v>726</v>
      </c>
      <c r="G501" s="245"/>
      <c r="H501" s="248">
        <v>28.879000000000001</v>
      </c>
      <c r="I501" s="249"/>
      <c r="J501" s="245"/>
      <c r="K501" s="245"/>
      <c r="L501" s="250"/>
      <c r="M501" s="251"/>
      <c r="N501" s="252"/>
      <c r="O501" s="252"/>
      <c r="P501" s="252"/>
      <c r="Q501" s="252"/>
      <c r="R501" s="252"/>
      <c r="S501" s="252"/>
      <c r="T501" s="253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4" t="s">
        <v>176</v>
      </c>
      <c r="AU501" s="254" t="s">
        <v>87</v>
      </c>
      <c r="AV501" s="14" t="s">
        <v>87</v>
      </c>
      <c r="AW501" s="14" t="s">
        <v>32</v>
      </c>
      <c r="AX501" s="14" t="s">
        <v>84</v>
      </c>
      <c r="AY501" s="254" t="s">
        <v>167</v>
      </c>
    </row>
    <row r="502" s="12" customFormat="1" ht="25.92" customHeight="1">
      <c r="A502" s="12"/>
      <c r="B502" s="204"/>
      <c r="C502" s="205"/>
      <c r="D502" s="206" t="s">
        <v>75</v>
      </c>
      <c r="E502" s="207" t="s">
        <v>727</v>
      </c>
      <c r="F502" s="207" t="s">
        <v>728</v>
      </c>
      <c r="G502" s="205"/>
      <c r="H502" s="205"/>
      <c r="I502" s="208"/>
      <c r="J502" s="209">
        <f>BK502</f>
        <v>0</v>
      </c>
      <c r="K502" s="205"/>
      <c r="L502" s="210"/>
      <c r="M502" s="211"/>
      <c r="N502" s="212"/>
      <c r="O502" s="212"/>
      <c r="P502" s="213">
        <f>SUM(P503:P521)</f>
        <v>0</v>
      </c>
      <c r="Q502" s="212"/>
      <c r="R502" s="213">
        <f>SUM(R503:R521)</f>
        <v>0</v>
      </c>
      <c r="S502" s="212"/>
      <c r="T502" s="214">
        <f>SUM(T503:T521)</f>
        <v>0</v>
      </c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R502" s="215" t="s">
        <v>84</v>
      </c>
      <c r="AT502" s="216" t="s">
        <v>75</v>
      </c>
      <c r="AU502" s="216" t="s">
        <v>76</v>
      </c>
      <c r="AY502" s="215" t="s">
        <v>167</v>
      </c>
      <c r="BK502" s="217">
        <f>SUM(BK503:BK521)</f>
        <v>0</v>
      </c>
    </row>
    <row r="503" s="2" customFormat="1" ht="21.75" customHeight="1">
      <c r="A503" s="39"/>
      <c r="B503" s="40"/>
      <c r="C503" s="220" t="s">
        <v>729</v>
      </c>
      <c r="D503" s="220" t="s">
        <v>169</v>
      </c>
      <c r="E503" s="221" t="s">
        <v>730</v>
      </c>
      <c r="F503" s="222" t="s">
        <v>731</v>
      </c>
      <c r="G503" s="223" t="s">
        <v>345</v>
      </c>
      <c r="H503" s="224">
        <v>192.57400000000001</v>
      </c>
      <c r="I503" s="225"/>
      <c r="J503" s="226">
        <f>ROUND(I503*H503,2)</f>
        <v>0</v>
      </c>
      <c r="K503" s="222" t="s">
        <v>173</v>
      </c>
      <c r="L503" s="45"/>
      <c r="M503" s="227" t="s">
        <v>1</v>
      </c>
      <c r="N503" s="228" t="s">
        <v>41</v>
      </c>
      <c r="O503" s="92"/>
      <c r="P503" s="229">
        <f>O503*H503</f>
        <v>0</v>
      </c>
      <c r="Q503" s="229">
        <v>0</v>
      </c>
      <c r="R503" s="229">
        <f>Q503*H503</f>
        <v>0</v>
      </c>
      <c r="S503" s="229">
        <v>0</v>
      </c>
      <c r="T503" s="230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31" t="s">
        <v>174</v>
      </c>
      <c r="AT503" s="231" t="s">
        <v>169</v>
      </c>
      <c r="AU503" s="231" t="s">
        <v>84</v>
      </c>
      <c r="AY503" s="18" t="s">
        <v>167</v>
      </c>
      <c r="BE503" s="232">
        <f>IF(N503="základní",J503,0)</f>
        <v>0</v>
      </c>
      <c r="BF503" s="232">
        <f>IF(N503="snížená",J503,0)</f>
        <v>0</v>
      </c>
      <c r="BG503" s="232">
        <f>IF(N503="zákl. přenesená",J503,0)</f>
        <v>0</v>
      </c>
      <c r="BH503" s="232">
        <f>IF(N503="sníž. přenesená",J503,0)</f>
        <v>0</v>
      </c>
      <c r="BI503" s="232">
        <f>IF(N503="nulová",J503,0)</f>
        <v>0</v>
      </c>
      <c r="BJ503" s="18" t="s">
        <v>84</v>
      </c>
      <c r="BK503" s="232">
        <f>ROUND(I503*H503,2)</f>
        <v>0</v>
      </c>
      <c r="BL503" s="18" t="s">
        <v>174</v>
      </c>
      <c r="BM503" s="231" t="s">
        <v>732</v>
      </c>
    </row>
    <row r="504" s="14" customFormat="1">
      <c r="A504" s="14"/>
      <c r="B504" s="244"/>
      <c r="C504" s="245"/>
      <c r="D504" s="235" t="s">
        <v>176</v>
      </c>
      <c r="E504" s="246" t="s">
        <v>105</v>
      </c>
      <c r="F504" s="247" t="s">
        <v>733</v>
      </c>
      <c r="G504" s="245"/>
      <c r="H504" s="248">
        <v>96.287000000000006</v>
      </c>
      <c r="I504" s="249"/>
      <c r="J504" s="245"/>
      <c r="K504" s="245"/>
      <c r="L504" s="250"/>
      <c r="M504" s="251"/>
      <c r="N504" s="252"/>
      <c r="O504" s="252"/>
      <c r="P504" s="252"/>
      <c r="Q504" s="252"/>
      <c r="R504" s="252"/>
      <c r="S504" s="252"/>
      <c r="T504" s="253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4" t="s">
        <v>176</v>
      </c>
      <c r="AU504" s="254" t="s">
        <v>84</v>
      </c>
      <c r="AV504" s="14" t="s">
        <v>87</v>
      </c>
      <c r="AW504" s="14" t="s">
        <v>32</v>
      </c>
      <c r="AX504" s="14" t="s">
        <v>76</v>
      </c>
      <c r="AY504" s="254" t="s">
        <v>167</v>
      </c>
    </row>
    <row r="505" s="14" customFormat="1">
      <c r="A505" s="14"/>
      <c r="B505" s="244"/>
      <c r="C505" s="245"/>
      <c r="D505" s="235" t="s">
        <v>176</v>
      </c>
      <c r="E505" s="246" t="s">
        <v>1</v>
      </c>
      <c r="F505" s="247" t="s">
        <v>734</v>
      </c>
      <c r="G505" s="245"/>
      <c r="H505" s="248">
        <v>96.287000000000006</v>
      </c>
      <c r="I505" s="249"/>
      <c r="J505" s="245"/>
      <c r="K505" s="245"/>
      <c r="L505" s="250"/>
      <c r="M505" s="251"/>
      <c r="N505" s="252"/>
      <c r="O505" s="252"/>
      <c r="P505" s="252"/>
      <c r="Q505" s="252"/>
      <c r="R505" s="252"/>
      <c r="S505" s="252"/>
      <c r="T505" s="253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4" t="s">
        <v>176</v>
      </c>
      <c r="AU505" s="254" t="s">
        <v>84</v>
      </c>
      <c r="AV505" s="14" t="s">
        <v>87</v>
      </c>
      <c r="AW505" s="14" t="s">
        <v>32</v>
      </c>
      <c r="AX505" s="14" t="s">
        <v>76</v>
      </c>
      <c r="AY505" s="254" t="s">
        <v>167</v>
      </c>
    </row>
    <row r="506" s="15" customFormat="1">
      <c r="A506" s="15"/>
      <c r="B506" s="255"/>
      <c r="C506" s="256"/>
      <c r="D506" s="235" t="s">
        <v>176</v>
      </c>
      <c r="E506" s="257" t="s">
        <v>1</v>
      </c>
      <c r="F506" s="258" t="s">
        <v>128</v>
      </c>
      <c r="G506" s="256"/>
      <c r="H506" s="259">
        <v>192.57400000000001</v>
      </c>
      <c r="I506" s="260"/>
      <c r="J506" s="256"/>
      <c r="K506" s="256"/>
      <c r="L506" s="261"/>
      <c r="M506" s="262"/>
      <c r="N506" s="263"/>
      <c r="O506" s="263"/>
      <c r="P506" s="263"/>
      <c r="Q506" s="263"/>
      <c r="R506" s="263"/>
      <c r="S506" s="263"/>
      <c r="T506" s="264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65" t="s">
        <v>176</v>
      </c>
      <c r="AU506" s="265" t="s">
        <v>84</v>
      </c>
      <c r="AV506" s="15" t="s">
        <v>174</v>
      </c>
      <c r="AW506" s="15" t="s">
        <v>32</v>
      </c>
      <c r="AX506" s="15" t="s">
        <v>84</v>
      </c>
      <c r="AY506" s="265" t="s">
        <v>167</v>
      </c>
    </row>
    <row r="507" s="2" customFormat="1" ht="24.15" customHeight="1">
      <c r="A507" s="39"/>
      <c r="B507" s="40"/>
      <c r="C507" s="220" t="s">
        <v>735</v>
      </c>
      <c r="D507" s="220" t="s">
        <v>169</v>
      </c>
      <c r="E507" s="221" t="s">
        <v>736</v>
      </c>
      <c r="F507" s="222" t="s">
        <v>737</v>
      </c>
      <c r="G507" s="223" t="s">
        <v>345</v>
      </c>
      <c r="H507" s="224">
        <v>962.87</v>
      </c>
      <c r="I507" s="225"/>
      <c r="J507" s="226">
        <f>ROUND(I507*H507,2)</f>
        <v>0</v>
      </c>
      <c r="K507" s="222" t="s">
        <v>173</v>
      </c>
      <c r="L507" s="45"/>
      <c r="M507" s="227" t="s">
        <v>1</v>
      </c>
      <c r="N507" s="228" t="s">
        <v>41</v>
      </c>
      <c r="O507" s="92"/>
      <c r="P507" s="229">
        <f>O507*H507</f>
        <v>0</v>
      </c>
      <c r="Q507" s="229">
        <v>0</v>
      </c>
      <c r="R507" s="229">
        <f>Q507*H507</f>
        <v>0</v>
      </c>
      <c r="S507" s="229">
        <v>0</v>
      </c>
      <c r="T507" s="230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31" t="s">
        <v>174</v>
      </c>
      <c r="AT507" s="231" t="s">
        <v>169</v>
      </c>
      <c r="AU507" s="231" t="s">
        <v>84</v>
      </c>
      <c r="AY507" s="18" t="s">
        <v>167</v>
      </c>
      <c r="BE507" s="232">
        <f>IF(N507="základní",J507,0)</f>
        <v>0</v>
      </c>
      <c r="BF507" s="232">
        <f>IF(N507="snížená",J507,0)</f>
        <v>0</v>
      </c>
      <c r="BG507" s="232">
        <f>IF(N507="zákl. přenesená",J507,0)</f>
        <v>0</v>
      </c>
      <c r="BH507" s="232">
        <f>IF(N507="sníž. přenesená",J507,0)</f>
        <v>0</v>
      </c>
      <c r="BI507" s="232">
        <f>IF(N507="nulová",J507,0)</f>
        <v>0</v>
      </c>
      <c r="BJ507" s="18" t="s">
        <v>84</v>
      </c>
      <c r="BK507" s="232">
        <f>ROUND(I507*H507,2)</f>
        <v>0</v>
      </c>
      <c r="BL507" s="18" t="s">
        <v>174</v>
      </c>
      <c r="BM507" s="231" t="s">
        <v>738</v>
      </c>
    </row>
    <row r="508" s="13" customFormat="1">
      <c r="A508" s="13"/>
      <c r="B508" s="233"/>
      <c r="C508" s="234"/>
      <c r="D508" s="235" t="s">
        <v>176</v>
      </c>
      <c r="E508" s="236" t="s">
        <v>1</v>
      </c>
      <c r="F508" s="237" t="s">
        <v>739</v>
      </c>
      <c r="G508" s="234"/>
      <c r="H508" s="236" t="s">
        <v>1</v>
      </c>
      <c r="I508" s="238"/>
      <c r="J508" s="234"/>
      <c r="K508" s="234"/>
      <c r="L508" s="239"/>
      <c r="M508" s="240"/>
      <c r="N508" s="241"/>
      <c r="O508" s="241"/>
      <c r="P508" s="241"/>
      <c r="Q508" s="241"/>
      <c r="R508" s="241"/>
      <c r="S508" s="241"/>
      <c r="T508" s="242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3" t="s">
        <v>176</v>
      </c>
      <c r="AU508" s="243" t="s">
        <v>84</v>
      </c>
      <c r="AV508" s="13" t="s">
        <v>84</v>
      </c>
      <c r="AW508" s="13" t="s">
        <v>32</v>
      </c>
      <c r="AX508" s="13" t="s">
        <v>76</v>
      </c>
      <c r="AY508" s="243" t="s">
        <v>167</v>
      </c>
    </row>
    <row r="509" s="14" customFormat="1">
      <c r="A509" s="14"/>
      <c r="B509" s="244"/>
      <c r="C509" s="245"/>
      <c r="D509" s="235" t="s">
        <v>176</v>
      </c>
      <c r="E509" s="246" t="s">
        <v>1</v>
      </c>
      <c r="F509" s="247" t="s">
        <v>740</v>
      </c>
      <c r="G509" s="245"/>
      <c r="H509" s="248">
        <v>962.87</v>
      </c>
      <c r="I509" s="249"/>
      <c r="J509" s="245"/>
      <c r="K509" s="245"/>
      <c r="L509" s="250"/>
      <c r="M509" s="251"/>
      <c r="N509" s="252"/>
      <c r="O509" s="252"/>
      <c r="P509" s="252"/>
      <c r="Q509" s="252"/>
      <c r="R509" s="252"/>
      <c r="S509" s="252"/>
      <c r="T509" s="253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4" t="s">
        <v>176</v>
      </c>
      <c r="AU509" s="254" t="s">
        <v>84</v>
      </c>
      <c r="AV509" s="14" t="s">
        <v>87</v>
      </c>
      <c r="AW509" s="14" t="s">
        <v>32</v>
      </c>
      <c r="AX509" s="14" t="s">
        <v>84</v>
      </c>
      <c r="AY509" s="254" t="s">
        <v>167</v>
      </c>
    </row>
    <row r="510" s="2" customFormat="1" ht="24.15" customHeight="1">
      <c r="A510" s="39"/>
      <c r="B510" s="40"/>
      <c r="C510" s="220" t="s">
        <v>741</v>
      </c>
      <c r="D510" s="220" t="s">
        <v>169</v>
      </c>
      <c r="E510" s="221" t="s">
        <v>742</v>
      </c>
      <c r="F510" s="222" t="s">
        <v>743</v>
      </c>
      <c r="G510" s="223" t="s">
        <v>345</v>
      </c>
      <c r="H510" s="224">
        <v>192.57400000000001</v>
      </c>
      <c r="I510" s="225"/>
      <c r="J510" s="226">
        <f>ROUND(I510*H510,2)</f>
        <v>0</v>
      </c>
      <c r="K510" s="222" t="s">
        <v>173</v>
      </c>
      <c r="L510" s="45"/>
      <c r="M510" s="227" t="s">
        <v>1</v>
      </c>
      <c r="N510" s="228" t="s">
        <v>41</v>
      </c>
      <c r="O510" s="92"/>
      <c r="P510" s="229">
        <f>O510*H510</f>
        <v>0</v>
      </c>
      <c r="Q510" s="229">
        <v>0</v>
      </c>
      <c r="R510" s="229">
        <f>Q510*H510</f>
        <v>0</v>
      </c>
      <c r="S510" s="229">
        <v>0</v>
      </c>
      <c r="T510" s="230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31" t="s">
        <v>174</v>
      </c>
      <c r="AT510" s="231" t="s">
        <v>169</v>
      </c>
      <c r="AU510" s="231" t="s">
        <v>84</v>
      </c>
      <c r="AY510" s="18" t="s">
        <v>167</v>
      </c>
      <c r="BE510" s="232">
        <f>IF(N510="základní",J510,0)</f>
        <v>0</v>
      </c>
      <c r="BF510" s="232">
        <f>IF(N510="snížená",J510,0)</f>
        <v>0</v>
      </c>
      <c r="BG510" s="232">
        <f>IF(N510="zákl. přenesená",J510,0)</f>
        <v>0</v>
      </c>
      <c r="BH510" s="232">
        <f>IF(N510="sníž. přenesená",J510,0)</f>
        <v>0</v>
      </c>
      <c r="BI510" s="232">
        <f>IF(N510="nulová",J510,0)</f>
        <v>0</v>
      </c>
      <c r="BJ510" s="18" t="s">
        <v>84</v>
      </c>
      <c r="BK510" s="232">
        <f>ROUND(I510*H510,2)</f>
        <v>0</v>
      </c>
      <c r="BL510" s="18" t="s">
        <v>174</v>
      </c>
      <c r="BM510" s="231" t="s">
        <v>744</v>
      </c>
    </row>
    <row r="511" s="14" customFormat="1">
      <c r="A511" s="14"/>
      <c r="B511" s="244"/>
      <c r="C511" s="245"/>
      <c r="D511" s="235" t="s">
        <v>176</v>
      </c>
      <c r="E511" s="246" t="s">
        <v>1</v>
      </c>
      <c r="F511" s="247" t="s">
        <v>745</v>
      </c>
      <c r="G511" s="245"/>
      <c r="H511" s="248">
        <v>96.287000000000006</v>
      </c>
      <c r="I511" s="249"/>
      <c r="J511" s="245"/>
      <c r="K511" s="245"/>
      <c r="L511" s="250"/>
      <c r="M511" s="251"/>
      <c r="N511" s="252"/>
      <c r="O511" s="252"/>
      <c r="P511" s="252"/>
      <c r="Q511" s="252"/>
      <c r="R511" s="252"/>
      <c r="S511" s="252"/>
      <c r="T511" s="253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4" t="s">
        <v>176</v>
      </c>
      <c r="AU511" s="254" t="s">
        <v>84</v>
      </c>
      <c r="AV511" s="14" t="s">
        <v>87</v>
      </c>
      <c r="AW511" s="14" t="s">
        <v>32</v>
      </c>
      <c r="AX511" s="14" t="s">
        <v>76</v>
      </c>
      <c r="AY511" s="254" t="s">
        <v>167</v>
      </c>
    </row>
    <row r="512" s="14" customFormat="1">
      <c r="A512" s="14"/>
      <c r="B512" s="244"/>
      <c r="C512" s="245"/>
      <c r="D512" s="235" t="s">
        <v>176</v>
      </c>
      <c r="E512" s="246" t="s">
        <v>1</v>
      </c>
      <c r="F512" s="247" t="s">
        <v>746</v>
      </c>
      <c r="G512" s="245"/>
      <c r="H512" s="248">
        <v>96.287000000000006</v>
      </c>
      <c r="I512" s="249"/>
      <c r="J512" s="245"/>
      <c r="K512" s="245"/>
      <c r="L512" s="250"/>
      <c r="M512" s="251"/>
      <c r="N512" s="252"/>
      <c r="O512" s="252"/>
      <c r="P512" s="252"/>
      <c r="Q512" s="252"/>
      <c r="R512" s="252"/>
      <c r="S512" s="252"/>
      <c r="T512" s="253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4" t="s">
        <v>176</v>
      </c>
      <c r="AU512" s="254" t="s">
        <v>84</v>
      </c>
      <c r="AV512" s="14" t="s">
        <v>87</v>
      </c>
      <c r="AW512" s="14" t="s">
        <v>32</v>
      </c>
      <c r="AX512" s="14" t="s">
        <v>76</v>
      </c>
      <c r="AY512" s="254" t="s">
        <v>167</v>
      </c>
    </row>
    <row r="513" s="15" customFormat="1">
      <c r="A513" s="15"/>
      <c r="B513" s="255"/>
      <c r="C513" s="256"/>
      <c r="D513" s="235" t="s">
        <v>176</v>
      </c>
      <c r="E513" s="257" t="s">
        <v>1</v>
      </c>
      <c r="F513" s="258" t="s">
        <v>128</v>
      </c>
      <c r="G513" s="256"/>
      <c r="H513" s="259">
        <v>192.57400000000001</v>
      </c>
      <c r="I513" s="260"/>
      <c r="J513" s="256"/>
      <c r="K513" s="256"/>
      <c r="L513" s="261"/>
      <c r="M513" s="262"/>
      <c r="N513" s="263"/>
      <c r="O513" s="263"/>
      <c r="P513" s="263"/>
      <c r="Q513" s="263"/>
      <c r="R513" s="263"/>
      <c r="S513" s="263"/>
      <c r="T513" s="264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65" t="s">
        <v>176</v>
      </c>
      <c r="AU513" s="265" t="s">
        <v>84</v>
      </c>
      <c r="AV513" s="15" t="s">
        <v>174</v>
      </c>
      <c r="AW513" s="15" t="s">
        <v>32</v>
      </c>
      <c r="AX513" s="15" t="s">
        <v>84</v>
      </c>
      <c r="AY513" s="265" t="s">
        <v>167</v>
      </c>
    </row>
    <row r="514" s="2" customFormat="1" ht="24.15" customHeight="1">
      <c r="A514" s="39"/>
      <c r="B514" s="40"/>
      <c r="C514" s="220" t="s">
        <v>747</v>
      </c>
      <c r="D514" s="220" t="s">
        <v>169</v>
      </c>
      <c r="E514" s="221" t="s">
        <v>748</v>
      </c>
      <c r="F514" s="222" t="s">
        <v>749</v>
      </c>
      <c r="G514" s="223" t="s">
        <v>345</v>
      </c>
      <c r="H514" s="224">
        <v>0.80000000000000004</v>
      </c>
      <c r="I514" s="225"/>
      <c r="J514" s="226">
        <f>ROUND(I514*H514,2)</f>
        <v>0</v>
      </c>
      <c r="K514" s="222" t="s">
        <v>1</v>
      </c>
      <c r="L514" s="45"/>
      <c r="M514" s="227" t="s">
        <v>1</v>
      </c>
      <c r="N514" s="228" t="s">
        <v>41</v>
      </c>
      <c r="O514" s="92"/>
      <c r="P514" s="229">
        <f>O514*H514</f>
        <v>0</v>
      </c>
      <c r="Q514" s="229">
        <v>0</v>
      </c>
      <c r="R514" s="229">
        <f>Q514*H514</f>
        <v>0</v>
      </c>
      <c r="S514" s="229">
        <v>0</v>
      </c>
      <c r="T514" s="230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31" t="s">
        <v>174</v>
      </c>
      <c r="AT514" s="231" t="s">
        <v>169</v>
      </c>
      <c r="AU514" s="231" t="s">
        <v>84</v>
      </c>
      <c r="AY514" s="18" t="s">
        <v>167</v>
      </c>
      <c r="BE514" s="232">
        <f>IF(N514="základní",J514,0)</f>
        <v>0</v>
      </c>
      <c r="BF514" s="232">
        <f>IF(N514="snížená",J514,0)</f>
        <v>0</v>
      </c>
      <c r="BG514" s="232">
        <f>IF(N514="zákl. přenesená",J514,0)</f>
        <v>0</v>
      </c>
      <c r="BH514" s="232">
        <f>IF(N514="sníž. přenesená",J514,0)</f>
        <v>0</v>
      </c>
      <c r="BI514" s="232">
        <f>IF(N514="nulová",J514,0)</f>
        <v>0</v>
      </c>
      <c r="BJ514" s="18" t="s">
        <v>84</v>
      </c>
      <c r="BK514" s="232">
        <f>ROUND(I514*H514,2)</f>
        <v>0</v>
      </c>
      <c r="BL514" s="18" t="s">
        <v>174</v>
      </c>
      <c r="BM514" s="231" t="s">
        <v>750</v>
      </c>
    </row>
    <row r="515" s="14" customFormat="1">
      <c r="A515" s="14"/>
      <c r="B515" s="244"/>
      <c r="C515" s="245"/>
      <c r="D515" s="235" t="s">
        <v>176</v>
      </c>
      <c r="E515" s="246" t="s">
        <v>1</v>
      </c>
      <c r="F515" s="247" t="s">
        <v>751</v>
      </c>
      <c r="G515" s="245"/>
      <c r="H515" s="248">
        <v>0.80000000000000004</v>
      </c>
      <c r="I515" s="249"/>
      <c r="J515" s="245"/>
      <c r="K515" s="245"/>
      <c r="L515" s="250"/>
      <c r="M515" s="251"/>
      <c r="N515" s="252"/>
      <c r="O515" s="252"/>
      <c r="P515" s="252"/>
      <c r="Q515" s="252"/>
      <c r="R515" s="252"/>
      <c r="S515" s="252"/>
      <c r="T515" s="253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4" t="s">
        <v>176</v>
      </c>
      <c r="AU515" s="254" t="s">
        <v>84</v>
      </c>
      <c r="AV515" s="14" t="s">
        <v>87</v>
      </c>
      <c r="AW515" s="14" t="s">
        <v>32</v>
      </c>
      <c r="AX515" s="14" t="s">
        <v>84</v>
      </c>
      <c r="AY515" s="254" t="s">
        <v>167</v>
      </c>
    </row>
    <row r="516" s="2" customFormat="1" ht="37.8" customHeight="1">
      <c r="A516" s="39"/>
      <c r="B516" s="40"/>
      <c r="C516" s="220" t="s">
        <v>752</v>
      </c>
      <c r="D516" s="220" t="s">
        <v>169</v>
      </c>
      <c r="E516" s="221" t="s">
        <v>753</v>
      </c>
      <c r="F516" s="222" t="s">
        <v>754</v>
      </c>
      <c r="G516" s="223" t="s">
        <v>345</v>
      </c>
      <c r="H516" s="224">
        <v>1.3200000000000001</v>
      </c>
      <c r="I516" s="225"/>
      <c r="J516" s="226">
        <f>ROUND(I516*H516,2)</f>
        <v>0</v>
      </c>
      <c r="K516" s="222" t="s">
        <v>173</v>
      </c>
      <c r="L516" s="45"/>
      <c r="M516" s="227" t="s">
        <v>1</v>
      </c>
      <c r="N516" s="228" t="s">
        <v>41</v>
      </c>
      <c r="O516" s="92"/>
      <c r="P516" s="229">
        <f>O516*H516</f>
        <v>0</v>
      </c>
      <c r="Q516" s="229">
        <v>0</v>
      </c>
      <c r="R516" s="229">
        <f>Q516*H516</f>
        <v>0</v>
      </c>
      <c r="S516" s="229">
        <v>0</v>
      </c>
      <c r="T516" s="230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31" t="s">
        <v>174</v>
      </c>
      <c r="AT516" s="231" t="s">
        <v>169</v>
      </c>
      <c r="AU516" s="231" t="s">
        <v>84</v>
      </c>
      <c r="AY516" s="18" t="s">
        <v>167</v>
      </c>
      <c r="BE516" s="232">
        <f>IF(N516="základní",J516,0)</f>
        <v>0</v>
      </c>
      <c r="BF516" s="232">
        <f>IF(N516="snížená",J516,0)</f>
        <v>0</v>
      </c>
      <c r="BG516" s="232">
        <f>IF(N516="zákl. přenesená",J516,0)</f>
        <v>0</v>
      </c>
      <c r="BH516" s="232">
        <f>IF(N516="sníž. přenesená",J516,0)</f>
        <v>0</v>
      </c>
      <c r="BI516" s="232">
        <f>IF(N516="nulová",J516,0)</f>
        <v>0</v>
      </c>
      <c r="BJ516" s="18" t="s">
        <v>84</v>
      </c>
      <c r="BK516" s="232">
        <f>ROUND(I516*H516,2)</f>
        <v>0</v>
      </c>
      <c r="BL516" s="18" t="s">
        <v>174</v>
      </c>
      <c r="BM516" s="231" t="s">
        <v>755</v>
      </c>
    </row>
    <row r="517" s="14" customFormat="1">
      <c r="A517" s="14"/>
      <c r="B517" s="244"/>
      <c r="C517" s="245"/>
      <c r="D517" s="235" t="s">
        <v>176</v>
      </c>
      <c r="E517" s="246" t="s">
        <v>1</v>
      </c>
      <c r="F517" s="247" t="s">
        <v>756</v>
      </c>
      <c r="G517" s="245"/>
      <c r="H517" s="248">
        <v>1.3200000000000001</v>
      </c>
      <c r="I517" s="249"/>
      <c r="J517" s="245"/>
      <c r="K517" s="245"/>
      <c r="L517" s="250"/>
      <c r="M517" s="251"/>
      <c r="N517" s="252"/>
      <c r="O517" s="252"/>
      <c r="P517" s="252"/>
      <c r="Q517" s="252"/>
      <c r="R517" s="252"/>
      <c r="S517" s="252"/>
      <c r="T517" s="253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4" t="s">
        <v>176</v>
      </c>
      <c r="AU517" s="254" t="s">
        <v>84</v>
      </c>
      <c r="AV517" s="14" t="s">
        <v>87</v>
      </c>
      <c r="AW517" s="14" t="s">
        <v>32</v>
      </c>
      <c r="AX517" s="14" t="s">
        <v>84</v>
      </c>
      <c r="AY517" s="254" t="s">
        <v>167</v>
      </c>
    </row>
    <row r="518" s="2" customFormat="1" ht="44.25" customHeight="1">
      <c r="A518" s="39"/>
      <c r="B518" s="40"/>
      <c r="C518" s="220" t="s">
        <v>757</v>
      </c>
      <c r="D518" s="220" t="s">
        <v>169</v>
      </c>
      <c r="E518" s="221" t="s">
        <v>758</v>
      </c>
      <c r="F518" s="222" t="s">
        <v>759</v>
      </c>
      <c r="G518" s="223" t="s">
        <v>345</v>
      </c>
      <c r="H518" s="224">
        <v>45.904000000000003</v>
      </c>
      <c r="I518" s="225"/>
      <c r="J518" s="226">
        <f>ROUND(I518*H518,2)</f>
        <v>0</v>
      </c>
      <c r="K518" s="222" t="s">
        <v>173</v>
      </c>
      <c r="L518" s="45"/>
      <c r="M518" s="227" t="s">
        <v>1</v>
      </c>
      <c r="N518" s="228" t="s">
        <v>41</v>
      </c>
      <c r="O518" s="92"/>
      <c r="P518" s="229">
        <f>O518*H518</f>
        <v>0</v>
      </c>
      <c r="Q518" s="229">
        <v>0</v>
      </c>
      <c r="R518" s="229">
        <f>Q518*H518</f>
        <v>0</v>
      </c>
      <c r="S518" s="229">
        <v>0</v>
      </c>
      <c r="T518" s="230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31" t="s">
        <v>174</v>
      </c>
      <c r="AT518" s="231" t="s">
        <v>169</v>
      </c>
      <c r="AU518" s="231" t="s">
        <v>84</v>
      </c>
      <c r="AY518" s="18" t="s">
        <v>167</v>
      </c>
      <c r="BE518" s="232">
        <f>IF(N518="základní",J518,0)</f>
        <v>0</v>
      </c>
      <c r="BF518" s="232">
        <f>IF(N518="snížená",J518,0)</f>
        <v>0</v>
      </c>
      <c r="BG518" s="232">
        <f>IF(N518="zákl. přenesená",J518,0)</f>
        <v>0</v>
      </c>
      <c r="BH518" s="232">
        <f>IF(N518="sníž. přenesená",J518,0)</f>
        <v>0</v>
      </c>
      <c r="BI518" s="232">
        <f>IF(N518="nulová",J518,0)</f>
        <v>0</v>
      </c>
      <c r="BJ518" s="18" t="s">
        <v>84</v>
      </c>
      <c r="BK518" s="232">
        <f>ROUND(I518*H518,2)</f>
        <v>0</v>
      </c>
      <c r="BL518" s="18" t="s">
        <v>174</v>
      </c>
      <c r="BM518" s="231" t="s">
        <v>760</v>
      </c>
    </row>
    <row r="519" s="14" customFormat="1">
      <c r="A519" s="14"/>
      <c r="B519" s="244"/>
      <c r="C519" s="245"/>
      <c r="D519" s="235" t="s">
        <v>176</v>
      </c>
      <c r="E519" s="246" t="s">
        <v>1</v>
      </c>
      <c r="F519" s="247" t="s">
        <v>761</v>
      </c>
      <c r="G519" s="245"/>
      <c r="H519" s="248">
        <v>45.904000000000003</v>
      </c>
      <c r="I519" s="249"/>
      <c r="J519" s="245"/>
      <c r="K519" s="245"/>
      <c r="L519" s="250"/>
      <c r="M519" s="251"/>
      <c r="N519" s="252"/>
      <c r="O519" s="252"/>
      <c r="P519" s="252"/>
      <c r="Q519" s="252"/>
      <c r="R519" s="252"/>
      <c r="S519" s="252"/>
      <c r="T519" s="253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4" t="s">
        <v>176</v>
      </c>
      <c r="AU519" s="254" t="s">
        <v>84</v>
      </c>
      <c r="AV519" s="14" t="s">
        <v>87</v>
      </c>
      <c r="AW519" s="14" t="s">
        <v>32</v>
      </c>
      <c r="AX519" s="14" t="s">
        <v>84</v>
      </c>
      <c r="AY519" s="254" t="s">
        <v>167</v>
      </c>
    </row>
    <row r="520" s="2" customFormat="1" ht="44.25" customHeight="1">
      <c r="A520" s="39"/>
      <c r="B520" s="40"/>
      <c r="C520" s="220" t="s">
        <v>762</v>
      </c>
      <c r="D520" s="220" t="s">
        <v>169</v>
      </c>
      <c r="E520" s="221" t="s">
        <v>763</v>
      </c>
      <c r="F520" s="222" t="s">
        <v>764</v>
      </c>
      <c r="G520" s="223" t="s">
        <v>345</v>
      </c>
      <c r="H520" s="224">
        <v>49.063000000000002</v>
      </c>
      <c r="I520" s="225"/>
      <c r="J520" s="226">
        <f>ROUND(I520*H520,2)</f>
        <v>0</v>
      </c>
      <c r="K520" s="222" t="s">
        <v>173</v>
      </c>
      <c r="L520" s="45"/>
      <c r="M520" s="227" t="s">
        <v>1</v>
      </c>
      <c r="N520" s="228" t="s">
        <v>41</v>
      </c>
      <c r="O520" s="92"/>
      <c r="P520" s="229">
        <f>O520*H520</f>
        <v>0</v>
      </c>
      <c r="Q520" s="229">
        <v>0</v>
      </c>
      <c r="R520" s="229">
        <f>Q520*H520</f>
        <v>0</v>
      </c>
      <c r="S520" s="229">
        <v>0</v>
      </c>
      <c r="T520" s="230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31" t="s">
        <v>174</v>
      </c>
      <c r="AT520" s="231" t="s">
        <v>169</v>
      </c>
      <c r="AU520" s="231" t="s">
        <v>84</v>
      </c>
      <c r="AY520" s="18" t="s">
        <v>167</v>
      </c>
      <c r="BE520" s="232">
        <f>IF(N520="základní",J520,0)</f>
        <v>0</v>
      </c>
      <c r="BF520" s="232">
        <f>IF(N520="snížená",J520,0)</f>
        <v>0</v>
      </c>
      <c r="BG520" s="232">
        <f>IF(N520="zákl. přenesená",J520,0)</f>
        <v>0</v>
      </c>
      <c r="BH520" s="232">
        <f>IF(N520="sníž. přenesená",J520,0)</f>
        <v>0</v>
      </c>
      <c r="BI520" s="232">
        <f>IF(N520="nulová",J520,0)</f>
        <v>0</v>
      </c>
      <c r="BJ520" s="18" t="s">
        <v>84</v>
      </c>
      <c r="BK520" s="232">
        <f>ROUND(I520*H520,2)</f>
        <v>0</v>
      </c>
      <c r="BL520" s="18" t="s">
        <v>174</v>
      </c>
      <c r="BM520" s="231" t="s">
        <v>765</v>
      </c>
    </row>
    <row r="521" s="14" customFormat="1">
      <c r="A521" s="14"/>
      <c r="B521" s="244"/>
      <c r="C521" s="245"/>
      <c r="D521" s="235" t="s">
        <v>176</v>
      </c>
      <c r="E521" s="246" t="s">
        <v>1</v>
      </c>
      <c r="F521" s="247" t="s">
        <v>766</v>
      </c>
      <c r="G521" s="245"/>
      <c r="H521" s="248">
        <v>49.063000000000002</v>
      </c>
      <c r="I521" s="249"/>
      <c r="J521" s="245"/>
      <c r="K521" s="245"/>
      <c r="L521" s="250"/>
      <c r="M521" s="251"/>
      <c r="N521" s="252"/>
      <c r="O521" s="252"/>
      <c r="P521" s="252"/>
      <c r="Q521" s="252"/>
      <c r="R521" s="252"/>
      <c r="S521" s="252"/>
      <c r="T521" s="253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4" t="s">
        <v>176</v>
      </c>
      <c r="AU521" s="254" t="s">
        <v>84</v>
      </c>
      <c r="AV521" s="14" t="s">
        <v>87</v>
      </c>
      <c r="AW521" s="14" t="s">
        <v>32</v>
      </c>
      <c r="AX521" s="14" t="s">
        <v>84</v>
      </c>
      <c r="AY521" s="254" t="s">
        <v>167</v>
      </c>
    </row>
    <row r="522" s="12" customFormat="1" ht="25.92" customHeight="1">
      <c r="A522" s="12"/>
      <c r="B522" s="204"/>
      <c r="C522" s="205"/>
      <c r="D522" s="206" t="s">
        <v>75</v>
      </c>
      <c r="E522" s="207" t="s">
        <v>767</v>
      </c>
      <c r="F522" s="207" t="s">
        <v>721</v>
      </c>
      <c r="G522" s="205"/>
      <c r="H522" s="205"/>
      <c r="I522" s="208"/>
      <c r="J522" s="209">
        <f>BK522</f>
        <v>0</v>
      </c>
      <c r="K522" s="205"/>
      <c r="L522" s="210"/>
      <c r="M522" s="211"/>
      <c r="N522" s="212"/>
      <c r="O522" s="212"/>
      <c r="P522" s="213">
        <f>SUM(P523:P524)</f>
        <v>0</v>
      </c>
      <c r="Q522" s="212"/>
      <c r="R522" s="213">
        <f>SUM(R523:R524)</f>
        <v>0</v>
      </c>
      <c r="S522" s="212"/>
      <c r="T522" s="214">
        <f>SUM(T523:T524)</f>
        <v>0</v>
      </c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R522" s="215" t="s">
        <v>84</v>
      </c>
      <c r="AT522" s="216" t="s">
        <v>75</v>
      </c>
      <c r="AU522" s="216" t="s">
        <v>76</v>
      </c>
      <c r="AY522" s="215" t="s">
        <v>167</v>
      </c>
      <c r="BK522" s="217">
        <f>SUM(BK523:BK524)</f>
        <v>0</v>
      </c>
    </row>
    <row r="523" s="2" customFormat="1" ht="33" customHeight="1">
      <c r="A523" s="39"/>
      <c r="B523" s="40"/>
      <c r="C523" s="220" t="s">
        <v>768</v>
      </c>
      <c r="D523" s="220" t="s">
        <v>169</v>
      </c>
      <c r="E523" s="221" t="s">
        <v>769</v>
      </c>
      <c r="F523" s="222" t="s">
        <v>770</v>
      </c>
      <c r="G523" s="223" t="s">
        <v>345</v>
      </c>
      <c r="H523" s="224">
        <v>142.792</v>
      </c>
      <c r="I523" s="225"/>
      <c r="J523" s="226">
        <f>ROUND(I523*H523,2)</f>
        <v>0</v>
      </c>
      <c r="K523" s="222" t="s">
        <v>173</v>
      </c>
      <c r="L523" s="45"/>
      <c r="M523" s="227" t="s">
        <v>1</v>
      </c>
      <c r="N523" s="228" t="s">
        <v>41</v>
      </c>
      <c r="O523" s="92"/>
      <c r="P523" s="229">
        <f>O523*H523</f>
        <v>0</v>
      </c>
      <c r="Q523" s="229">
        <v>0</v>
      </c>
      <c r="R523" s="229">
        <f>Q523*H523</f>
        <v>0</v>
      </c>
      <c r="S523" s="229">
        <v>0</v>
      </c>
      <c r="T523" s="230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31" t="s">
        <v>174</v>
      </c>
      <c r="AT523" s="231" t="s">
        <v>169</v>
      </c>
      <c r="AU523" s="231" t="s">
        <v>84</v>
      </c>
      <c r="AY523" s="18" t="s">
        <v>167</v>
      </c>
      <c r="BE523" s="232">
        <f>IF(N523="základní",J523,0)</f>
        <v>0</v>
      </c>
      <c r="BF523" s="232">
        <f>IF(N523="snížená",J523,0)</f>
        <v>0</v>
      </c>
      <c r="BG523" s="232">
        <f>IF(N523="zákl. přenesená",J523,0)</f>
        <v>0</v>
      </c>
      <c r="BH523" s="232">
        <f>IF(N523="sníž. přenesená",J523,0)</f>
        <v>0</v>
      </c>
      <c r="BI523" s="232">
        <f>IF(N523="nulová",J523,0)</f>
        <v>0</v>
      </c>
      <c r="BJ523" s="18" t="s">
        <v>84</v>
      </c>
      <c r="BK523" s="232">
        <f>ROUND(I523*H523,2)</f>
        <v>0</v>
      </c>
      <c r="BL523" s="18" t="s">
        <v>174</v>
      </c>
      <c r="BM523" s="231" t="s">
        <v>771</v>
      </c>
    </row>
    <row r="524" s="14" customFormat="1">
      <c r="A524" s="14"/>
      <c r="B524" s="244"/>
      <c r="C524" s="245"/>
      <c r="D524" s="235" t="s">
        <v>176</v>
      </c>
      <c r="E524" s="246" t="s">
        <v>1</v>
      </c>
      <c r="F524" s="247" t="s">
        <v>772</v>
      </c>
      <c r="G524" s="245"/>
      <c r="H524" s="248">
        <v>142.792</v>
      </c>
      <c r="I524" s="249"/>
      <c r="J524" s="245"/>
      <c r="K524" s="245"/>
      <c r="L524" s="250"/>
      <c r="M524" s="251"/>
      <c r="N524" s="252"/>
      <c r="O524" s="252"/>
      <c r="P524" s="252"/>
      <c r="Q524" s="252"/>
      <c r="R524" s="252"/>
      <c r="S524" s="252"/>
      <c r="T524" s="253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4" t="s">
        <v>176</v>
      </c>
      <c r="AU524" s="254" t="s">
        <v>84</v>
      </c>
      <c r="AV524" s="14" t="s">
        <v>87</v>
      </c>
      <c r="AW524" s="14" t="s">
        <v>32</v>
      </c>
      <c r="AX524" s="14" t="s">
        <v>84</v>
      </c>
      <c r="AY524" s="254" t="s">
        <v>167</v>
      </c>
    </row>
    <row r="525" s="12" customFormat="1" ht="25.92" customHeight="1">
      <c r="A525" s="12"/>
      <c r="B525" s="204"/>
      <c r="C525" s="205"/>
      <c r="D525" s="206" t="s">
        <v>75</v>
      </c>
      <c r="E525" s="207" t="s">
        <v>773</v>
      </c>
      <c r="F525" s="207" t="s">
        <v>774</v>
      </c>
      <c r="G525" s="205"/>
      <c r="H525" s="205"/>
      <c r="I525" s="208"/>
      <c r="J525" s="209">
        <f>BK525</f>
        <v>0</v>
      </c>
      <c r="K525" s="205"/>
      <c r="L525" s="210"/>
      <c r="M525" s="211"/>
      <c r="N525" s="212"/>
      <c r="O525" s="212"/>
      <c r="P525" s="213">
        <v>0</v>
      </c>
      <c r="Q525" s="212"/>
      <c r="R525" s="213">
        <v>0</v>
      </c>
      <c r="S525" s="212"/>
      <c r="T525" s="214">
        <v>0</v>
      </c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R525" s="215" t="s">
        <v>87</v>
      </c>
      <c r="AT525" s="216" t="s">
        <v>75</v>
      </c>
      <c r="AU525" s="216" t="s">
        <v>76</v>
      </c>
      <c r="AY525" s="215" t="s">
        <v>167</v>
      </c>
      <c r="BK525" s="217">
        <v>0</v>
      </c>
    </row>
    <row r="526" s="12" customFormat="1" ht="25.92" customHeight="1">
      <c r="A526" s="12"/>
      <c r="B526" s="204"/>
      <c r="C526" s="205"/>
      <c r="D526" s="206" t="s">
        <v>75</v>
      </c>
      <c r="E526" s="207" t="s">
        <v>775</v>
      </c>
      <c r="F526" s="207" t="s">
        <v>776</v>
      </c>
      <c r="G526" s="205"/>
      <c r="H526" s="205"/>
      <c r="I526" s="208"/>
      <c r="J526" s="209">
        <f>BK526</f>
        <v>0</v>
      </c>
      <c r="K526" s="205"/>
      <c r="L526" s="210"/>
      <c r="M526" s="211"/>
      <c r="N526" s="212"/>
      <c r="O526" s="212"/>
      <c r="P526" s="213">
        <f>SUM(P527:P534)</f>
        <v>0</v>
      </c>
      <c r="Q526" s="212"/>
      <c r="R526" s="213">
        <f>SUM(R527:R534)</f>
        <v>0.00014375</v>
      </c>
      <c r="S526" s="212"/>
      <c r="T526" s="214">
        <f>SUM(T527:T534)</f>
        <v>0</v>
      </c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R526" s="215" t="s">
        <v>87</v>
      </c>
      <c r="AT526" s="216" t="s">
        <v>75</v>
      </c>
      <c r="AU526" s="216" t="s">
        <v>76</v>
      </c>
      <c r="AY526" s="215" t="s">
        <v>167</v>
      </c>
      <c r="BK526" s="217">
        <f>SUM(BK527:BK534)</f>
        <v>0</v>
      </c>
    </row>
    <row r="527" s="2" customFormat="1" ht="24.15" customHeight="1">
      <c r="A527" s="39"/>
      <c r="B527" s="40"/>
      <c r="C527" s="220" t="s">
        <v>777</v>
      </c>
      <c r="D527" s="220" t="s">
        <v>169</v>
      </c>
      <c r="E527" s="221" t="s">
        <v>778</v>
      </c>
      <c r="F527" s="222" t="s">
        <v>779</v>
      </c>
      <c r="G527" s="223" t="s">
        <v>172</v>
      </c>
      <c r="H527" s="224">
        <v>0.5</v>
      </c>
      <c r="I527" s="225"/>
      <c r="J527" s="226">
        <f>ROUND(I527*H527,2)</f>
        <v>0</v>
      </c>
      <c r="K527" s="222" t="s">
        <v>173</v>
      </c>
      <c r="L527" s="45"/>
      <c r="M527" s="227" t="s">
        <v>1</v>
      </c>
      <c r="N527" s="228" t="s">
        <v>41</v>
      </c>
      <c r="O527" s="92"/>
      <c r="P527" s="229">
        <f>O527*H527</f>
        <v>0</v>
      </c>
      <c r="Q527" s="229">
        <v>0</v>
      </c>
      <c r="R527" s="229">
        <f>Q527*H527</f>
        <v>0</v>
      </c>
      <c r="S527" s="229">
        <v>0</v>
      </c>
      <c r="T527" s="230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31" t="s">
        <v>245</v>
      </c>
      <c r="AT527" s="231" t="s">
        <v>169</v>
      </c>
      <c r="AU527" s="231" t="s">
        <v>84</v>
      </c>
      <c r="AY527" s="18" t="s">
        <v>167</v>
      </c>
      <c r="BE527" s="232">
        <f>IF(N527="základní",J527,0)</f>
        <v>0</v>
      </c>
      <c r="BF527" s="232">
        <f>IF(N527="snížená",J527,0)</f>
        <v>0</v>
      </c>
      <c r="BG527" s="232">
        <f>IF(N527="zákl. přenesená",J527,0)</f>
        <v>0</v>
      </c>
      <c r="BH527" s="232">
        <f>IF(N527="sníž. přenesená",J527,0)</f>
        <v>0</v>
      </c>
      <c r="BI527" s="232">
        <f>IF(N527="nulová",J527,0)</f>
        <v>0</v>
      </c>
      <c r="BJ527" s="18" t="s">
        <v>84</v>
      </c>
      <c r="BK527" s="232">
        <f>ROUND(I527*H527,2)</f>
        <v>0</v>
      </c>
      <c r="BL527" s="18" t="s">
        <v>245</v>
      </c>
      <c r="BM527" s="231" t="s">
        <v>780</v>
      </c>
    </row>
    <row r="528" s="13" customFormat="1">
      <c r="A528" s="13"/>
      <c r="B528" s="233"/>
      <c r="C528" s="234"/>
      <c r="D528" s="235" t="s">
        <v>176</v>
      </c>
      <c r="E528" s="236" t="s">
        <v>1</v>
      </c>
      <c r="F528" s="237" t="s">
        <v>401</v>
      </c>
      <c r="G528" s="234"/>
      <c r="H528" s="236" t="s">
        <v>1</v>
      </c>
      <c r="I528" s="238"/>
      <c r="J528" s="234"/>
      <c r="K528" s="234"/>
      <c r="L528" s="239"/>
      <c r="M528" s="240"/>
      <c r="N528" s="241"/>
      <c r="O528" s="241"/>
      <c r="P528" s="241"/>
      <c r="Q528" s="241"/>
      <c r="R528" s="241"/>
      <c r="S528" s="241"/>
      <c r="T528" s="242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3" t="s">
        <v>176</v>
      </c>
      <c r="AU528" s="243" t="s">
        <v>84</v>
      </c>
      <c r="AV528" s="13" t="s">
        <v>84</v>
      </c>
      <c r="AW528" s="13" t="s">
        <v>32</v>
      </c>
      <c r="AX528" s="13" t="s">
        <v>76</v>
      </c>
      <c r="AY528" s="243" t="s">
        <v>167</v>
      </c>
    </row>
    <row r="529" s="13" customFormat="1">
      <c r="A529" s="13"/>
      <c r="B529" s="233"/>
      <c r="C529" s="234"/>
      <c r="D529" s="235" t="s">
        <v>176</v>
      </c>
      <c r="E529" s="236" t="s">
        <v>1</v>
      </c>
      <c r="F529" s="237" t="s">
        <v>781</v>
      </c>
      <c r="G529" s="234"/>
      <c r="H529" s="236" t="s">
        <v>1</v>
      </c>
      <c r="I529" s="238"/>
      <c r="J529" s="234"/>
      <c r="K529" s="234"/>
      <c r="L529" s="239"/>
      <c r="M529" s="240"/>
      <c r="N529" s="241"/>
      <c r="O529" s="241"/>
      <c r="P529" s="241"/>
      <c r="Q529" s="241"/>
      <c r="R529" s="241"/>
      <c r="S529" s="241"/>
      <c r="T529" s="242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3" t="s">
        <v>176</v>
      </c>
      <c r="AU529" s="243" t="s">
        <v>84</v>
      </c>
      <c r="AV529" s="13" t="s">
        <v>84</v>
      </c>
      <c r="AW529" s="13" t="s">
        <v>32</v>
      </c>
      <c r="AX529" s="13" t="s">
        <v>76</v>
      </c>
      <c r="AY529" s="243" t="s">
        <v>167</v>
      </c>
    </row>
    <row r="530" s="14" customFormat="1">
      <c r="A530" s="14"/>
      <c r="B530" s="244"/>
      <c r="C530" s="245"/>
      <c r="D530" s="235" t="s">
        <v>176</v>
      </c>
      <c r="E530" s="246" t="s">
        <v>1</v>
      </c>
      <c r="F530" s="247" t="s">
        <v>782</v>
      </c>
      <c r="G530" s="245"/>
      <c r="H530" s="248">
        <v>0.5</v>
      </c>
      <c r="I530" s="249"/>
      <c r="J530" s="245"/>
      <c r="K530" s="245"/>
      <c r="L530" s="250"/>
      <c r="M530" s="251"/>
      <c r="N530" s="252"/>
      <c r="O530" s="252"/>
      <c r="P530" s="252"/>
      <c r="Q530" s="252"/>
      <c r="R530" s="252"/>
      <c r="S530" s="252"/>
      <c r="T530" s="253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4" t="s">
        <v>176</v>
      </c>
      <c r="AU530" s="254" t="s">
        <v>84</v>
      </c>
      <c r="AV530" s="14" t="s">
        <v>87</v>
      </c>
      <c r="AW530" s="14" t="s">
        <v>32</v>
      </c>
      <c r="AX530" s="14" t="s">
        <v>76</v>
      </c>
      <c r="AY530" s="254" t="s">
        <v>167</v>
      </c>
    </row>
    <row r="531" s="15" customFormat="1">
      <c r="A531" s="15"/>
      <c r="B531" s="255"/>
      <c r="C531" s="256"/>
      <c r="D531" s="235" t="s">
        <v>176</v>
      </c>
      <c r="E531" s="257" t="s">
        <v>98</v>
      </c>
      <c r="F531" s="258" t="s">
        <v>128</v>
      </c>
      <c r="G531" s="256"/>
      <c r="H531" s="259">
        <v>0.5</v>
      </c>
      <c r="I531" s="260"/>
      <c r="J531" s="256"/>
      <c r="K531" s="256"/>
      <c r="L531" s="261"/>
      <c r="M531" s="262"/>
      <c r="N531" s="263"/>
      <c r="O531" s="263"/>
      <c r="P531" s="263"/>
      <c r="Q531" s="263"/>
      <c r="R531" s="263"/>
      <c r="S531" s="263"/>
      <c r="T531" s="264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T531" s="265" t="s">
        <v>176</v>
      </c>
      <c r="AU531" s="265" t="s">
        <v>84</v>
      </c>
      <c r="AV531" s="15" t="s">
        <v>174</v>
      </c>
      <c r="AW531" s="15" t="s">
        <v>32</v>
      </c>
      <c r="AX531" s="15" t="s">
        <v>84</v>
      </c>
      <c r="AY531" s="265" t="s">
        <v>167</v>
      </c>
    </row>
    <row r="532" s="2" customFormat="1" ht="24.15" customHeight="1">
      <c r="A532" s="39"/>
      <c r="B532" s="40"/>
      <c r="C532" s="277" t="s">
        <v>783</v>
      </c>
      <c r="D532" s="277" t="s">
        <v>368</v>
      </c>
      <c r="E532" s="278" t="s">
        <v>784</v>
      </c>
      <c r="F532" s="279" t="s">
        <v>785</v>
      </c>
      <c r="G532" s="280" t="s">
        <v>172</v>
      </c>
      <c r="H532" s="281">
        <v>0.57499999999999996</v>
      </c>
      <c r="I532" s="282"/>
      <c r="J532" s="283">
        <f>ROUND(I532*H532,2)</f>
        <v>0</v>
      </c>
      <c r="K532" s="279" t="s">
        <v>173</v>
      </c>
      <c r="L532" s="284"/>
      <c r="M532" s="285" t="s">
        <v>1</v>
      </c>
      <c r="N532" s="286" t="s">
        <v>41</v>
      </c>
      <c r="O532" s="92"/>
      <c r="P532" s="229">
        <f>O532*H532</f>
        <v>0</v>
      </c>
      <c r="Q532" s="229">
        <v>0.00025000000000000001</v>
      </c>
      <c r="R532" s="229">
        <f>Q532*H532</f>
        <v>0.00014375</v>
      </c>
      <c r="S532" s="229">
        <v>0</v>
      </c>
      <c r="T532" s="230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31" t="s">
        <v>349</v>
      </c>
      <c r="AT532" s="231" t="s">
        <v>368</v>
      </c>
      <c r="AU532" s="231" t="s">
        <v>84</v>
      </c>
      <c r="AY532" s="18" t="s">
        <v>167</v>
      </c>
      <c r="BE532" s="232">
        <f>IF(N532="základní",J532,0)</f>
        <v>0</v>
      </c>
      <c r="BF532" s="232">
        <f>IF(N532="snížená",J532,0)</f>
        <v>0</v>
      </c>
      <c r="BG532" s="232">
        <f>IF(N532="zákl. přenesená",J532,0)</f>
        <v>0</v>
      </c>
      <c r="BH532" s="232">
        <f>IF(N532="sníž. přenesená",J532,0)</f>
        <v>0</v>
      </c>
      <c r="BI532" s="232">
        <f>IF(N532="nulová",J532,0)</f>
        <v>0</v>
      </c>
      <c r="BJ532" s="18" t="s">
        <v>84</v>
      </c>
      <c r="BK532" s="232">
        <f>ROUND(I532*H532,2)</f>
        <v>0</v>
      </c>
      <c r="BL532" s="18" t="s">
        <v>245</v>
      </c>
      <c r="BM532" s="231" t="s">
        <v>786</v>
      </c>
    </row>
    <row r="533" s="14" customFormat="1">
      <c r="A533" s="14"/>
      <c r="B533" s="244"/>
      <c r="C533" s="245"/>
      <c r="D533" s="235" t="s">
        <v>176</v>
      </c>
      <c r="E533" s="246" t="s">
        <v>1</v>
      </c>
      <c r="F533" s="247" t="s">
        <v>787</v>
      </c>
      <c r="G533" s="245"/>
      <c r="H533" s="248">
        <v>0.57499999999999996</v>
      </c>
      <c r="I533" s="249"/>
      <c r="J533" s="245"/>
      <c r="K533" s="245"/>
      <c r="L533" s="250"/>
      <c r="M533" s="251"/>
      <c r="N533" s="252"/>
      <c r="O533" s="252"/>
      <c r="P533" s="252"/>
      <c r="Q533" s="252"/>
      <c r="R533" s="252"/>
      <c r="S533" s="252"/>
      <c r="T533" s="253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4" t="s">
        <v>176</v>
      </c>
      <c r="AU533" s="254" t="s">
        <v>84</v>
      </c>
      <c r="AV533" s="14" t="s">
        <v>87</v>
      </c>
      <c r="AW533" s="14" t="s">
        <v>32</v>
      </c>
      <c r="AX533" s="14" t="s">
        <v>84</v>
      </c>
      <c r="AY533" s="254" t="s">
        <v>167</v>
      </c>
    </row>
    <row r="534" s="2" customFormat="1" ht="24.15" customHeight="1">
      <c r="A534" s="39"/>
      <c r="B534" s="40"/>
      <c r="C534" s="220" t="s">
        <v>788</v>
      </c>
      <c r="D534" s="220" t="s">
        <v>169</v>
      </c>
      <c r="E534" s="221" t="s">
        <v>789</v>
      </c>
      <c r="F534" s="222" t="s">
        <v>790</v>
      </c>
      <c r="G534" s="223" t="s">
        <v>345</v>
      </c>
      <c r="H534" s="224">
        <v>0.001</v>
      </c>
      <c r="I534" s="225"/>
      <c r="J534" s="226">
        <f>ROUND(I534*H534,2)</f>
        <v>0</v>
      </c>
      <c r="K534" s="222" t="s">
        <v>173</v>
      </c>
      <c r="L534" s="45"/>
      <c r="M534" s="287" t="s">
        <v>1</v>
      </c>
      <c r="N534" s="288" t="s">
        <v>41</v>
      </c>
      <c r="O534" s="289"/>
      <c r="P534" s="290">
        <f>O534*H534</f>
        <v>0</v>
      </c>
      <c r="Q534" s="290">
        <v>0</v>
      </c>
      <c r="R534" s="290">
        <f>Q534*H534</f>
        <v>0</v>
      </c>
      <c r="S534" s="290">
        <v>0</v>
      </c>
      <c r="T534" s="291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31" t="s">
        <v>245</v>
      </c>
      <c r="AT534" s="231" t="s">
        <v>169</v>
      </c>
      <c r="AU534" s="231" t="s">
        <v>84</v>
      </c>
      <c r="AY534" s="18" t="s">
        <v>167</v>
      </c>
      <c r="BE534" s="232">
        <f>IF(N534="základní",J534,0)</f>
        <v>0</v>
      </c>
      <c r="BF534" s="232">
        <f>IF(N534="snížená",J534,0)</f>
        <v>0</v>
      </c>
      <c r="BG534" s="232">
        <f>IF(N534="zákl. přenesená",J534,0)</f>
        <v>0</v>
      </c>
      <c r="BH534" s="232">
        <f>IF(N534="sníž. přenesená",J534,0)</f>
        <v>0</v>
      </c>
      <c r="BI534" s="232">
        <f>IF(N534="nulová",J534,0)</f>
        <v>0</v>
      </c>
      <c r="BJ534" s="18" t="s">
        <v>84</v>
      </c>
      <c r="BK534" s="232">
        <f>ROUND(I534*H534,2)</f>
        <v>0</v>
      </c>
      <c r="BL534" s="18" t="s">
        <v>245</v>
      </c>
      <c r="BM534" s="231" t="s">
        <v>791</v>
      </c>
    </row>
    <row r="535" s="2" customFormat="1" ht="6.96" customHeight="1">
      <c r="A535" s="39"/>
      <c r="B535" s="67"/>
      <c r="C535" s="68"/>
      <c r="D535" s="68"/>
      <c r="E535" s="68"/>
      <c r="F535" s="68"/>
      <c r="G535" s="68"/>
      <c r="H535" s="68"/>
      <c r="I535" s="68"/>
      <c r="J535" s="68"/>
      <c r="K535" s="68"/>
      <c r="L535" s="45"/>
      <c r="M535" s="39"/>
      <c r="O535" s="39"/>
      <c r="P535" s="39"/>
      <c r="Q535" s="39"/>
      <c r="R535" s="39"/>
      <c r="S535" s="39"/>
      <c r="T535" s="39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</row>
  </sheetData>
  <sheetProtection sheet="1" autoFilter="0" formatColumns="0" formatRows="0" objects="1" scenarios="1" spinCount="100000" saltValue="jz0FGL57b2cNj/kHA8vnsAWiI3nydedQ0gziTk8jN8MVTk33f704h1Z5yed8TIsnKcRyfF/er17Z4gxKMswSzA==" hashValue="ScY4AHDlKFJxGvRmsQd6PLQp8UFyS+dLKs3rRau8jEaAHENqQVj/qa7XzUoyam9YZhHUTAgsOeKYHx9WC3JrMQ==" algorithmName="SHA-512" password="CC35"/>
  <autoFilter ref="C128:K534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  <c r="AZ2" s="137" t="s">
        <v>101</v>
      </c>
      <c r="BA2" s="137" t="s">
        <v>96</v>
      </c>
      <c r="BB2" s="137" t="s">
        <v>1</v>
      </c>
      <c r="BC2" s="137" t="s">
        <v>792</v>
      </c>
      <c r="BD2" s="137" t="s">
        <v>87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87</v>
      </c>
      <c r="AZ3" s="137" t="s">
        <v>103</v>
      </c>
      <c r="BA3" s="137" t="s">
        <v>96</v>
      </c>
      <c r="BB3" s="137" t="s">
        <v>1</v>
      </c>
      <c r="BC3" s="137" t="s">
        <v>793</v>
      </c>
      <c r="BD3" s="137" t="s">
        <v>87</v>
      </c>
    </row>
    <row r="4" s="1" customFormat="1" ht="24.96" customHeight="1">
      <c r="B4" s="21"/>
      <c r="D4" s="140" t="s">
        <v>100</v>
      </c>
      <c r="L4" s="21"/>
      <c r="M4" s="141" t="s">
        <v>10</v>
      </c>
      <c r="AT4" s="18" t="s">
        <v>4</v>
      </c>
      <c r="AZ4" s="137" t="s">
        <v>105</v>
      </c>
      <c r="BA4" s="137" t="s">
        <v>1</v>
      </c>
      <c r="BB4" s="137" t="s">
        <v>1</v>
      </c>
      <c r="BC4" s="137" t="s">
        <v>794</v>
      </c>
      <c r="BD4" s="137" t="s">
        <v>87</v>
      </c>
    </row>
    <row r="5" s="1" customFormat="1" ht="6.96" customHeight="1">
      <c r="B5" s="21"/>
      <c r="L5" s="21"/>
      <c r="AZ5" s="137" t="s">
        <v>107</v>
      </c>
      <c r="BA5" s="137" t="s">
        <v>1</v>
      </c>
      <c r="BB5" s="137" t="s">
        <v>1</v>
      </c>
      <c r="BC5" s="137" t="s">
        <v>795</v>
      </c>
      <c r="BD5" s="137" t="s">
        <v>87</v>
      </c>
    </row>
    <row r="6" s="1" customFormat="1" ht="12" customHeight="1">
      <c r="B6" s="21"/>
      <c r="D6" s="142" t="s">
        <v>16</v>
      </c>
      <c r="L6" s="21"/>
      <c r="AZ6" s="137" t="s">
        <v>110</v>
      </c>
      <c r="BA6" s="137" t="s">
        <v>1</v>
      </c>
      <c r="BB6" s="137" t="s">
        <v>1</v>
      </c>
      <c r="BC6" s="137" t="s">
        <v>796</v>
      </c>
      <c r="BD6" s="137" t="s">
        <v>87</v>
      </c>
    </row>
    <row r="7" s="1" customFormat="1" ht="26.25" customHeight="1">
      <c r="B7" s="21"/>
      <c r="E7" s="143" t="str">
        <f>'Rekapitulace stavby'!K6</f>
        <v xml:space="preserve">OBNOVA - VODOVOD V UL. TRUHLÁŘSKÁ Z  PE100 RC2 SDR11 D90 - DL.104 m</v>
      </c>
      <c r="F7" s="142"/>
      <c r="G7" s="142"/>
      <c r="H7" s="142"/>
      <c r="L7" s="21"/>
      <c r="AZ7" s="137" t="s">
        <v>115</v>
      </c>
      <c r="BA7" s="137" t="s">
        <v>1</v>
      </c>
      <c r="BB7" s="137" t="s">
        <v>1</v>
      </c>
      <c r="BC7" s="137" t="s">
        <v>797</v>
      </c>
      <c r="BD7" s="137" t="s">
        <v>87</v>
      </c>
    </row>
    <row r="8" s="2" customFormat="1" ht="12" customHeight="1">
      <c r="A8" s="39"/>
      <c r="B8" s="45"/>
      <c r="C8" s="39"/>
      <c r="D8" s="142" t="s">
        <v>109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37" t="s">
        <v>118</v>
      </c>
      <c r="BA8" s="137" t="s">
        <v>119</v>
      </c>
      <c r="BB8" s="137" t="s">
        <v>1</v>
      </c>
      <c r="BC8" s="137" t="s">
        <v>798</v>
      </c>
      <c r="BD8" s="137" t="s">
        <v>87</v>
      </c>
    </row>
    <row r="9" s="2" customFormat="1" ht="16.5" customHeight="1">
      <c r="A9" s="39"/>
      <c r="B9" s="45"/>
      <c r="C9" s="39"/>
      <c r="D9" s="39"/>
      <c r="E9" s="144" t="s">
        <v>799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37" t="s">
        <v>121</v>
      </c>
      <c r="BA9" s="137" t="s">
        <v>1</v>
      </c>
      <c r="BB9" s="137" t="s">
        <v>1</v>
      </c>
      <c r="BC9" s="137" t="s">
        <v>800</v>
      </c>
      <c r="BD9" s="137" t="s">
        <v>87</v>
      </c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37" t="s">
        <v>801</v>
      </c>
      <c r="BA10" s="137" t="s">
        <v>1</v>
      </c>
      <c r="BB10" s="137" t="s">
        <v>1</v>
      </c>
      <c r="BC10" s="137" t="s">
        <v>802</v>
      </c>
      <c r="BD10" s="137" t="s">
        <v>87</v>
      </c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86</v>
      </c>
      <c r="G11" s="39"/>
      <c r="H11" s="39"/>
      <c r="I11" s="142" t="s">
        <v>19</v>
      </c>
      <c r="J11" s="145" t="s">
        <v>117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137" t="s">
        <v>123</v>
      </c>
      <c r="BA11" s="137" t="s">
        <v>1</v>
      </c>
      <c r="BB11" s="137" t="s">
        <v>1</v>
      </c>
      <c r="BC11" s="137" t="s">
        <v>803</v>
      </c>
      <c r="BD11" s="137" t="s">
        <v>87</v>
      </c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8. 11. 2023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Z12" s="137" t="s">
        <v>127</v>
      </c>
      <c r="BA12" s="137" t="s">
        <v>128</v>
      </c>
      <c r="BB12" s="137" t="s">
        <v>1</v>
      </c>
      <c r="BC12" s="137" t="s">
        <v>804</v>
      </c>
      <c r="BD12" s="137" t="s">
        <v>87</v>
      </c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Z13" s="137" t="s">
        <v>130</v>
      </c>
      <c r="BA13" s="137" t="s">
        <v>1</v>
      </c>
      <c r="BB13" s="137" t="s">
        <v>1</v>
      </c>
      <c r="BC13" s="137" t="s">
        <v>805</v>
      </c>
      <c r="BD13" s="137" t="s">
        <v>87</v>
      </c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Z14" s="137" t="s">
        <v>806</v>
      </c>
      <c r="BA14" s="137" t="s">
        <v>1</v>
      </c>
      <c r="BB14" s="137" t="s">
        <v>1</v>
      </c>
      <c r="BC14" s="137" t="s">
        <v>807</v>
      </c>
      <c r="BD14" s="137" t="s">
        <v>87</v>
      </c>
    </row>
    <row r="15" s="2" customFormat="1" ht="18" customHeight="1">
      <c r="A15" s="39"/>
      <c r="B15" s="45"/>
      <c r="C15" s="39"/>
      <c r="D15" s="39"/>
      <c r="E15" s="145" t="s">
        <v>26</v>
      </c>
      <c r="F15" s="39"/>
      <c r="G15" s="39"/>
      <c r="H15" s="39"/>
      <c r="I15" s="142" t="s">
        <v>27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Z15" s="137" t="s">
        <v>808</v>
      </c>
      <c r="BA15" s="137" t="s">
        <v>1</v>
      </c>
      <c r="BB15" s="137" t="s">
        <v>1</v>
      </c>
      <c r="BC15" s="137" t="s">
        <v>809</v>
      </c>
      <c r="BD15" s="137" t="s">
        <v>87</v>
      </c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31</v>
      </c>
      <c r="F21" s="39"/>
      <c r="G21" s="39"/>
      <c r="H21" s="39"/>
      <c r="I21" s="142" t="s">
        <v>27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33</v>
      </c>
      <c r="E23" s="39"/>
      <c r="F23" s="39"/>
      <c r="G23" s="39"/>
      <c r="H23" s="39"/>
      <c r="I23" s="142" t="s">
        <v>25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34</v>
      </c>
      <c r="F24" s="39"/>
      <c r="G24" s="39"/>
      <c r="H24" s="39"/>
      <c r="I24" s="142" t="s">
        <v>27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36</v>
      </c>
      <c r="E30" s="39"/>
      <c r="F30" s="39"/>
      <c r="G30" s="39"/>
      <c r="H30" s="39"/>
      <c r="I30" s="39"/>
      <c r="J30" s="153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38</v>
      </c>
      <c r="G32" s="39"/>
      <c r="H32" s="39"/>
      <c r="I32" s="154" t="s">
        <v>37</v>
      </c>
      <c r="J32" s="154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40</v>
      </c>
      <c r="E33" s="142" t="s">
        <v>41</v>
      </c>
      <c r="F33" s="156">
        <f>ROUND((SUM(BE125:BE386)),  2)</f>
        <v>0</v>
      </c>
      <c r="G33" s="39"/>
      <c r="H33" s="39"/>
      <c r="I33" s="157">
        <v>0.20999999999999999</v>
      </c>
      <c r="J33" s="156">
        <f>ROUND(((SUM(BE125:BE386))*I33),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42</v>
      </c>
      <c r="F34" s="156">
        <f>ROUND((SUM(BF125:BF386)),  2)</f>
        <v>0</v>
      </c>
      <c r="G34" s="39"/>
      <c r="H34" s="39"/>
      <c r="I34" s="157">
        <v>0.14999999999999999</v>
      </c>
      <c r="J34" s="156">
        <f>ROUND(((SUM(BF125:BF386))*I34),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43</v>
      </c>
      <c r="F35" s="156">
        <f>ROUND((SUM(BG125:BG386)),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44</v>
      </c>
      <c r="F36" s="156">
        <f>ROUND((SUM(BH125:BH386)),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45</v>
      </c>
      <c r="F37" s="156">
        <f>ROUND((SUM(BI125:BI386)),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46</v>
      </c>
      <c r="E39" s="160"/>
      <c r="F39" s="160"/>
      <c r="G39" s="161" t="s">
        <v>47</v>
      </c>
      <c r="H39" s="162" t="s">
        <v>48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49</v>
      </c>
      <c r="E50" s="166"/>
      <c r="F50" s="166"/>
      <c r="G50" s="165" t="s">
        <v>50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51</v>
      </c>
      <c r="E61" s="168"/>
      <c r="F61" s="169" t="s">
        <v>52</v>
      </c>
      <c r="G61" s="167" t="s">
        <v>51</v>
      </c>
      <c r="H61" s="168"/>
      <c r="I61" s="168"/>
      <c r="J61" s="170" t="s">
        <v>52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53</v>
      </c>
      <c r="E65" s="171"/>
      <c r="F65" s="171"/>
      <c r="G65" s="165" t="s">
        <v>54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51</v>
      </c>
      <c r="E76" s="168"/>
      <c r="F76" s="169" t="s">
        <v>52</v>
      </c>
      <c r="G76" s="167" t="s">
        <v>51</v>
      </c>
      <c r="H76" s="168"/>
      <c r="I76" s="168"/>
      <c r="J76" s="170" t="s">
        <v>52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6" t="str">
        <f>E7</f>
        <v xml:space="preserve">OBNOVA - VODOVOD V UL. TRUHLÁŘSKÁ Z  PE100 RC2 SDR11 D90 - DL.104 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1.2 - Přepojení přípojek - řad T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Ústí nad Orlicí - Kerhartice</v>
      </c>
      <c r="G89" s="41"/>
      <c r="H89" s="41"/>
      <c r="I89" s="33" t="s">
        <v>22</v>
      </c>
      <c r="J89" s="80" t="str">
        <f>IF(J12="","",J12)</f>
        <v>8. 11. 2023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>Ing. Pravec František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Kašparová Věra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135</v>
      </c>
      <c r="D94" s="178"/>
      <c r="E94" s="178"/>
      <c r="F94" s="178"/>
      <c r="G94" s="178"/>
      <c r="H94" s="178"/>
      <c r="I94" s="178"/>
      <c r="J94" s="179" t="s">
        <v>136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137</v>
      </c>
      <c r="D96" s="41"/>
      <c r="E96" s="41"/>
      <c r="F96" s="41"/>
      <c r="G96" s="41"/>
      <c r="H96" s="41"/>
      <c r="I96" s="41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138</v>
      </c>
    </row>
    <row r="97" s="9" customFormat="1" ht="24.96" customHeight="1">
      <c r="A97" s="9"/>
      <c r="B97" s="181"/>
      <c r="C97" s="182"/>
      <c r="D97" s="183" t="s">
        <v>139</v>
      </c>
      <c r="E97" s="184"/>
      <c r="F97" s="184"/>
      <c r="G97" s="184"/>
      <c r="H97" s="184"/>
      <c r="I97" s="184"/>
      <c r="J97" s="185">
        <f>J126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140</v>
      </c>
      <c r="E98" s="190"/>
      <c r="F98" s="190"/>
      <c r="G98" s="190"/>
      <c r="H98" s="190"/>
      <c r="I98" s="190"/>
      <c r="J98" s="191">
        <f>J127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143</v>
      </c>
      <c r="E99" s="190"/>
      <c r="F99" s="190"/>
      <c r="G99" s="190"/>
      <c r="H99" s="190"/>
      <c r="I99" s="190"/>
      <c r="J99" s="191">
        <f>J273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144</v>
      </c>
      <c r="E100" s="190"/>
      <c r="F100" s="190"/>
      <c r="G100" s="190"/>
      <c r="H100" s="190"/>
      <c r="I100" s="190"/>
      <c r="J100" s="191">
        <f>J278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145</v>
      </c>
      <c r="E101" s="190"/>
      <c r="F101" s="190"/>
      <c r="G101" s="190"/>
      <c r="H101" s="190"/>
      <c r="I101" s="190"/>
      <c r="J101" s="191">
        <f>J310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810</v>
      </c>
      <c r="E102" s="190"/>
      <c r="F102" s="190"/>
      <c r="G102" s="190"/>
      <c r="H102" s="190"/>
      <c r="I102" s="190"/>
      <c r="J102" s="191">
        <f>J335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7"/>
      <c r="C103" s="188"/>
      <c r="D103" s="189" t="s">
        <v>147</v>
      </c>
      <c r="E103" s="190"/>
      <c r="F103" s="190"/>
      <c r="G103" s="190"/>
      <c r="H103" s="190"/>
      <c r="I103" s="190"/>
      <c r="J103" s="191">
        <f>J365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7"/>
      <c r="C104" s="188"/>
      <c r="D104" s="189" t="s">
        <v>811</v>
      </c>
      <c r="E104" s="190"/>
      <c r="F104" s="190"/>
      <c r="G104" s="190"/>
      <c r="H104" s="190"/>
      <c r="I104" s="190"/>
      <c r="J104" s="191">
        <f>J368</f>
        <v>0</v>
      </c>
      <c r="K104" s="188"/>
      <c r="L104" s="19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7"/>
      <c r="C105" s="188"/>
      <c r="D105" s="189" t="s">
        <v>812</v>
      </c>
      <c r="E105" s="190"/>
      <c r="F105" s="190"/>
      <c r="G105" s="190"/>
      <c r="H105" s="190"/>
      <c r="I105" s="190"/>
      <c r="J105" s="191">
        <f>J384</f>
        <v>0</v>
      </c>
      <c r="K105" s="188"/>
      <c r="L105" s="19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152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6.25" customHeight="1">
      <c r="A115" s="39"/>
      <c r="B115" s="40"/>
      <c r="C115" s="41"/>
      <c r="D115" s="41"/>
      <c r="E115" s="176" t="str">
        <f>E7</f>
        <v xml:space="preserve">OBNOVA - VODOVOD V UL. TRUHLÁŘSKÁ Z  PE100 RC2 SDR11 D90 - DL.104 m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109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1.2 - Přepojení přípojek - řad T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F12</f>
        <v>Ústí nad Orlicí - Kerhartice</v>
      </c>
      <c r="G119" s="41"/>
      <c r="H119" s="41"/>
      <c r="I119" s="33" t="s">
        <v>22</v>
      </c>
      <c r="J119" s="80" t="str">
        <f>IF(J12="","",J12)</f>
        <v>8. 11. 2023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E15</f>
        <v xml:space="preserve"> </v>
      </c>
      <c r="G121" s="41"/>
      <c r="H121" s="41"/>
      <c r="I121" s="33" t="s">
        <v>30</v>
      </c>
      <c r="J121" s="37" t="str">
        <f>E21</f>
        <v>Ing. Pravec František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28</v>
      </c>
      <c r="D122" s="41"/>
      <c r="E122" s="41"/>
      <c r="F122" s="28" t="str">
        <f>IF(E18="","",E18)</f>
        <v>Vyplň údaj</v>
      </c>
      <c r="G122" s="41"/>
      <c r="H122" s="41"/>
      <c r="I122" s="33" t="s">
        <v>33</v>
      </c>
      <c r="J122" s="37" t="str">
        <f>E24</f>
        <v>Kašparová Věra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193"/>
      <c r="B124" s="194"/>
      <c r="C124" s="195" t="s">
        <v>153</v>
      </c>
      <c r="D124" s="196" t="s">
        <v>61</v>
      </c>
      <c r="E124" s="196" t="s">
        <v>57</v>
      </c>
      <c r="F124" s="196" t="s">
        <v>58</v>
      </c>
      <c r="G124" s="196" t="s">
        <v>154</v>
      </c>
      <c r="H124" s="196" t="s">
        <v>155</v>
      </c>
      <c r="I124" s="196" t="s">
        <v>156</v>
      </c>
      <c r="J124" s="196" t="s">
        <v>136</v>
      </c>
      <c r="K124" s="197" t="s">
        <v>157</v>
      </c>
      <c r="L124" s="198"/>
      <c r="M124" s="101" t="s">
        <v>1</v>
      </c>
      <c r="N124" s="102" t="s">
        <v>40</v>
      </c>
      <c r="O124" s="102" t="s">
        <v>158</v>
      </c>
      <c r="P124" s="102" t="s">
        <v>159</v>
      </c>
      <c r="Q124" s="102" t="s">
        <v>160</v>
      </c>
      <c r="R124" s="102" t="s">
        <v>161</v>
      </c>
      <c r="S124" s="102" t="s">
        <v>162</v>
      </c>
      <c r="T124" s="103" t="s">
        <v>163</v>
      </c>
      <c r="U124" s="193"/>
      <c r="V124" s="193"/>
      <c r="W124" s="193"/>
      <c r="X124" s="193"/>
      <c r="Y124" s="193"/>
      <c r="Z124" s="193"/>
      <c r="AA124" s="193"/>
      <c r="AB124" s="193"/>
      <c r="AC124" s="193"/>
      <c r="AD124" s="193"/>
      <c r="AE124" s="193"/>
    </row>
    <row r="125" s="2" customFormat="1" ht="22.8" customHeight="1">
      <c r="A125" s="39"/>
      <c r="B125" s="40"/>
      <c r="C125" s="108" t="s">
        <v>164</v>
      </c>
      <c r="D125" s="41"/>
      <c r="E125" s="41"/>
      <c r="F125" s="41"/>
      <c r="G125" s="41"/>
      <c r="H125" s="41"/>
      <c r="I125" s="41"/>
      <c r="J125" s="199">
        <f>BK125</f>
        <v>0</v>
      </c>
      <c r="K125" s="41"/>
      <c r="L125" s="45"/>
      <c r="M125" s="104"/>
      <c r="N125" s="200"/>
      <c r="O125" s="105"/>
      <c r="P125" s="201">
        <f>P126</f>
        <v>0</v>
      </c>
      <c r="Q125" s="105"/>
      <c r="R125" s="201">
        <f>R126</f>
        <v>27.387663260000004</v>
      </c>
      <c r="S125" s="105"/>
      <c r="T125" s="202">
        <f>T126</f>
        <v>20.998200000000001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75</v>
      </c>
      <c r="AU125" s="18" t="s">
        <v>138</v>
      </c>
      <c r="BK125" s="203">
        <f>BK126</f>
        <v>0</v>
      </c>
    </row>
    <row r="126" s="12" customFormat="1" ht="25.92" customHeight="1">
      <c r="A126" s="12"/>
      <c r="B126" s="204"/>
      <c r="C126" s="205"/>
      <c r="D126" s="206" t="s">
        <v>75</v>
      </c>
      <c r="E126" s="207" t="s">
        <v>165</v>
      </c>
      <c r="F126" s="207" t="s">
        <v>166</v>
      </c>
      <c r="G126" s="205"/>
      <c r="H126" s="205"/>
      <c r="I126" s="208"/>
      <c r="J126" s="209">
        <f>BK126</f>
        <v>0</v>
      </c>
      <c r="K126" s="205"/>
      <c r="L126" s="210"/>
      <c r="M126" s="211"/>
      <c r="N126" s="212"/>
      <c r="O126" s="212"/>
      <c r="P126" s="213">
        <f>P127+P273+P278+P310+P335+P365+P368+P384</f>
        <v>0</v>
      </c>
      <c r="Q126" s="212"/>
      <c r="R126" s="213">
        <f>R127+R273+R278+R310+R335+R365+R368+R384</f>
        <v>27.387663260000004</v>
      </c>
      <c r="S126" s="212"/>
      <c r="T126" s="214">
        <f>T127+T273+T278+T310+T335+T365+T368+T384</f>
        <v>20.998200000000001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5" t="s">
        <v>84</v>
      </c>
      <c r="AT126" s="216" t="s">
        <v>75</v>
      </c>
      <c r="AU126" s="216" t="s">
        <v>76</v>
      </c>
      <c r="AY126" s="215" t="s">
        <v>167</v>
      </c>
      <c r="BK126" s="217">
        <f>BK127+BK273+BK278+BK310+BK335+BK365+BK368+BK384</f>
        <v>0</v>
      </c>
    </row>
    <row r="127" s="12" customFormat="1" ht="22.8" customHeight="1">
      <c r="A127" s="12"/>
      <c r="B127" s="204"/>
      <c r="C127" s="205"/>
      <c r="D127" s="206" t="s">
        <v>75</v>
      </c>
      <c r="E127" s="218" t="s">
        <v>84</v>
      </c>
      <c r="F127" s="218" t="s">
        <v>168</v>
      </c>
      <c r="G127" s="205"/>
      <c r="H127" s="205"/>
      <c r="I127" s="208"/>
      <c r="J127" s="219">
        <f>BK127</f>
        <v>0</v>
      </c>
      <c r="K127" s="205"/>
      <c r="L127" s="210"/>
      <c r="M127" s="211"/>
      <c r="N127" s="212"/>
      <c r="O127" s="212"/>
      <c r="P127" s="213">
        <f>SUM(P128:P272)</f>
        <v>0</v>
      </c>
      <c r="Q127" s="212"/>
      <c r="R127" s="213">
        <f>SUM(R128:R272)</f>
        <v>0.43506339999999999</v>
      </c>
      <c r="S127" s="212"/>
      <c r="T127" s="214">
        <f>SUM(T128:T272)</f>
        <v>20.998200000000001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5" t="s">
        <v>84</v>
      </c>
      <c r="AT127" s="216" t="s">
        <v>75</v>
      </c>
      <c r="AU127" s="216" t="s">
        <v>84</v>
      </c>
      <c r="AY127" s="215" t="s">
        <v>167</v>
      </c>
      <c r="BK127" s="217">
        <f>SUM(BK128:BK272)</f>
        <v>0</v>
      </c>
    </row>
    <row r="128" s="2" customFormat="1" ht="33" customHeight="1">
      <c r="A128" s="39"/>
      <c r="B128" s="40"/>
      <c r="C128" s="220" t="s">
        <v>84</v>
      </c>
      <c r="D128" s="220" t="s">
        <v>169</v>
      </c>
      <c r="E128" s="221" t="s">
        <v>813</v>
      </c>
      <c r="F128" s="222" t="s">
        <v>814</v>
      </c>
      <c r="G128" s="223" t="s">
        <v>172</v>
      </c>
      <c r="H128" s="224">
        <v>7.2000000000000002</v>
      </c>
      <c r="I128" s="225"/>
      <c r="J128" s="226">
        <f>ROUND(I128*H128,2)</f>
        <v>0</v>
      </c>
      <c r="K128" s="222" t="s">
        <v>173</v>
      </c>
      <c r="L128" s="45"/>
      <c r="M128" s="227" t="s">
        <v>1</v>
      </c>
      <c r="N128" s="228" t="s">
        <v>41</v>
      </c>
      <c r="O128" s="92"/>
      <c r="P128" s="229">
        <f>O128*H128</f>
        <v>0</v>
      </c>
      <c r="Q128" s="229">
        <v>0</v>
      </c>
      <c r="R128" s="229">
        <f>Q128*H128</f>
        <v>0</v>
      </c>
      <c r="S128" s="229">
        <v>0.26000000000000001</v>
      </c>
      <c r="T128" s="230">
        <f>S128*H128</f>
        <v>1.8720000000000001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1" t="s">
        <v>174</v>
      </c>
      <c r="AT128" s="231" t="s">
        <v>169</v>
      </c>
      <c r="AU128" s="231" t="s">
        <v>87</v>
      </c>
      <c r="AY128" s="18" t="s">
        <v>167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8" t="s">
        <v>84</v>
      </c>
      <c r="BK128" s="232">
        <f>ROUND(I128*H128,2)</f>
        <v>0</v>
      </c>
      <c r="BL128" s="18" t="s">
        <v>174</v>
      </c>
      <c r="BM128" s="231" t="s">
        <v>815</v>
      </c>
    </row>
    <row r="129" s="13" customFormat="1">
      <c r="A129" s="13"/>
      <c r="B129" s="233"/>
      <c r="C129" s="234"/>
      <c r="D129" s="235" t="s">
        <v>176</v>
      </c>
      <c r="E129" s="236" t="s">
        <v>1</v>
      </c>
      <c r="F129" s="237" t="s">
        <v>177</v>
      </c>
      <c r="G129" s="234"/>
      <c r="H129" s="236" t="s">
        <v>1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176</v>
      </c>
      <c r="AU129" s="243" t="s">
        <v>87</v>
      </c>
      <c r="AV129" s="13" t="s">
        <v>84</v>
      </c>
      <c r="AW129" s="13" t="s">
        <v>32</v>
      </c>
      <c r="AX129" s="13" t="s">
        <v>76</v>
      </c>
      <c r="AY129" s="243" t="s">
        <v>167</v>
      </c>
    </row>
    <row r="130" s="14" customFormat="1">
      <c r="A130" s="14"/>
      <c r="B130" s="244"/>
      <c r="C130" s="245"/>
      <c r="D130" s="235" t="s">
        <v>176</v>
      </c>
      <c r="E130" s="246" t="s">
        <v>808</v>
      </c>
      <c r="F130" s="247" t="s">
        <v>816</v>
      </c>
      <c r="G130" s="245"/>
      <c r="H130" s="248">
        <v>7.2000000000000002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176</v>
      </c>
      <c r="AU130" s="254" t="s">
        <v>87</v>
      </c>
      <c r="AV130" s="14" t="s">
        <v>87</v>
      </c>
      <c r="AW130" s="14" t="s">
        <v>32</v>
      </c>
      <c r="AX130" s="14" t="s">
        <v>84</v>
      </c>
      <c r="AY130" s="254" t="s">
        <v>167</v>
      </c>
    </row>
    <row r="131" s="2" customFormat="1" ht="33" customHeight="1">
      <c r="A131" s="39"/>
      <c r="B131" s="40"/>
      <c r="C131" s="220" t="s">
        <v>87</v>
      </c>
      <c r="D131" s="220" t="s">
        <v>169</v>
      </c>
      <c r="E131" s="221" t="s">
        <v>170</v>
      </c>
      <c r="F131" s="222" t="s">
        <v>171</v>
      </c>
      <c r="G131" s="223" t="s">
        <v>172</v>
      </c>
      <c r="H131" s="224">
        <v>17.399999999999999</v>
      </c>
      <c r="I131" s="225"/>
      <c r="J131" s="226">
        <f>ROUND(I131*H131,2)</f>
        <v>0</v>
      </c>
      <c r="K131" s="222" t="s">
        <v>173</v>
      </c>
      <c r="L131" s="45"/>
      <c r="M131" s="227" t="s">
        <v>1</v>
      </c>
      <c r="N131" s="228" t="s">
        <v>41</v>
      </c>
      <c r="O131" s="92"/>
      <c r="P131" s="229">
        <f>O131*H131</f>
        <v>0</v>
      </c>
      <c r="Q131" s="229">
        <v>0</v>
      </c>
      <c r="R131" s="229">
        <f>Q131*H131</f>
        <v>0</v>
      </c>
      <c r="S131" s="229">
        <v>0.44</v>
      </c>
      <c r="T131" s="230">
        <f>S131*H131</f>
        <v>7.6559999999999997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1" t="s">
        <v>174</v>
      </c>
      <c r="AT131" s="231" t="s">
        <v>169</v>
      </c>
      <c r="AU131" s="231" t="s">
        <v>87</v>
      </c>
      <c r="AY131" s="18" t="s">
        <v>167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8" t="s">
        <v>84</v>
      </c>
      <c r="BK131" s="232">
        <f>ROUND(I131*H131,2)</f>
        <v>0</v>
      </c>
      <c r="BL131" s="18" t="s">
        <v>174</v>
      </c>
      <c r="BM131" s="231" t="s">
        <v>817</v>
      </c>
    </row>
    <row r="132" s="13" customFormat="1">
      <c r="A132" s="13"/>
      <c r="B132" s="233"/>
      <c r="C132" s="234"/>
      <c r="D132" s="235" t="s">
        <v>176</v>
      </c>
      <c r="E132" s="236" t="s">
        <v>1</v>
      </c>
      <c r="F132" s="237" t="s">
        <v>177</v>
      </c>
      <c r="G132" s="234"/>
      <c r="H132" s="236" t="s">
        <v>1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176</v>
      </c>
      <c r="AU132" s="243" t="s">
        <v>87</v>
      </c>
      <c r="AV132" s="13" t="s">
        <v>84</v>
      </c>
      <c r="AW132" s="13" t="s">
        <v>32</v>
      </c>
      <c r="AX132" s="13" t="s">
        <v>76</v>
      </c>
      <c r="AY132" s="243" t="s">
        <v>167</v>
      </c>
    </row>
    <row r="133" s="14" customFormat="1">
      <c r="A133" s="14"/>
      <c r="B133" s="244"/>
      <c r="C133" s="245"/>
      <c r="D133" s="235" t="s">
        <v>176</v>
      </c>
      <c r="E133" s="246" t="s">
        <v>1</v>
      </c>
      <c r="F133" s="247" t="s">
        <v>818</v>
      </c>
      <c r="G133" s="245"/>
      <c r="H133" s="248">
        <v>9.4199999999999999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176</v>
      </c>
      <c r="AU133" s="254" t="s">
        <v>87</v>
      </c>
      <c r="AV133" s="14" t="s">
        <v>87</v>
      </c>
      <c r="AW133" s="14" t="s">
        <v>32</v>
      </c>
      <c r="AX133" s="14" t="s">
        <v>76</v>
      </c>
      <c r="AY133" s="254" t="s">
        <v>167</v>
      </c>
    </row>
    <row r="134" s="14" customFormat="1">
      <c r="A134" s="14"/>
      <c r="B134" s="244"/>
      <c r="C134" s="245"/>
      <c r="D134" s="235" t="s">
        <v>176</v>
      </c>
      <c r="E134" s="246" t="s">
        <v>1</v>
      </c>
      <c r="F134" s="247" t="s">
        <v>819</v>
      </c>
      <c r="G134" s="245"/>
      <c r="H134" s="248">
        <v>7.9800000000000004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176</v>
      </c>
      <c r="AU134" s="254" t="s">
        <v>87</v>
      </c>
      <c r="AV134" s="14" t="s">
        <v>87</v>
      </c>
      <c r="AW134" s="14" t="s">
        <v>32</v>
      </c>
      <c r="AX134" s="14" t="s">
        <v>76</v>
      </c>
      <c r="AY134" s="254" t="s">
        <v>167</v>
      </c>
    </row>
    <row r="135" s="15" customFormat="1">
      <c r="A135" s="15"/>
      <c r="B135" s="255"/>
      <c r="C135" s="256"/>
      <c r="D135" s="235" t="s">
        <v>176</v>
      </c>
      <c r="E135" s="257" t="s">
        <v>1</v>
      </c>
      <c r="F135" s="258" t="s">
        <v>128</v>
      </c>
      <c r="G135" s="256"/>
      <c r="H135" s="259">
        <v>17.399999999999999</v>
      </c>
      <c r="I135" s="260"/>
      <c r="J135" s="256"/>
      <c r="K135" s="256"/>
      <c r="L135" s="261"/>
      <c r="M135" s="262"/>
      <c r="N135" s="263"/>
      <c r="O135" s="263"/>
      <c r="P135" s="263"/>
      <c r="Q135" s="263"/>
      <c r="R135" s="263"/>
      <c r="S135" s="263"/>
      <c r="T135" s="264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5" t="s">
        <v>176</v>
      </c>
      <c r="AU135" s="265" t="s">
        <v>87</v>
      </c>
      <c r="AV135" s="15" t="s">
        <v>174</v>
      </c>
      <c r="AW135" s="15" t="s">
        <v>32</v>
      </c>
      <c r="AX135" s="15" t="s">
        <v>84</v>
      </c>
      <c r="AY135" s="265" t="s">
        <v>167</v>
      </c>
    </row>
    <row r="136" s="2" customFormat="1" ht="24.15" customHeight="1">
      <c r="A136" s="39"/>
      <c r="B136" s="40"/>
      <c r="C136" s="220" t="s">
        <v>111</v>
      </c>
      <c r="D136" s="220" t="s">
        <v>169</v>
      </c>
      <c r="E136" s="221" t="s">
        <v>179</v>
      </c>
      <c r="F136" s="222" t="s">
        <v>180</v>
      </c>
      <c r="G136" s="223" t="s">
        <v>172</v>
      </c>
      <c r="H136" s="224">
        <v>15.699999999999999</v>
      </c>
      <c r="I136" s="225"/>
      <c r="J136" s="226">
        <f>ROUND(I136*H136,2)</f>
        <v>0</v>
      </c>
      <c r="K136" s="222" t="s">
        <v>173</v>
      </c>
      <c r="L136" s="45"/>
      <c r="M136" s="227" t="s">
        <v>1</v>
      </c>
      <c r="N136" s="228" t="s">
        <v>41</v>
      </c>
      <c r="O136" s="92"/>
      <c r="P136" s="229">
        <f>O136*H136</f>
        <v>0</v>
      </c>
      <c r="Q136" s="229">
        <v>0</v>
      </c>
      <c r="R136" s="229">
        <f>Q136*H136</f>
        <v>0</v>
      </c>
      <c r="S136" s="229">
        <v>0.22</v>
      </c>
      <c r="T136" s="230">
        <f>S136*H136</f>
        <v>3.4539999999999997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1" t="s">
        <v>174</v>
      </c>
      <c r="AT136" s="231" t="s">
        <v>169</v>
      </c>
      <c r="AU136" s="231" t="s">
        <v>87</v>
      </c>
      <c r="AY136" s="18" t="s">
        <v>167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8" t="s">
        <v>84</v>
      </c>
      <c r="BK136" s="232">
        <f>ROUND(I136*H136,2)</f>
        <v>0</v>
      </c>
      <c r="BL136" s="18" t="s">
        <v>174</v>
      </c>
      <c r="BM136" s="231" t="s">
        <v>820</v>
      </c>
    </row>
    <row r="137" s="13" customFormat="1">
      <c r="A137" s="13"/>
      <c r="B137" s="233"/>
      <c r="C137" s="234"/>
      <c r="D137" s="235" t="s">
        <v>176</v>
      </c>
      <c r="E137" s="236" t="s">
        <v>1</v>
      </c>
      <c r="F137" s="237" t="s">
        <v>177</v>
      </c>
      <c r="G137" s="234"/>
      <c r="H137" s="236" t="s">
        <v>1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176</v>
      </c>
      <c r="AU137" s="243" t="s">
        <v>87</v>
      </c>
      <c r="AV137" s="13" t="s">
        <v>84</v>
      </c>
      <c r="AW137" s="13" t="s">
        <v>32</v>
      </c>
      <c r="AX137" s="13" t="s">
        <v>76</v>
      </c>
      <c r="AY137" s="243" t="s">
        <v>167</v>
      </c>
    </row>
    <row r="138" s="14" customFormat="1">
      <c r="A138" s="14"/>
      <c r="B138" s="244"/>
      <c r="C138" s="245"/>
      <c r="D138" s="235" t="s">
        <v>176</v>
      </c>
      <c r="E138" s="246" t="s">
        <v>1</v>
      </c>
      <c r="F138" s="247" t="s">
        <v>821</v>
      </c>
      <c r="G138" s="245"/>
      <c r="H138" s="248">
        <v>15.699999999999999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176</v>
      </c>
      <c r="AU138" s="254" t="s">
        <v>87</v>
      </c>
      <c r="AV138" s="14" t="s">
        <v>87</v>
      </c>
      <c r="AW138" s="14" t="s">
        <v>32</v>
      </c>
      <c r="AX138" s="14" t="s">
        <v>84</v>
      </c>
      <c r="AY138" s="254" t="s">
        <v>167</v>
      </c>
    </row>
    <row r="139" s="2" customFormat="1" ht="24.15" customHeight="1">
      <c r="A139" s="39"/>
      <c r="B139" s="40"/>
      <c r="C139" s="220" t="s">
        <v>174</v>
      </c>
      <c r="D139" s="220" t="s">
        <v>169</v>
      </c>
      <c r="E139" s="221" t="s">
        <v>822</v>
      </c>
      <c r="F139" s="222" t="s">
        <v>823</v>
      </c>
      <c r="G139" s="223" t="s">
        <v>172</v>
      </c>
      <c r="H139" s="224">
        <v>3.1200000000000001</v>
      </c>
      <c r="I139" s="225"/>
      <c r="J139" s="226">
        <f>ROUND(I139*H139,2)</f>
        <v>0</v>
      </c>
      <c r="K139" s="222" t="s">
        <v>173</v>
      </c>
      <c r="L139" s="45"/>
      <c r="M139" s="227" t="s">
        <v>1</v>
      </c>
      <c r="N139" s="228" t="s">
        <v>41</v>
      </c>
      <c r="O139" s="92"/>
      <c r="P139" s="229">
        <f>O139*H139</f>
        <v>0</v>
      </c>
      <c r="Q139" s="229">
        <v>0</v>
      </c>
      <c r="R139" s="229">
        <f>Q139*H139</f>
        <v>0</v>
      </c>
      <c r="S139" s="229">
        <v>0.28999999999999998</v>
      </c>
      <c r="T139" s="230">
        <f>S139*H139</f>
        <v>0.90479999999999994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1" t="s">
        <v>174</v>
      </c>
      <c r="AT139" s="231" t="s">
        <v>169</v>
      </c>
      <c r="AU139" s="231" t="s">
        <v>87</v>
      </c>
      <c r="AY139" s="18" t="s">
        <v>167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8" t="s">
        <v>84</v>
      </c>
      <c r="BK139" s="232">
        <f>ROUND(I139*H139,2)</f>
        <v>0</v>
      </c>
      <c r="BL139" s="18" t="s">
        <v>174</v>
      </c>
      <c r="BM139" s="231" t="s">
        <v>824</v>
      </c>
    </row>
    <row r="140" s="13" customFormat="1">
      <c r="A140" s="13"/>
      <c r="B140" s="233"/>
      <c r="C140" s="234"/>
      <c r="D140" s="235" t="s">
        <v>176</v>
      </c>
      <c r="E140" s="236" t="s">
        <v>1</v>
      </c>
      <c r="F140" s="237" t="s">
        <v>618</v>
      </c>
      <c r="G140" s="234"/>
      <c r="H140" s="236" t="s">
        <v>1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176</v>
      </c>
      <c r="AU140" s="243" t="s">
        <v>87</v>
      </c>
      <c r="AV140" s="13" t="s">
        <v>84</v>
      </c>
      <c r="AW140" s="13" t="s">
        <v>32</v>
      </c>
      <c r="AX140" s="13" t="s">
        <v>76</v>
      </c>
      <c r="AY140" s="243" t="s">
        <v>167</v>
      </c>
    </row>
    <row r="141" s="14" customFormat="1">
      <c r="A141" s="14"/>
      <c r="B141" s="244"/>
      <c r="C141" s="245"/>
      <c r="D141" s="235" t="s">
        <v>176</v>
      </c>
      <c r="E141" s="246" t="s">
        <v>1</v>
      </c>
      <c r="F141" s="247" t="s">
        <v>825</v>
      </c>
      <c r="G141" s="245"/>
      <c r="H141" s="248">
        <v>3.1200000000000001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176</v>
      </c>
      <c r="AU141" s="254" t="s">
        <v>87</v>
      </c>
      <c r="AV141" s="14" t="s">
        <v>87</v>
      </c>
      <c r="AW141" s="14" t="s">
        <v>32</v>
      </c>
      <c r="AX141" s="14" t="s">
        <v>84</v>
      </c>
      <c r="AY141" s="254" t="s">
        <v>167</v>
      </c>
    </row>
    <row r="142" s="2" customFormat="1" ht="24.15" customHeight="1">
      <c r="A142" s="39"/>
      <c r="B142" s="40"/>
      <c r="C142" s="220" t="s">
        <v>193</v>
      </c>
      <c r="D142" s="220" t="s">
        <v>169</v>
      </c>
      <c r="E142" s="221" t="s">
        <v>826</v>
      </c>
      <c r="F142" s="222" t="s">
        <v>827</v>
      </c>
      <c r="G142" s="223" t="s">
        <v>172</v>
      </c>
      <c r="H142" s="224">
        <v>19.300000000000001</v>
      </c>
      <c r="I142" s="225"/>
      <c r="J142" s="226">
        <f>ROUND(I142*H142,2)</f>
        <v>0</v>
      </c>
      <c r="K142" s="222" t="s">
        <v>173</v>
      </c>
      <c r="L142" s="45"/>
      <c r="M142" s="227" t="s">
        <v>1</v>
      </c>
      <c r="N142" s="228" t="s">
        <v>41</v>
      </c>
      <c r="O142" s="92"/>
      <c r="P142" s="229">
        <f>O142*H142</f>
        <v>0</v>
      </c>
      <c r="Q142" s="229">
        <v>0</v>
      </c>
      <c r="R142" s="229">
        <f>Q142*H142</f>
        <v>0</v>
      </c>
      <c r="S142" s="229">
        <v>0.098000000000000004</v>
      </c>
      <c r="T142" s="230">
        <f>S142*H142</f>
        <v>1.8914000000000002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1" t="s">
        <v>174</v>
      </c>
      <c r="AT142" s="231" t="s">
        <v>169</v>
      </c>
      <c r="AU142" s="231" t="s">
        <v>87</v>
      </c>
      <c r="AY142" s="18" t="s">
        <v>167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8" t="s">
        <v>84</v>
      </c>
      <c r="BK142" s="232">
        <f>ROUND(I142*H142,2)</f>
        <v>0</v>
      </c>
      <c r="BL142" s="18" t="s">
        <v>174</v>
      </c>
      <c r="BM142" s="231" t="s">
        <v>828</v>
      </c>
    </row>
    <row r="143" s="13" customFormat="1">
      <c r="A143" s="13"/>
      <c r="B143" s="233"/>
      <c r="C143" s="234"/>
      <c r="D143" s="235" t="s">
        <v>176</v>
      </c>
      <c r="E143" s="236" t="s">
        <v>1</v>
      </c>
      <c r="F143" s="237" t="s">
        <v>177</v>
      </c>
      <c r="G143" s="234"/>
      <c r="H143" s="236" t="s">
        <v>1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176</v>
      </c>
      <c r="AU143" s="243" t="s">
        <v>87</v>
      </c>
      <c r="AV143" s="13" t="s">
        <v>84</v>
      </c>
      <c r="AW143" s="13" t="s">
        <v>32</v>
      </c>
      <c r="AX143" s="13" t="s">
        <v>76</v>
      </c>
      <c r="AY143" s="243" t="s">
        <v>167</v>
      </c>
    </row>
    <row r="144" s="14" customFormat="1">
      <c r="A144" s="14"/>
      <c r="B144" s="244"/>
      <c r="C144" s="245"/>
      <c r="D144" s="235" t="s">
        <v>176</v>
      </c>
      <c r="E144" s="246" t="s">
        <v>1</v>
      </c>
      <c r="F144" s="247" t="s">
        <v>829</v>
      </c>
      <c r="G144" s="245"/>
      <c r="H144" s="248">
        <v>19.300000000000001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176</v>
      </c>
      <c r="AU144" s="254" t="s">
        <v>87</v>
      </c>
      <c r="AV144" s="14" t="s">
        <v>87</v>
      </c>
      <c r="AW144" s="14" t="s">
        <v>32</v>
      </c>
      <c r="AX144" s="14" t="s">
        <v>84</v>
      </c>
      <c r="AY144" s="254" t="s">
        <v>167</v>
      </c>
    </row>
    <row r="145" s="2" customFormat="1" ht="16.5" customHeight="1">
      <c r="A145" s="39"/>
      <c r="B145" s="40"/>
      <c r="C145" s="220" t="s">
        <v>199</v>
      </c>
      <c r="D145" s="220" t="s">
        <v>169</v>
      </c>
      <c r="E145" s="221" t="s">
        <v>830</v>
      </c>
      <c r="F145" s="222" t="s">
        <v>831</v>
      </c>
      <c r="G145" s="223" t="s">
        <v>196</v>
      </c>
      <c r="H145" s="224">
        <v>6</v>
      </c>
      <c r="I145" s="225"/>
      <c r="J145" s="226">
        <f>ROUND(I145*H145,2)</f>
        <v>0</v>
      </c>
      <c r="K145" s="222" t="s">
        <v>173</v>
      </c>
      <c r="L145" s="45"/>
      <c r="M145" s="227" t="s">
        <v>1</v>
      </c>
      <c r="N145" s="228" t="s">
        <v>41</v>
      </c>
      <c r="O145" s="92"/>
      <c r="P145" s="229">
        <f>O145*H145</f>
        <v>0</v>
      </c>
      <c r="Q145" s="229">
        <v>0</v>
      </c>
      <c r="R145" s="229">
        <f>Q145*H145</f>
        <v>0</v>
      </c>
      <c r="S145" s="229">
        <v>0.28999999999999998</v>
      </c>
      <c r="T145" s="230">
        <f>S145*H145</f>
        <v>1.7399999999999998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1" t="s">
        <v>174</v>
      </c>
      <c r="AT145" s="231" t="s">
        <v>169</v>
      </c>
      <c r="AU145" s="231" t="s">
        <v>87</v>
      </c>
      <c r="AY145" s="18" t="s">
        <v>167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8" t="s">
        <v>84</v>
      </c>
      <c r="BK145" s="232">
        <f>ROUND(I145*H145,2)</f>
        <v>0</v>
      </c>
      <c r="BL145" s="18" t="s">
        <v>174</v>
      </c>
      <c r="BM145" s="231" t="s">
        <v>832</v>
      </c>
    </row>
    <row r="146" s="13" customFormat="1">
      <c r="A146" s="13"/>
      <c r="B146" s="233"/>
      <c r="C146" s="234"/>
      <c r="D146" s="235" t="s">
        <v>176</v>
      </c>
      <c r="E146" s="236" t="s">
        <v>1</v>
      </c>
      <c r="F146" s="237" t="s">
        <v>177</v>
      </c>
      <c r="G146" s="234"/>
      <c r="H146" s="236" t="s">
        <v>1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176</v>
      </c>
      <c r="AU146" s="243" t="s">
        <v>87</v>
      </c>
      <c r="AV146" s="13" t="s">
        <v>84</v>
      </c>
      <c r="AW146" s="13" t="s">
        <v>32</v>
      </c>
      <c r="AX146" s="13" t="s">
        <v>76</v>
      </c>
      <c r="AY146" s="243" t="s">
        <v>167</v>
      </c>
    </row>
    <row r="147" s="14" customFormat="1">
      <c r="A147" s="14"/>
      <c r="B147" s="244"/>
      <c r="C147" s="245"/>
      <c r="D147" s="235" t="s">
        <v>176</v>
      </c>
      <c r="E147" s="246" t="s">
        <v>1</v>
      </c>
      <c r="F147" s="247" t="s">
        <v>833</v>
      </c>
      <c r="G147" s="245"/>
      <c r="H147" s="248">
        <v>6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176</v>
      </c>
      <c r="AU147" s="254" t="s">
        <v>87</v>
      </c>
      <c r="AV147" s="14" t="s">
        <v>87</v>
      </c>
      <c r="AW147" s="14" t="s">
        <v>32</v>
      </c>
      <c r="AX147" s="14" t="s">
        <v>84</v>
      </c>
      <c r="AY147" s="254" t="s">
        <v>167</v>
      </c>
    </row>
    <row r="148" s="2" customFormat="1" ht="16.5" customHeight="1">
      <c r="A148" s="39"/>
      <c r="B148" s="40"/>
      <c r="C148" s="220" t="s">
        <v>204</v>
      </c>
      <c r="D148" s="220" t="s">
        <v>169</v>
      </c>
      <c r="E148" s="221" t="s">
        <v>834</v>
      </c>
      <c r="F148" s="222" t="s">
        <v>835</v>
      </c>
      <c r="G148" s="223" t="s">
        <v>196</v>
      </c>
      <c r="H148" s="224">
        <v>8</v>
      </c>
      <c r="I148" s="225"/>
      <c r="J148" s="226">
        <f>ROUND(I148*H148,2)</f>
        <v>0</v>
      </c>
      <c r="K148" s="222" t="s">
        <v>173</v>
      </c>
      <c r="L148" s="45"/>
      <c r="M148" s="227" t="s">
        <v>1</v>
      </c>
      <c r="N148" s="228" t="s">
        <v>41</v>
      </c>
      <c r="O148" s="92"/>
      <c r="P148" s="229">
        <f>O148*H148</f>
        <v>0</v>
      </c>
      <c r="Q148" s="229">
        <v>0</v>
      </c>
      <c r="R148" s="229">
        <f>Q148*H148</f>
        <v>0</v>
      </c>
      <c r="S148" s="229">
        <v>0.20499999999999999</v>
      </c>
      <c r="T148" s="230">
        <f>S148*H148</f>
        <v>1.6399999999999999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1" t="s">
        <v>174</v>
      </c>
      <c r="AT148" s="231" t="s">
        <v>169</v>
      </c>
      <c r="AU148" s="231" t="s">
        <v>87</v>
      </c>
      <c r="AY148" s="18" t="s">
        <v>167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8" t="s">
        <v>84</v>
      </c>
      <c r="BK148" s="232">
        <f>ROUND(I148*H148,2)</f>
        <v>0</v>
      </c>
      <c r="BL148" s="18" t="s">
        <v>174</v>
      </c>
      <c r="BM148" s="231" t="s">
        <v>836</v>
      </c>
    </row>
    <row r="149" s="13" customFormat="1">
      <c r="A149" s="13"/>
      <c r="B149" s="233"/>
      <c r="C149" s="234"/>
      <c r="D149" s="235" t="s">
        <v>176</v>
      </c>
      <c r="E149" s="236" t="s">
        <v>1</v>
      </c>
      <c r="F149" s="237" t="s">
        <v>177</v>
      </c>
      <c r="G149" s="234"/>
      <c r="H149" s="236" t="s">
        <v>1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176</v>
      </c>
      <c r="AU149" s="243" t="s">
        <v>87</v>
      </c>
      <c r="AV149" s="13" t="s">
        <v>84</v>
      </c>
      <c r="AW149" s="13" t="s">
        <v>32</v>
      </c>
      <c r="AX149" s="13" t="s">
        <v>76</v>
      </c>
      <c r="AY149" s="243" t="s">
        <v>167</v>
      </c>
    </row>
    <row r="150" s="14" customFormat="1">
      <c r="A150" s="14"/>
      <c r="B150" s="244"/>
      <c r="C150" s="245"/>
      <c r="D150" s="235" t="s">
        <v>176</v>
      </c>
      <c r="E150" s="246" t="s">
        <v>1</v>
      </c>
      <c r="F150" s="247" t="s">
        <v>837</v>
      </c>
      <c r="G150" s="245"/>
      <c r="H150" s="248">
        <v>8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176</v>
      </c>
      <c r="AU150" s="254" t="s">
        <v>87</v>
      </c>
      <c r="AV150" s="14" t="s">
        <v>87</v>
      </c>
      <c r="AW150" s="14" t="s">
        <v>32</v>
      </c>
      <c r="AX150" s="14" t="s">
        <v>84</v>
      </c>
      <c r="AY150" s="254" t="s">
        <v>167</v>
      </c>
    </row>
    <row r="151" s="2" customFormat="1" ht="16.5" customHeight="1">
      <c r="A151" s="39"/>
      <c r="B151" s="40"/>
      <c r="C151" s="220" t="s">
        <v>209</v>
      </c>
      <c r="D151" s="220" t="s">
        <v>169</v>
      </c>
      <c r="E151" s="221" t="s">
        <v>838</v>
      </c>
      <c r="F151" s="222" t="s">
        <v>839</v>
      </c>
      <c r="G151" s="223" t="s">
        <v>196</v>
      </c>
      <c r="H151" s="224">
        <v>16</v>
      </c>
      <c r="I151" s="225"/>
      <c r="J151" s="226">
        <f>ROUND(I151*H151,2)</f>
        <v>0</v>
      </c>
      <c r="K151" s="222" t="s">
        <v>173</v>
      </c>
      <c r="L151" s="45"/>
      <c r="M151" s="227" t="s">
        <v>1</v>
      </c>
      <c r="N151" s="228" t="s">
        <v>41</v>
      </c>
      <c r="O151" s="92"/>
      <c r="P151" s="229">
        <f>O151*H151</f>
        <v>0</v>
      </c>
      <c r="Q151" s="229">
        <v>0</v>
      </c>
      <c r="R151" s="229">
        <f>Q151*H151</f>
        <v>0</v>
      </c>
      <c r="S151" s="229">
        <v>0.11500000000000001</v>
      </c>
      <c r="T151" s="230">
        <f>S151*H151</f>
        <v>1.8400000000000001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1" t="s">
        <v>174</v>
      </c>
      <c r="AT151" s="231" t="s">
        <v>169</v>
      </c>
      <c r="AU151" s="231" t="s">
        <v>87</v>
      </c>
      <c r="AY151" s="18" t="s">
        <v>167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8" t="s">
        <v>84</v>
      </c>
      <c r="BK151" s="232">
        <f>ROUND(I151*H151,2)</f>
        <v>0</v>
      </c>
      <c r="BL151" s="18" t="s">
        <v>174</v>
      </c>
      <c r="BM151" s="231" t="s">
        <v>840</v>
      </c>
    </row>
    <row r="152" s="13" customFormat="1">
      <c r="A152" s="13"/>
      <c r="B152" s="233"/>
      <c r="C152" s="234"/>
      <c r="D152" s="235" t="s">
        <v>176</v>
      </c>
      <c r="E152" s="236" t="s">
        <v>1</v>
      </c>
      <c r="F152" s="237" t="s">
        <v>618</v>
      </c>
      <c r="G152" s="234"/>
      <c r="H152" s="236" t="s">
        <v>1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176</v>
      </c>
      <c r="AU152" s="243" t="s">
        <v>87</v>
      </c>
      <c r="AV152" s="13" t="s">
        <v>84</v>
      </c>
      <c r="AW152" s="13" t="s">
        <v>32</v>
      </c>
      <c r="AX152" s="13" t="s">
        <v>76</v>
      </c>
      <c r="AY152" s="243" t="s">
        <v>167</v>
      </c>
    </row>
    <row r="153" s="14" customFormat="1">
      <c r="A153" s="14"/>
      <c r="B153" s="244"/>
      <c r="C153" s="245"/>
      <c r="D153" s="235" t="s">
        <v>176</v>
      </c>
      <c r="E153" s="246" t="s">
        <v>1</v>
      </c>
      <c r="F153" s="247" t="s">
        <v>841</v>
      </c>
      <c r="G153" s="245"/>
      <c r="H153" s="248">
        <v>16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176</v>
      </c>
      <c r="AU153" s="254" t="s">
        <v>87</v>
      </c>
      <c r="AV153" s="14" t="s">
        <v>87</v>
      </c>
      <c r="AW153" s="14" t="s">
        <v>32</v>
      </c>
      <c r="AX153" s="14" t="s">
        <v>84</v>
      </c>
      <c r="AY153" s="254" t="s">
        <v>167</v>
      </c>
    </row>
    <row r="154" s="2" customFormat="1" ht="24.15" customHeight="1">
      <c r="A154" s="39"/>
      <c r="B154" s="40"/>
      <c r="C154" s="220" t="s">
        <v>214</v>
      </c>
      <c r="D154" s="220" t="s">
        <v>169</v>
      </c>
      <c r="E154" s="221" t="s">
        <v>183</v>
      </c>
      <c r="F154" s="222" t="s">
        <v>184</v>
      </c>
      <c r="G154" s="223" t="s">
        <v>185</v>
      </c>
      <c r="H154" s="224">
        <v>14</v>
      </c>
      <c r="I154" s="225"/>
      <c r="J154" s="226">
        <f>ROUND(I154*H154,2)</f>
        <v>0</v>
      </c>
      <c r="K154" s="222" t="s">
        <v>173</v>
      </c>
      <c r="L154" s="45"/>
      <c r="M154" s="227" t="s">
        <v>1</v>
      </c>
      <c r="N154" s="228" t="s">
        <v>41</v>
      </c>
      <c r="O154" s="92"/>
      <c r="P154" s="229">
        <f>O154*H154</f>
        <v>0</v>
      </c>
      <c r="Q154" s="229">
        <v>3.0000000000000001E-05</v>
      </c>
      <c r="R154" s="229">
        <f>Q154*H154</f>
        <v>0.00042000000000000002</v>
      </c>
      <c r="S154" s="229">
        <v>0</v>
      </c>
      <c r="T154" s="23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1" t="s">
        <v>174</v>
      </c>
      <c r="AT154" s="231" t="s">
        <v>169</v>
      </c>
      <c r="AU154" s="231" t="s">
        <v>87</v>
      </c>
      <c r="AY154" s="18" t="s">
        <v>167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8" t="s">
        <v>84</v>
      </c>
      <c r="BK154" s="232">
        <f>ROUND(I154*H154,2)</f>
        <v>0</v>
      </c>
      <c r="BL154" s="18" t="s">
        <v>174</v>
      </c>
      <c r="BM154" s="231" t="s">
        <v>186</v>
      </c>
    </row>
    <row r="155" s="13" customFormat="1">
      <c r="A155" s="13"/>
      <c r="B155" s="233"/>
      <c r="C155" s="234"/>
      <c r="D155" s="235" t="s">
        <v>176</v>
      </c>
      <c r="E155" s="236" t="s">
        <v>1</v>
      </c>
      <c r="F155" s="237" t="s">
        <v>177</v>
      </c>
      <c r="G155" s="234"/>
      <c r="H155" s="236" t="s">
        <v>1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176</v>
      </c>
      <c r="AU155" s="243" t="s">
        <v>87</v>
      </c>
      <c r="AV155" s="13" t="s">
        <v>84</v>
      </c>
      <c r="AW155" s="13" t="s">
        <v>32</v>
      </c>
      <c r="AX155" s="13" t="s">
        <v>76</v>
      </c>
      <c r="AY155" s="243" t="s">
        <v>167</v>
      </c>
    </row>
    <row r="156" s="14" customFormat="1">
      <c r="A156" s="14"/>
      <c r="B156" s="244"/>
      <c r="C156" s="245"/>
      <c r="D156" s="235" t="s">
        <v>176</v>
      </c>
      <c r="E156" s="246" t="s">
        <v>1</v>
      </c>
      <c r="F156" s="247" t="s">
        <v>236</v>
      </c>
      <c r="G156" s="245"/>
      <c r="H156" s="248">
        <v>14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176</v>
      </c>
      <c r="AU156" s="254" t="s">
        <v>87</v>
      </c>
      <c r="AV156" s="14" t="s">
        <v>87</v>
      </c>
      <c r="AW156" s="14" t="s">
        <v>32</v>
      </c>
      <c r="AX156" s="14" t="s">
        <v>84</v>
      </c>
      <c r="AY156" s="254" t="s">
        <v>167</v>
      </c>
    </row>
    <row r="157" s="2" customFormat="1" ht="24.15" customHeight="1">
      <c r="A157" s="39"/>
      <c r="B157" s="40"/>
      <c r="C157" s="220" t="s">
        <v>218</v>
      </c>
      <c r="D157" s="220" t="s">
        <v>169</v>
      </c>
      <c r="E157" s="221" t="s">
        <v>188</v>
      </c>
      <c r="F157" s="222" t="s">
        <v>189</v>
      </c>
      <c r="G157" s="223" t="s">
        <v>190</v>
      </c>
      <c r="H157" s="224">
        <v>1.3999999999999999</v>
      </c>
      <c r="I157" s="225"/>
      <c r="J157" s="226">
        <f>ROUND(I157*H157,2)</f>
        <v>0</v>
      </c>
      <c r="K157" s="222" t="s">
        <v>173</v>
      </c>
      <c r="L157" s="45"/>
      <c r="M157" s="227" t="s">
        <v>1</v>
      </c>
      <c r="N157" s="228" t="s">
        <v>41</v>
      </c>
      <c r="O157" s="92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1" t="s">
        <v>174</v>
      </c>
      <c r="AT157" s="231" t="s">
        <v>169</v>
      </c>
      <c r="AU157" s="231" t="s">
        <v>87</v>
      </c>
      <c r="AY157" s="18" t="s">
        <v>167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8" t="s">
        <v>84</v>
      </c>
      <c r="BK157" s="232">
        <f>ROUND(I157*H157,2)</f>
        <v>0</v>
      </c>
      <c r="BL157" s="18" t="s">
        <v>174</v>
      </c>
      <c r="BM157" s="231" t="s">
        <v>191</v>
      </c>
    </row>
    <row r="158" s="13" customFormat="1">
      <c r="A158" s="13"/>
      <c r="B158" s="233"/>
      <c r="C158" s="234"/>
      <c r="D158" s="235" t="s">
        <v>176</v>
      </c>
      <c r="E158" s="236" t="s">
        <v>1</v>
      </c>
      <c r="F158" s="237" t="s">
        <v>177</v>
      </c>
      <c r="G158" s="234"/>
      <c r="H158" s="236" t="s">
        <v>1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176</v>
      </c>
      <c r="AU158" s="243" t="s">
        <v>87</v>
      </c>
      <c r="AV158" s="13" t="s">
        <v>84</v>
      </c>
      <c r="AW158" s="13" t="s">
        <v>32</v>
      </c>
      <c r="AX158" s="13" t="s">
        <v>76</v>
      </c>
      <c r="AY158" s="243" t="s">
        <v>167</v>
      </c>
    </row>
    <row r="159" s="14" customFormat="1">
      <c r="A159" s="14"/>
      <c r="B159" s="244"/>
      <c r="C159" s="245"/>
      <c r="D159" s="235" t="s">
        <v>176</v>
      </c>
      <c r="E159" s="246" t="s">
        <v>1</v>
      </c>
      <c r="F159" s="247" t="s">
        <v>842</v>
      </c>
      <c r="G159" s="245"/>
      <c r="H159" s="248">
        <v>1.3999999999999999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176</v>
      </c>
      <c r="AU159" s="254" t="s">
        <v>87</v>
      </c>
      <c r="AV159" s="14" t="s">
        <v>87</v>
      </c>
      <c r="AW159" s="14" t="s">
        <v>32</v>
      </c>
      <c r="AX159" s="14" t="s">
        <v>84</v>
      </c>
      <c r="AY159" s="254" t="s">
        <v>167</v>
      </c>
    </row>
    <row r="160" s="2" customFormat="1" ht="24.15" customHeight="1">
      <c r="A160" s="39"/>
      <c r="B160" s="40"/>
      <c r="C160" s="220" t="s">
        <v>222</v>
      </c>
      <c r="D160" s="220" t="s">
        <v>169</v>
      </c>
      <c r="E160" s="221" t="s">
        <v>194</v>
      </c>
      <c r="F160" s="222" t="s">
        <v>195</v>
      </c>
      <c r="G160" s="223" t="s">
        <v>196</v>
      </c>
      <c r="H160" s="224">
        <v>1.8</v>
      </c>
      <c r="I160" s="225"/>
      <c r="J160" s="226">
        <f>ROUND(I160*H160,2)</f>
        <v>0</v>
      </c>
      <c r="K160" s="222" t="s">
        <v>173</v>
      </c>
      <c r="L160" s="45"/>
      <c r="M160" s="227" t="s">
        <v>1</v>
      </c>
      <c r="N160" s="228" t="s">
        <v>41</v>
      </c>
      <c r="O160" s="92"/>
      <c r="P160" s="229">
        <f>O160*H160</f>
        <v>0</v>
      </c>
      <c r="Q160" s="229">
        <v>0.0086800000000000002</v>
      </c>
      <c r="R160" s="229">
        <f>Q160*H160</f>
        <v>0.015624000000000001</v>
      </c>
      <c r="S160" s="229">
        <v>0</v>
      </c>
      <c r="T160" s="23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1" t="s">
        <v>174</v>
      </c>
      <c r="AT160" s="231" t="s">
        <v>169</v>
      </c>
      <c r="AU160" s="231" t="s">
        <v>87</v>
      </c>
      <c r="AY160" s="18" t="s">
        <v>167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8" t="s">
        <v>84</v>
      </c>
      <c r="BK160" s="232">
        <f>ROUND(I160*H160,2)</f>
        <v>0</v>
      </c>
      <c r="BL160" s="18" t="s">
        <v>174</v>
      </c>
      <c r="BM160" s="231" t="s">
        <v>843</v>
      </c>
    </row>
    <row r="161" s="13" customFormat="1">
      <c r="A161" s="13"/>
      <c r="B161" s="233"/>
      <c r="C161" s="234"/>
      <c r="D161" s="235" t="s">
        <v>176</v>
      </c>
      <c r="E161" s="236" t="s">
        <v>1</v>
      </c>
      <c r="F161" s="237" t="s">
        <v>177</v>
      </c>
      <c r="G161" s="234"/>
      <c r="H161" s="236" t="s">
        <v>1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176</v>
      </c>
      <c r="AU161" s="243" t="s">
        <v>87</v>
      </c>
      <c r="AV161" s="13" t="s">
        <v>84</v>
      </c>
      <c r="AW161" s="13" t="s">
        <v>32</v>
      </c>
      <c r="AX161" s="13" t="s">
        <v>76</v>
      </c>
      <c r="AY161" s="243" t="s">
        <v>167</v>
      </c>
    </row>
    <row r="162" s="14" customFormat="1">
      <c r="A162" s="14"/>
      <c r="B162" s="244"/>
      <c r="C162" s="245"/>
      <c r="D162" s="235" t="s">
        <v>176</v>
      </c>
      <c r="E162" s="246" t="s">
        <v>1</v>
      </c>
      <c r="F162" s="247" t="s">
        <v>844</v>
      </c>
      <c r="G162" s="245"/>
      <c r="H162" s="248">
        <v>1.8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176</v>
      </c>
      <c r="AU162" s="254" t="s">
        <v>87</v>
      </c>
      <c r="AV162" s="14" t="s">
        <v>87</v>
      </c>
      <c r="AW162" s="14" t="s">
        <v>32</v>
      </c>
      <c r="AX162" s="14" t="s">
        <v>84</v>
      </c>
      <c r="AY162" s="254" t="s">
        <v>167</v>
      </c>
    </row>
    <row r="163" s="2" customFormat="1" ht="24.15" customHeight="1">
      <c r="A163" s="39"/>
      <c r="B163" s="40"/>
      <c r="C163" s="220" t="s">
        <v>227</v>
      </c>
      <c r="D163" s="220" t="s">
        <v>169</v>
      </c>
      <c r="E163" s="221" t="s">
        <v>205</v>
      </c>
      <c r="F163" s="222" t="s">
        <v>206</v>
      </c>
      <c r="G163" s="223" t="s">
        <v>196</v>
      </c>
      <c r="H163" s="224">
        <v>1.8</v>
      </c>
      <c r="I163" s="225"/>
      <c r="J163" s="226">
        <f>ROUND(I163*H163,2)</f>
        <v>0</v>
      </c>
      <c r="K163" s="222" t="s">
        <v>173</v>
      </c>
      <c r="L163" s="45"/>
      <c r="M163" s="227" t="s">
        <v>1</v>
      </c>
      <c r="N163" s="228" t="s">
        <v>41</v>
      </c>
      <c r="O163" s="92"/>
      <c r="P163" s="229">
        <f>O163*H163</f>
        <v>0</v>
      </c>
      <c r="Q163" s="229">
        <v>0.01269</v>
      </c>
      <c r="R163" s="229">
        <f>Q163*H163</f>
        <v>0.022842000000000001</v>
      </c>
      <c r="S163" s="229">
        <v>0</v>
      </c>
      <c r="T163" s="23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1" t="s">
        <v>174</v>
      </c>
      <c r="AT163" s="231" t="s">
        <v>169</v>
      </c>
      <c r="AU163" s="231" t="s">
        <v>87</v>
      </c>
      <c r="AY163" s="18" t="s">
        <v>167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8" t="s">
        <v>84</v>
      </c>
      <c r="BK163" s="232">
        <f>ROUND(I163*H163,2)</f>
        <v>0</v>
      </c>
      <c r="BL163" s="18" t="s">
        <v>174</v>
      </c>
      <c r="BM163" s="231" t="s">
        <v>845</v>
      </c>
    </row>
    <row r="164" s="13" customFormat="1">
      <c r="A164" s="13"/>
      <c r="B164" s="233"/>
      <c r="C164" s="234"/>
      <c r="D164" s="235" t="s">
        <v>176</v>
      </c>
      <c r="E164" s="236" t="s">
        <v>1</v>
      </c>
      <c r="F164" s="237" t="s">
        <v>618</v>
      </c>
      <c r="G164" s="234"/>
      <c r="H164" s="236" t="s">
        <v>1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176</v>
      </c>
      <c r="AU164" s="243" t="s">
        <v>87</v>
      </c>
      <c r="AV164" s="13" t="s">
        <v>84</v>
      </c>
      <c r="AW164" s="13" t="s">
        <v>32</v>
      </c>
      <c r="AX164" s="13" t="s">
        <v>76</v>
      </c>
      <c r="AY164" s="243" t="s">
        <v>167</v>
      </c>
    </row>
    <row r="165" s="14" customFormat="1">
      <c r="A165" s="14"/>
      <c r="B165" s="244"/>
      <c r="C165" s="245"/>
      <c r="D165" s="235" t="s">
        <v>176</v>
      </c>
      <c r="E165" s="246" t="s">
        <v>1</v>
      </c>
      <c r="F165" s="247" t="s">
        <v>844</v>
      </c>
      <c r="G165" s="245"/>
      <c r="H165" s="248">
        <v>1.8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176</v>
      </c>
      <c r="AU165" s="254" t="s">
        <v>87</v>
      </c>
      <c r="AV165" s="14" t="s">
        <v>87</v>
      </c>
      <c r="AW165" s="14" t="s">
        <v>32</v>
      </c>
      <c r="AX165" s="14" t="s">
        <v>84</v>
      </c>
      <c r="AY165" s="254" t="s">
        <v>167</v>
      </c>
    </row>
    <row r="166" s="2" customFormat="1" ht="24.15" customHeight="1">
      <c r="A166" s="39"/>
      <c r="B166" s="40"/>
      <c r="C166" s="220" t="s">
        <v>231</v>
      </c>
      <c r="D166" s="220" t="s">
        <v>169</v>
      </c>
      <c r="E166" s="221" t="s">
        <v>210</v>
      </c>
      <c r="F166" s="222" t="s">
        <v>211</v>
      </c>
      <c r="G166" s="223" t="s">
        <v>196</v>
      </c>
      <c r="H166" s="224">
        <v>9</v>
      </c>
      <c r="I166" s="225"/>
      <c r="J166" s="226">
        <f>ROUND(I166*H166,2)</f>
        <v>0</v>
      </c>
      <c r="K166" s="222" t="s">
        <v>173</v>
      </c>
      <c r="L166" s="45"/>
      <c r="M166" s="227" t="s">
        <v>1</v>
      </c>
      <c r="N166" s="228" t="s">
        <v>41</v>
      </c>
      <c r="O166" s="92"/>
      <c r="P166" s="229">
        <f>O166*H166</f>
        <v>0</v>
      </c>
      <c r="Q166" s="229">
        <v>0.036900000000000002</v>
      </c>
      <c r="R166" s="229">
        <f>Q166*H166</f>
        <v>0.33210000000000001</v>
      </c>
      <c r="S166" s="229">
        <v>0</v>
      </c>
      <c r="T166" s="23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1" t="s">
        <v>174</v>
      </c>
      <c r="AT166" s="231" t="s">
        <v>169</v>
      </c>
      <c r="AU166" s="231" t="s">
        <v>87</v>
      </c>
      <c r="AY166" s="18" t="s">
        <v>167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8" t="s">
        <v>84</v>
      </c>
      <c r="BK166" s="232">
        <f>ROUND(I166*H166,2)</f>
        <v>0</v>
      </c>
      <c r="BL166" s="18" t="s">
        <v>174</v>
      </c>
      <c r="BM166" s="231" t="s">
        <v>212</v>
      </c>
    </row>
    <row r="167" s="13" customFormat="1">
      <c r="A167" s="13"/>
      <c r="B167" s="233"/>
      <c r="C167" s="234"/>
      <c r="D167" s="235" t="s">
        <v>176</v>
      </c>
      <c r="E167" s="236" t="s">
        <v>1</v>
      </c>
      <c r="F167" s="237" t="s">
        <v>177</v>
      </c>
      <c r="G167" s="234"/>
      <c r="H167" s="236" t="s">
        <v>1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176</v>
      </c>
      <c r="AU167" s="243" t="s">
        <v>87</v>
      </c>
      <c r="AV167" s="13" t="s">
        <v>84</v>
      </c>
      <c r="AW167" s="13" t="s">
        <v>32</v>
      </c>
      <c r="AX167" s="13" t="s">
        <v>76</v>
      </c>
      <c r="AY167" s="243" t="s">
        <v>167</v>
      </c>
    </row>
    <row r="168" s="14" customFormat="1">
      <c r="A168" s="14"/>
      <c r="B168" s="244"/>
      <c r="C168" s="245"/>
      <c r="D168" s="235" t="s">
        <v>176</v>
      </c>
      <c r="E168" s="246" t="s">
        <v>1</v>
      </c>
      <c r="F168" s="247" t="s">
        <v>846</v>
      </c>
      <c r="G168" s="245"/>
      <c r="H168" s="248">
        <v>9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176</v>
      </c>
      <c r="AU168" s="254" t="s">
        <v>87</v>
      </c>
      <c r="AV168" s="14" t="s">
        <v>87</v>
      </c>
      <c r="AW168" s="14" t="s">
        <v>32</v>
      </c>
      <c r="AX168" s="14" t="s">
        <v>84</v>
      </c>
      <c r="AY168" s="254" t="s">
        <v>167</v>
      </c>
    </row>
    <row r="169" s="2" customFormat="1" ht="24.15" customHeight="1">
      <c r="A169" s="39"/>
      <c r="B169" s="40"/>
      <c r="C169" s="220" t="s">
        <v>236</v>
      </c>
      <c r="D169" s="220" t="s">
        <v>169</v>
      </c>
      <c r="E169" s="221" t="s">
        <v>847</v>
      </c>
      <c r="F169" s="222" t="s">
        <v>848</v>
      </c>
      <c r="G169" s="223" t="s">
        <v>399</v>
      </c>
      <c r="H169" s="224">
        <v>7</v>
      </c>
      <c r="I169" s="225"/>
      <c r="J169" s="226">
        <f>ROUND(I169*H169,2)</f>
        <v>0</v>
      </c>
      <c r="K169" s="222" t="s">
        <v>173</v>
      </c>
      <c r="L169" s="45"/>
      <c r="M169" s="227" t="s">
        <v>1</v>
      </c>
      <c r="N169" s="228" t="s">
        <v>41</v>
      </c>
      <c r="O169" s="92"/>
      <c r="P169" s="229">
        <f>O169*H169</f>
        <v>0</v>
      </c>
      <c r="Q169" s="229">
        <v>0.00064999999999999997</v>
      </c>
      <c r="R169" s="229">
        <f>Q169*H169</f>
        <v>0.0045500000000000002</v>
      </c>
      <c r="S169" s="229">
        <v>0</v>
      </c>
      <c r="T169" s="23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1" t="s">
        <v>174</v>
      </c>
      <c r="AT169" s="231" t="s">
        <v>169</v>
      </c>
      <c r="AU169" s="231" t="s">
        <v>87</v>
      </c>
      <c r="AY169" s="18" t="s">
        <v>167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8" t="s">
        <v>84</v>
      </c>
      <c r="BK169" s="232">
        <f>ROUND(I169*H169,2)</f>
        <v>0</v>
      </c>
      <c r="BL169" s="18" t="s">
        <v>174</v>
      </c>
      <c r="BM169" s="231" t="s">
        <v>849</v>
      </c>
    </row>
    <row r="170" s="13" customFormat="1">
      <c r="A170" s="13"/>
      <c r="B170" s="233"/>
      <c r="C170" s="234"/>
      <c r="D170" s="235" t="s">
        <v>176</v>
      </c>
      <c r="E170" s="236" t="s">
        <v>1</v>
      </c>
      <c r="F170" s="237" t="s">
        <v>417</v>
      </c>
      <c r="G170" s="234"/>
      <c r="H170" s="236" t="s">
        <v>1</v>
      </c>
      <c r="I170" s="238"/>
      <c r="J170" s="234"/>
      <c r="K170" s="234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176</v>
      </c>
      <c r="AU170" s="243" t="s">
        <v>87</v>
      </c>
      <c r="AV170" s="13" t="s">
        <v>84</v>
      </c>
      <c r="AW170" s="13" t="s">
        <v>32</v>
      </c>
      <c r="AX170" s="13" t="s">
        <v>76</v>
      </c>
      <c r="AY170" s="243" t="s">
        <v>167</v>
      </c>
    </row>
    <row r="171" s="14" customFormat="1">
      <c r="A171" s="14"/>
      <c r="B171" s="244"/>
      <c r="C171" s="245"/>
      <c r="D171" s="235" t="s">
        <v>176</v>
      </c>
      <c r="E171" s="246" t="s">
        <v>1</v>
      </c>
      <c r="F171" s="247" t="s">
        <v>204</v>
      </c>
      <c r="G171" s="245"/>
      <c r="H171" s="248">
        <v>7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176</v>
      </c>
      <c r="AU171" s="254" t="s">
        <v>87</v>
      </c>
      <c r="AV171" s="14" t="s">
        <v>87</v>
      </c>
      <c r="AW171" s="14" t="s">
        <v>32</v>
      </c>
      <c r="AX171" s="14" t="s">
        <v>84</v>
      </c>
      <c r="AY171" s="254" t="s">
        <v>167</v>
      </c>
    </row>
    <row r="172" s="2" customFormat="1" ht="24.15" customHeight="1">
      <c r="A172" s="39"/>
      <c r="B172" s="40"/>
      <c r="C172" s="220" t="s">
        <v>8</v>
      </c>
      <c r="D172" s="220" t="s">
        <v>169</v>
      </c>
      <c r="E172" s="221" t="s">
        <v>850</v>
      </c>
      <c r="F172" s="222" t="s">
        <v>851</v>
      </c>
      <c r="G172" s="223" t="s">
        <v>399</v>
      </c>
      <c r="H172" s="224">
        <v>7</v>
      </c>
      <c r="I172" s="225"/>
      <c r="J172" s="226">
        <f>ROUND(I172*H172,2)</f>
        <v>0</v>
      </c>
      <c r="K172" s="222" t="s">
        <v>173</v>
      </c>
      <c r="L172" s="45"/>
      <c r="M172" s="227" t="s">
        <v>1</v>
      </c>
      <c r="N172" s="228" t="s">
        <v>41</v>
      </c>
      <c r="O172" s="92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1" t="s">
        <v>174</v>
      </c>
      <c r="AT172" s="231" t="s">
        <v>169</v>
      </c>
      <c r="AU172" s="231" t="s">
        <v>87</v>
      </c>
      <c r="AY172" s="18" t="s">
        <v>167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8" t="s">
        <v>84</v>
      </c>
      <c r="BK172" s="232">
        <f>ROUND(I172*H172,2)</f>
        <v>0</v>
      </c>
      <c r="BL172" s="18" t="s">
        <v>174</v>
      </c>
      <c r="BM172" s="231" t="s">
        <v>852</v>
      </c>
    </row>
    <row r="173" s="13" customFormat="1">
      <c r="A173" s="13"/>
      <c r="B173" s="233"/>
      <c r="C173" s="234"/>
      <c r="D173" s="235" t="s">
        <v>176</v>
      </c>
      <c r="E173" s="236" t="s">
        <v>1</v>
      </c>
      <c r="F173" s="237" t="s">
        <v>417</v>
      </c>
      <c r="G173" s="234"/>
      <c r="H173" s="236" t="s">
        <v>1</v>
      </c>
      <c r="I173" s="238"/>
      <c r="J173" s="234"/>
      <c r="K173" s="234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176</v>
      </c>
      <c r="AU173" s="243" t="s">
        <v>87</v>
      </c>
      <c r="AV173" s="13" t="s">
        <v>84</v>
      </c>
      <c r="AW173" s="13" t="s">
        <v>32</v>
      </c>
      <c r="AX173" s="13" t="s">
        <v>76</v>
      </c>
      <c r="AY173" s="243" t="s">
        <v>167</v>
      </c>
    </row>
    <row r="174" s="14" customFormat="1">
      <c r="A174" s="14"/>
      <c r="B174" s="244"/>
      <c r="C174" s="245"/>
      <c r="D174" s="235" t="s">
        <v>176</v>
      </c>
      <c r="E174" s="246" t="s">
        <v>1</v>
      </c>
      <c r="F174" s="247" t="s">
        <v>204</v>
      </c>
      <c r="G174" s="245"/>
      <c r="H174" s="248">
        <v>7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176</v>
      </c>
      <c r="AU174" s="254" t="s">
        <v>87</v>
      </c>
      <c r="AV174" s="14" t="s">
        <v>87</v>
      </c>
      <c r="AW174" s="14" t="s">
        <v>32</v>
      </c>
      <c r="AX174" s="14" t="s">
        <v>84</v>
      </c>
      <c r="AY174" s="254" t="s">
        <v>167</v>
      </c>
    </row>
    <row r="175" s="2" customFormat="1" ht="24.15" customHeight="1">
      <c r="A175" s="39"/>
      <c r="B175" s="40"/>
      <c r="C175" s="220" t="s">
        <v>245</v>
      </c>
      <c r="D175" s="220" t="s">
        <v>169</v>
      </c>
      <c r="E175" s="221" t="s">
        <v>240</v>
      </c>
      <c r="F175" s="222" t="s">
        <v>241</v>
      </c>
      <c r="G175" s="223" t="s">
        <v>242</v>
      </c>
      <c r="H175" s="224">
        <v>27.719999999999999</v>
      </c>
      <c r="I175" s="225"/>
      <c r="J175" s="226">
        <f>ROUND(I175*H175,2)</f>
        <v>0</v>
      </c>
      <c r="K175" s="222" t="s">
        <v>173</v>
      </c>
      <c r="L175" s="45"/>
      <c r="M175" s="227" t="s">
        <v>1</v>
      </c>
      <c r="N175" s="228" t="s">
        <v>41</v>
      </c>
      <c r="O175" s="92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1" t="s">
        <v>174</v>
      </c>
      <c r="AT175" s="231" t="s">
        <v>169</v>
      </c>
      <c r="AU175" s="231" t="s">
        <v>87</v>
      </c>
      <c r="AY175" s="18" t="s">
        <v>167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8" t="s">
        <v>84</v>
      </c>
      <c r="BK175" s="232">
        <f>ROUND(I175*H175,2)</f>
        <v>0</v>
      </c>
      <c r="BL175" s="18" t="s">
        <v>174</v>
      </c>
      <c r="BM175" s="231" t="s">
        <v>243</v>
      </c>
    </row>
    <row r="176" s="13" customFormat="1">
      <c r="A176" s="13"/>
      <c r="B176" s="233"/>
      <c r="C176" s="234"/>
      <c r="D176" s="235" t="s">
        <v>176</v>
      </c>
      <c r="E176" s="236" t="s">
        <v>1</v>
      </c>
      <c r="F176" s="237" t="s">
        <v>177</v>
      </c>
      <c r="G176" s="234"/>
      <c r="H176" s="236" t="s">
        <v>1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176</v>
      </c>
      <c r="AU176" s="243" t="s">
        <v>87</v>
      </c>
      <c r="AV176" s="13" t="s">
        <v>84</v>
      </c>
      <c r="AW176" s="13" t="s">
        <v>32</v>
      </c>
      <c r="AX176" s="13" t="s">
        <v>76</v>
      </c>
      <c r="AY176" s="243" t="s">
        <v>167</v>
      </c>
    </row>
    <row r="177" s="14" customFormat="1">
      <c r="A177" s="14"/>
      <c r="B177" s="244"/>
      <c r="C177" s="245"/>
      <c r="D177" s="235" t="s">
        <v>176</v>
      </c>
      <c r="E177" s="246" t="s">
        <v>1</v>
      </c>
      <c r="F177" s="247" t="s">
        <v>853</v>
      </c>
      <c r="G177" s="245"/>
      <c r="H177" s="248">
        <v>27.719999999999999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176</v>
      </c>
      <c r="AU177" s="254" t="s">
        <v>87</v>
      </c>
      <c r="AV177" s="14" t="s">
        <v>87</v>
      </c>
      <c r="AW177" s="14" t="s">
        <v>32</v>
      </c>
      <c r="AX177" s="14" t="s">
        <v>84</v>
      </c>
      <c r="AY177" s="254" t="s">
        <v>167</v>
      </c>
    </row>
    <row r="178" s="2" customFormat="1" ht="33" customHeight="1">
      <c r="A178" s="39"/>
      <c r="B178" s="40"/>
      <c r="C178" s="220" t="s">
        <v>252</v>
      </c>
      <c r="D178" s="220" t="s">
        <v>169</v>
      </c>
      <c r="E178" s="221" t="s">
        <v>246</v>
      </c>
      <c r="F178" s="222" t="s">
        <v>247</v>
      </c>
      <c r="G178" s="223" t="s">
        <v>242</v>
      </c>
      <c r="H178" s="224">
        <v>5.7450000000000001</v>
      </c>
      <c r="I178" s="225"/>
      <c r="J178" s="226">
        <f>ROUND(I178*H178,2)</f>
        <v>0</v>
      </c>
      <c r="K178" s="222" t="s">
        <v>173</v>
      </c>
      <c r="L178" s="45"/>
      <c r="M178" s="227" t="s">
        <v>1</v>
      </c>
      <c r="N178" s="228" t="s">
        <v>41</v>
      </c>
      <c r="O178" s="92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1" t="s">
        <v>174</v>
      </c>
      <c r="AT178" s="231" t="s">
        <v>169</v>
      </c>
      <c r="AU178" s="231" t="s">
        <v>87</v>
      </c>
      <c r="AY178" s="18" t="s">
        <v>167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8" t="s">
        <v>84</v>
      </c>
      <c r="BK178" s="232">
        <f>ROUND(I178*H178,2)</f>
        <v>0</v>
      </c>
      <c r="BL178" s="18" t="s">
        <v>174</v>
      </c>
      <c r="BM178" s="231" t="s">
        <v>854</v>
      </c>
    </row>
    <row r="179" s="13" customFormat="1">
      <c r="A179" s="13"/>
      <c r="B179" s="233"/>
      <c r="C179" s="234"/>
      <c r="D179" s="235" t="s">
        <v>176</v>
      </c>
      <c r="E179" s="236" t="s">
        <v>1</v>
      </c>
      <c r="F179" s="237" t="s">
        <v>177</v>
      </c>
      <c r="G179" s="234"/>
      <c r="H179" s="236" t="s">
        <v>1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176</v>
      </c>
      <c r="AU179" s="243" t="s">
        <v>87</v>
      </c>
      <c r="AV179" s="13" t="s">
        <v>84</v>
      </c>
      <c r="AW179" s="13" t="s">
        <v>32</v>
      </c>
      <c r="AX179" s="13" t="s">
        <v>76</v>
      </c>
      <c r="AY179" s="243" t="s">
        <v>167</v>
      </c>
    </row>
    <row r="180" s="14" customFormat="1">
      <c r="A180" s="14"/>
      <c r="B180" s="244"/>
      <c r="C180" s="245"/>
      <c r="D180" s="235" t="s">
        <v>176</v>
      </c>
      <c r="E180" s="246" t="s">
        <v>1</v>
      </c>
      <c r="F180" s="247" t="s">
        <v>855</v>
      </c>
      <c r="G180" s="245"/>
      <c r="H180" s="248">
        <v>25.010999999999999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176</v>
      </c>
      <c r="AU180" s="254" t="s">
        <v>87</v>
      </c>
      <c r="AV180" s="14" t="s">
        <v>87</v>
      </c>
      <c r="AW180" s="14" t="s">
        <v>32</v>
      </c>
      <c r="AX180" s="14" t="s">
        <v>76</v>
      </c>
      <c r="AY180" s="254" t="s">
        <v>167</v>
      </c>
    </row>
    <row r="181" s="14" customFormat="1">
      <c r="A181" s="14"/>
      <c r="B181" s="244"/>
      <c r="C181" s="245"/>
      <c r="D181" s="235" t="s">
        <v>176</v>
      </c>
      <c r="E181" s="246" t="s">
        <v>1</v>
      </c>
      <c r="F181" s="247" t="s">
        <v>856</v>
      </c>
      <c r="G181" s="245"/>
      <c r="H181" s="248">
        <v>-0.79500000000000004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176</v>
      </c>
      <c r="AU181" s="254" t="s">
        <v>87</v>
      </c>
      <c r="AV181" s="14" t="s">
        <v>87</v>
      </c>
      <c r="AW181" s="14" t="s">
        <v>32</v>
      </c>
      <c r="AX181" s="14" t="s">
        <v>76</v>
      </c>
      <c r="AY181" s="254" t="s">
        <v>167</v>
      </c>
    </row>
    <row r="182" s="14" customFormat="1">
      <c r="A182" s="14"/>
      <c r="B182" s="244"/>
      <c r="C182" s="245"/>
      <c r="D182" s="235" t="s">
        <v>176</v>
      </c>
      <c r="E182" s="246" t="s">
        <v>1</v>
      </c>
      <c r="F182" s="247" t="s">
        <v>857</v>
      </c>
      <c r="G182" s="245"/>
      <c r="H182" s="248">
        <v>-3.7679999999999998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176</v>
      </c>
      <c r="AU182" s="254" t="s">
        <v>87</v>
      </c>
      <c r="AV182" s="14" t="s">
        <v>87</v>
      </c>
      <c r="AW182" s="14" t="s">
        <v>32</v>
      </c>
      <c r="AX182" s="14" t="s">
        <v>76</v>
      </c>
      <c r="AY182" s="254" t="s">
        <v>167</v>
      </c>
    </row>
    <row r="183" s="14" customFormat="1">
      <c r="A183" s="14"/>
      <c r="B183" s="244"/>
      <c r="C183" s="245"/>
      <c r="D183" s="235" t="s">
        <v>176</v>
      </c>
      <c r="E183" s="246" t="s">
        <v>1</v>
      </c>
      <c r="F183" s="247" t="s">
        <v>858</v>
      </c>
      <c r="G183" s="245"/>
      <c r="H183" s="248">
        <v>-0.90300000000000002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176</v>
      </c>
      <c r="AU183" s="254" t="s">
        <v>87</v>
      </c>
      <c r="AV183" s="14" t="s">
        <v>87</v>
      </c>
      <c r="AW183" s="14" t="s">
        <v>32</v>
      </c>
      <c r="AX183" s="14" t="s">
        <v>76</v>
      </c>
      <c r="AY183" s="254" t="s">
        <v>167</v>
      </c>
    </row>
    <row r="184" s="14" customFormat="1">
      <c r="A184" s="14"/>
      <c r="B184" s="244"/>
      <c r="C184" s="245"/>
      <c r="D184" s="235" t="s">
        <v>176</v>
      </c>
      <c r="E184" s="246" t="s">
        <v>1</v>
      </c>
      <c r="F184" s="247" t="s">
        <v>859</v>
      </c>
      <c r="G184" s="245"/>
      <c r="H184" s="248">
        <v>-0.39600000000000002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4" t="s">
        <v>176</v>
      </c>
      <c r="AU184" s="254" t="s">
        <v>87</v>
      </c>
      <c r="AV184" s="14" t="s">
        <v>87</v>
      </c>
      <c r="AW184" s="14" t="s">
        <v>32</v>
      </c>
      <c r="AX184" s="14" t="s">
        <v>76</v>
      </c>
      <c r="AY184" s="254" t="s">
        <v>167</v>
      </c>
    </row>
    <row r="185" s="15" customFormat="1">
      <c r="A185" s="15"/>
      <c r="B185" s="255"/>
      <c r="C185" s="256"/>
      <c r="D185" s="235" t="s">
        <v>176</v>
      </c>
      <c r="E185" s="257" t="s">
        <v>806</v>
      </c>
      <c r="F185" s="258" t="s">
        <v>128</v>
      </c>
      <c r="G185" s="256"/>
      <c r="H185" s="259">
        <v>19.149000000000001</v>
      </c>
      <c r="I185" s="260"/>
      <c r="J185" s="256"/>
      <c r="K185" s="256"/>
      <c r="L185" s="261"/>
      <c r="M185" s="262"/>
      <c r="N185" s="263"/>
      <c r="O185" s="263"/>
      <c r="P185" s="263"/>
      <c r="Q185" s="263"/>
      <c r="R185" s="263"/>
      <c r="S185" s="263"/>
      <c r="T185" s="264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5" t="s">
        <v>176</v>
      </c>
      <c r="AU185" s="265" t="s">
        <v>87</v>
      </c>
      <c r="AV185" s="15" t="s">
        <v>174</v>
      </c>
      <c r="AW185" s="15" t="s">
        <v>32</v>
      </c>
      <c r="AX185" s="15" t="s">
        <v>76</v>
      </c>
      <c r="AY185" s="265" t="s">
        <v>167</v>
      </c>
    </row>
    <row r="186" s="14" customFormat="1">
      <c r="A186" s="14"/>
      <c r="B186" s="244"/>
      <c r="C186" s="245"/>
      <c r="D186" s="235" t="s">
        <v>176</v>
      </c>
      <c r="E186" s="246" t="s">
        <v>1</v>
      </c>
      <c r="F186" s="247" t="s">
        <v>860</v>
      </c>
      <c r="G186" s="245"/>
      <c r="H186" s="248">
        <v>5.7450000000000001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176</v>
      </c>
      <c r="AU186" s="254" t="s">
        <v>87</v>
      </c>
      <c r="AV186" s="14" t="s">
        <v>87</v>
      </c>
      <c r="AW186" s="14" t="s">
        <v>32</v>
      </c>
      <c r="AX186" s="14" t="s">
        <v>84</v>
      </c>
      <c r="AY186" s="254" t="s">
        <v>167</v>
      </c>
    </row>
    <row r="187" s="2" customFormat="1" ht="33" customHeight="1">
      <c r="A187" s="39"/>
      <c r="B187" s="40"/>
      <c r="C187" s="220" t="s">
        <v>257</v>
      </c>
      <c r="D187" s="220" t="s">
        <v>169</v>
      </c>
      <c r="E187" s="221" t="s">
        <v>253</v>
      </c>
      <c r="F187" s="222" t="s">
        <v>254</v>
      </c>
      <c r="G187" s="223" t="s">
        <v>242</v>
      </c>
      <c r="H187" s="224">
        <v>13.404</v>
      </c>
      <c r="I187" s="225"/>
      <c r="J187" s="226">
        <f>ROUND(I187*H187,2)</f>
        <v>0</v>
      </c>
      <c r="K187" s="222" t="s">
        <v>173</v>
      </c>
      <c r="L187" s="45"/>
      <c r="M187" s="227" t="s">
        <v>1</v>
      </c>
      <c r="N187" s="228" t="s">
        <v>41</v>
      </c>
      <c r="O187" s="92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1" t="s">
        <v>174</v>
      </c>
      <c r="AT187" s="231" t="s">
        <v>169</v>
      </c>
      <c r="AU187" s="231" t="s">
        <v>87</v>
      </c>
      <c r="AY187" s="18" t="s">
        <v>167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8" t="s">
        <v>84</v>
      </c>
      <c r="BK187" s="232">
        <f>ROUND(I187*H187,2)</f>
        <v>0</v>
      </c>
      <c r="BL187" s="18" t="s">
        <v>174</v>
      </c>
      <c r="BM187" s="231" t="s">
        <v>861</v>
      </c>
    </row>
    <row r="188" s="14" customFormat="1">
      <c r="A188" s="14"/>
      <c r="B188" s="244"/>
      <c r="C188" s="245"/>
      <c r="D188" s="235" t="s">
        <v>176</v>
      </c>
      <c r="E188" s="246" t="s">
        <v>1</v>
      </c>
      <c r="F188" s="247" t="s">
        <v>862</v>
      </c>
      <c r="G188" s="245"/>
      <c r="H188" s="248">
        <v>13.404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4" t="s">
        <v>176</v>
      </c>
      <c r="AU188" s="254" t="s">
        <v>87</v>
      </c>
      <c r="AV188" s="14" t="s">
        <v>87</v>
      </c>
      <c r="AW188" s="14" t="s">
        <v>32</v>
      </c>
      <c r="AX188" s="14" t="s">
        <v>84</v>
      </c>
      <c r="AY188" s="254" t="s">
        <v>167</v>
      </c>
    </row>
    <row r="189" s="2" customFormat="1" ht="33" customHeight="1">
      <c r="A189" s="39"/>
      <c r="B189" s="40"/>
      <c r="C189" s="220" t="s">
        <v>268</v>
      </c>
      <c r="D189" s="220" t="s">
        <v>169</v>
      </c>
      <c r="E189" s="221" t="s">
        <v>258</v>
      </c>
      <c r="F189" s="222" t="s">
        <v>259</v>
      </c>
      <c r="G189" s="223" t="s">
        <v>242</v>
      </c>
      <c r="H189" s="224">
        <v>4.9820000000000002</v>
      </c>
      <c r="I189" s="225"/>
      <c r="J189" s="226">
        <f>ROUND(I189*H189,2)</f>
        <v>0</v>
      </c>
      <c r="K189" s="222" t="s">
        <v>173</v>
      </c>
      <c r="L189" s="45"/>
      <c r="M189" s="227" t="s">
        <v>1</v>
      </c>
      <c r="N189" s="228" t="s">
        <v>41</v>
      </c>
      <c r="O189" s="92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1" t="s">
        <v>174</v>
      </c>
      <c r="AT189" s="231" t="s">
        <v>169</v>
      </c>
      <c r="AU189" s="231" t="s">
        <v>87</v>
      </c>
      <c r="AY189" s="18" t="s">
        <v>167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8" t="s">
        <v>84</v>
      </c>
      <c r="BK189" s="232">
        <f>ROUND(I189*H189,2)</f>
        <v>0</v>
      </c>
      <c r="BL189" s="18" t="s">
        <v>174</v>
      </c>
      <c r="BM189" s="231" t="s">
        <v>260</v>
      </c>
    </row>
    <row r="190" s="13" customFormat="1">
      <c r="A190" s="13"/>
      <c r="B190" s="233"/>
      <c r="C190" s="234"/>
      <c r="D190" s="235" t="s">
        <v>176</v>
      </c>
      <c r="E190" s="236" t="s">
        <v>1</v>
      </c>
      <c r="F190" s="237" t="s">
        <v>177</v>
      </c>
      <c r="G190" s="234"/>
      <c r="H190" s="236" t="s">
        <v>1</v>
      </c>
      <c r="I190" s="238"/>
      <c r="J190" s="234"/>
      <c r="K190" s="234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176</v>
      </c>
      <c r="AU190" s="243" t="s">
        <v>87</v>
      </c>
      <c r="AV190" s="13" t="s">
        <v>84</v>
      </c>
      <c r="AW190" s="13" t="s">
        <v>32</v>
      </c>
      <c r="AX190" s="13" t="s">
        <v>76</v>
      </c>
      <c r="AY190" s="243" t="s">
        <v>167</v>
      </c>
    </row>
    <row r="191" s="13" customFormat="1">
      <c r="A191" s="13"/>
      <c r="B191" s="233"/>
      <c r="C191" s="234"/>
      <c r="D191" s="235" t="s">
        <v>176</v>
      </c>
      <c r="E191" s="236" t="s">
        <v>1</v>
      </c>
      <c r="F191" s="237" t="s">
        <v>261</v>
      </c>
      <c r="G191" s="234"/>
      <c r="H191" s="236" t="s">
        <v>1</v>
      </c>
      <c r="I191" s="238"/>
      <c r="J191" s="234"/>
      <c r="K191" s="234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176</v>
      </c>
      <c r="AU191" s="243" t="s">
        <v>87</v>
      </c>
      <c r="AV191" s="13" t="s">
        <v>84</v>
      </c>
      <c r="AW191" s="13" t="s">
        <v>32</v>
      </c>
      <c r="AX191" s="13" t="s">
        <v>76</v>
      </c>
      <c r="AY191" s="243" t="s">
        <v>167</v>
      </c>
    </row>
    <row r="192" s="14" customFormat="1">
      <c r="A192" s="14"/>
      <c r="B192" s="244"/>
      <c r="C192" s="245"/>
      <c r="D192" s="235" t="s">
        <v>176</v>
      </c>
      <c r="E192" s="246" t="s">
        <v>1</v>
      </c>
      <c r="F192" s="247" t="s">
        <v>863</v>
      </c>
      <c r="G192" s="245"/>
      <c r="H192" s="248">
        <v>20.16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176</v>
      </c>
      <c r="AU192" s="254" t="s">
        <v>87</v>
      </c>
      <c r="AV192" s="14" t="s">
        <v>87</v>
      </c>
      <c r="AW192" s="14" t="s">
        <v>32</v>
      </c>
      <c r="AX192" s="14" t="s">
        <v>76</v>
      </c>
      <c r="AY192" s="254" t="s">
        <v>167</v>
      </c>
    </row>
    <row r="193" s="14" customFormat="1">
      <c r="A193" s="14"/>
      <c r="B193" s="244"/>
      <c r="C193" s="245"/>
      <c r="D193" s="235" t="s">
        <v>176</v>
      </c>
      <c r="E193" s="246" t="s">
        <v>1</v>
      </c>
      <c r="F193" s="247" t="s">
        <v>864</v>
      </c>
      <c r="G193" s="245"/>
      <c r="H193" s="248">
        <v>-1.3500000000000001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176</v>
      </c>
      <c r="AU193" s="254" t="s">
        <v>87</v>
      </c>
      <c r="AV193" s="14" t="s">
        <v>87</v>
      </c>
      <c r="AW193" s="14" t="s">
        <v>32</v>
      </c>
      <c r="AX193" s="14" t="s">
        <v>76</v>
      </c>
      <c r="AY193" s="254" t="s">
        <v>167</v>
      </c>
    </row>
    <row r="194" s="14" customFormat="1">
      <c r="A194" s="14"/>
      <c r="B194" s="244"/>
      <c r="C194" s="245"/>
      <c r="D194" s="235" t="s">
        <v>176</v>
      </c>
      <c r="E194" s="246" t="s">
        <v>1</v>
      </c>
      <c r="F194" s="247" t="s">
        <v>865</v>
      </c>
      <c r="G194" s="245"/>
      <c r="H194" s="248">
        <v>-1.8899999999999999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176</v>
      </c>
      <c r="AU194" s="254" t="s">
        <v>87</v>
      </c>
      <c r="AV194" s="14" t="s">
        <v>87</v>
      </c>
      <c r="AW194" s="14" t="s">
        <v>32</v>
      </c>
      <c r="AX194" s="14" t="s">
        <v>76</v>
      </c>
      <c r="AY194" s="254" t="s">
        <v>167</v>
      </c>
    </row>
    <row r="195" s="14" customFormat="1">
      <c r="A195" s="14"/>
      <c r="B195" s="244"/>
      <c r="C195" s="245"/>
      <c r="D195" s="235" t="s">
        <v>176</v>
      </c>
      <c r="E195" s="246" t="s">
        <v>1</v>
      </c>
      <c r="F195" s="247" t="s">
        <v>866</v>
      </c>
      <c r="G195" s="245"/>
      <c r="H195" s="248">
        <v>-0.315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176</v>
      </c>
      <c r="AU195" s="254" t="s">
        <v>87</v>
      </c>
      <c r="AV195" s="14" t="s">
        <v>87</v>
      </c>
      <c r="AW195" s="14" t="s">
        <v>32</v>
      </c>
      <c r="AX195" s="14" t="s">
        <v>76</v>
      </c>
      <c r="AY195" s="254" t="s">
        <v>167</v>
      </c>
    </row>
    <row r="196" s="15" customFormat="1">
      <c r="A196" s="15"/>
      <c r="B196" s="255"/>
      <c r="C196" s="256"/>
      <c r="D196" s="235" t="s">
        <v>176</v>
      </c>
      <c r="E196" s="257" t="s">
        <v>130</v>
      </c>
      <c r="F196" s="258" t="s">
        <v>128</v>
      </c>
      <c r="G196" s="256"/>
      <c r="H196" s="259">
        <v>16.605</v>
      </c>
      <c r="I196" s="260"/>
      <c r="J196" s="256"/>
      <c r="K196" s="256"/>
      <c r="L196" s="261"/>
      <c r="M196" s="262"/>
      <c r="N196" s="263"/>
      <c r="O196" s="263"/>
      <c r="P196" s="263"/>
      <c r="Q196" s="263"/>
      <c r="R196" s="263"/>
      <c r="S196" s="263"/>
      <c r="T196" s="264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5" t="s">
        <v>176</v>
      </c>
      <c r="AU196" s="265" t="s">
        <v>87</v>
      </c>
      <c r="AV196" s="15" t="s">
        <v>174</v>
      </c>
      <c r="AW196" s="15" t="s">
        <v>32</v>
      </c>
      <c r="AX196" s="15" t="s">
        <v>76</v>
      </c>
      <c r="AY196" s="265" t="s">
        <v>167</v>
      </c>
    </row>
    <row r="197" s="14" customFormat="1">
      <c r="A197" s="14"/>
      <c r="B197" s="244"/>
      <c r="C197" s="245"/>
      <c r="D197" s="235" t="s">
        <v>176</v>
      </c>
      <c r="E197" s="246" t="s">
        <v>1</v>
      </c>
      <c r="F197" s="247" t="s">
        <v>267</v>
      </c>
      <c r="G197" s="245"/>
      <c r="H197" s="248">
        <v>4.9820000000000002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176</v>
      </c>
      <c r="AU197" s="254" t="s">
        <v>87</v>
      </c>
      <c r="AV197" s="14" t="s">
        <v>87</v>
      </c>
      <c r="AW197" s="14" t="s">
        <v>32</v>
      </c>
      <c r="AX197" s="14" t="s">
        <v>84</v>
      </c>
      <c r="AY197" s="254" t="s">
        <v>167</v>
      </c>
    </row>
    <row r="198" s="2" customFormat="1" ht="33" customHeight="1">
      <c r="A198" s="39"/>
      <c r="B198" s="40"/>
      <c r="C198" s="220" t="s">
        <v>273</v>
      </c>
      <c r="D198" s="220" t="s">
        <v>169</v>
      </c>
      <c r="E198" s="221" t="s">
        <v>269</v>
      </c>
      <c r="F198" s="222" t="s">
        <v>270</v>
      </c>
      <c r="G198" s="223" t="s">
        <v>242</v>
      </c>
      <c r="H198" s="224">
        <v>11.624000000000001</v>
      </c>
      <c r="I198" s="225"/>
      <c r="J198" s="226">
        <f>ROUND(I198*H198,2)</f>
        <v>0</v>
      </c>
      <c r="K198" s="222" t="s">
        <v>173</v>
      </c>
      <c r="L198" s="45"/>
      <c r="M198" s="227" t="s">
        <v>1</v>
      </c>
      <c r="N198" s="228" t="s">
        <v>41</v>
      </c>
      <c r="O198" s="92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1" t="s">
        <v>174</v>
      </c>
      <c r="AT198" s="231" t="s">
        <v>169</v>
      </c>
      <c r="AU198" s="231" t="s">
        <v>87</v>
      </c>
      <c r="AY198" s="18" t="s">
        <v>167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8" t="s">
        <v>84</v>
      </c>
      <c r="BK198" s="232">
        <f>ROUND(I198*H198,2)</f>
        <v>0</v>
      </c>
      <c r="BL198" s="18" t="s">
        <v>174</v>
      </c>
      <c r="BM198" s="231" t="s">
        <v>271</v>
      </c>
    </row>
    <row r="199" s="14" customFormat="1">
      <c r="A199" s="14"/>
      <c r="B199" s="244"/>
      <c r="C199" s="245"/>
      <c r="D199" s="235" t="s">
        <v>176</v>
      </c>
      <c r="E199" s="246" t="s">
        <v>1</v>
      </c>
      <c r="F199" s="247" t="s">
        <v>272</v>
      </c>
      <c r="G199" s="245"/>
      <c r="H199" s="248">
        <v>11.624000000000001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176</v>
      </c>
      <c r="AU199" s="254" t="s">
        <v>87</v>
      </c>
      <c r="AV199" s="14" t="s">
        <v>87</v>
      </c>
      <c r="AW199" s="14" t="s">
        <v>32</v>
      </c>
      <c r="AX199" s="14" t="s">
        <v>84</v>
      </c>
      <c r="AY199" s="254" t="s">
        <v>167</v>
      </c>
    </row>
    <row r="200" s="2" customFormat="1" ht="21.75" customHeight="1">
      <c r="A200" s="39"/>
      <c r="B200" s="40"/>
      <c r="C200" s="220" t="s">
        <v>7</v>
      </c>
      <c r="D200" s="220" t="s">
        <v>169</v>
      </c>
      <c r="E200" s="221" t="s">
        <v>274</v>
      </c>
      <c r="F200" s="222" t="s">
        <v>275</v>
      </c>
      <c r="G200" s="223" t="s">
        <v>172</v>
      </c>
      <c r="H200" s="224">
        <v>70.084999999999994</v>
      </c>
      <c r="I200" s="225"/>
      <c r="J200" s="226">
        <f>ROUND(I200*H200,2)</f>
        <v>0</v>
      </c>
      <c r="K200" s="222" t="s">
        <v>173</v>
      </c>
      <c r="L200" s="45"/>
      <c r="M200" s="227" t="s">
        <v>1</v>
      </c>
      <c r="N200" s="228" t="s">
        <v>41</v>
      </c>
      <c r="O200" s="92"/>
      <c r="P200" s="229">
        <f>O200*H200</f>
        <v>0</v>
      </c>
      <c r="Q200" s="229">
        <v>0.00084000000000000003</v>
      </c>
      <c r="R200" s="229">
        <f>Q200*H200</f>
        <v>0.058871399999999997</v>
      </c>
      <c r="S200" s="229">
        <v>0</v>
      </c>
      <c r="T200" s="23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1" t="s">
        <v>174</v>
      </c>
      <c r="AT200" s="231" t="s">
        <v>169</v>
      </c>
      <c r="AU200" s="231" t="s">
        <v>87</v>
      </c>
      <c r="AY200" s="18" t="s">
        <v>167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8" t="s">
        <v>84</v>
      </c>
      <c r="BK200" s="232">
        <f>ROUND(I200*H200,2)</f>
        <v>0</v>
      </c>
      <c r="BL200" s="18" t="s">
        <v>174</v>
      </c>
      <c r="BM200" s="231" t="s">
        <v>276</v>
      </c>
    </row>
    <row r="201" s="13" customFormat="1">
      <c r="A201" s="13"/>
      <c r="B201" s="233"/>
      <c r="C201" s="234"/>
      <c r="D201" s="235" t="s">
        <v>176</v>
      </c>
      <c r="E201" s="236" t="s">
        <v>1</v>
      </c>
      <c r="F201" s="237" t="s">
        <v>177</v>
      </c>
      <c r="G201" s="234"/>
      <c r="H201" s="236" t="s">
        <v>1</v>
      </c>
      <c r="I201" s="238"/>
      <c r="J201" s="234"/>
      <c r="K201" s="234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176</v>
      </c>
      <c r="AU201" s="243" t="s">
        <v>87</v>
      </c>
      <c r="AV201" s="13" t="s">
        <v>84</v>
      </c>
      <c r="AW201" s="13" t="s">
        <v>32</v>
      </c>
      <c r="AX201" s="13" t="s">
        <v>76</v>
      </c>
      <c r="AY201" s="243" t="s">
        <v>167</v>
      </c>
    </row>
    <row r="202" s="14" customFormat="1">
      <c r="A202" s="14"/>
      <c r="B202" s="244"/>
      <c r="C202" s="245"/>
      <c r="D202" s="235" t="s">
        <v>176</v>
      </c>
      <c r="E202" s="246" t="s">
        <v>1</v>
      </c>
      <c r="F202" s="247" t="s">
        <v>867</v>
      </c>
      <c r="G202" s="245"/>
      <c r="H202" s="248">
        <v>89.769999999999996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4" t="s">
        <v>176</v>
      </c>
      <c r="AU202" s="254" t="s">
        <v>87</v>
      </c>
      <c r="AV202" s="14" t="s">
        <v>87</v>
      </c>
      <c r="AW202" s="14" t="s">
        <v>32</v>
      </c>
      <c r="AX202" s="14" t="s">
        <v>76</v>
      </c>
      <c r="AY202" s="254" t="s">
        <v>167</v>
      </c>
    </row>
    <row r="203" s="14" customFormat="1">
      <c r="A203" s="14"/>
      <c r="B203" s="244"/>
      <c r="C203" s="245"/>
      <c r="D203" s="235" t="s">
        <v>176</v>
      </c>
      <c r="E203" s="246" t="s">
        <v>1</v>
      </c>
      <c r="F203" s="247" t="s">
        <v>868</v>
      </c>
      <c r="G203" s="245"/>
      <c r="H203" s="248">
        <v>50.399999999999999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176</v>
      </c>
      <c r="AU203" s="254" t="s">
        <v>87</v>
      </c>
      <c r="AV203" s="14" t="s">
        <v>87</v>
      </c>
      <c r="AW203" s="14" t="s">
        <v>32</v>
      </c>
      <c r="AX203" s="14" t="s">
        <v>76</v>
      </c>
      <c r="AY203" s="254" t="s">
        <v>167</v>
      </c>
    </row>
    <row r="204" s="15" customFormat="1">
      <c r="A204" s="15"/>
      <c r="B204" s="255"/>
      <c r="C204" s="256"/>
      <c r="D204" s="235" t="s">
        <v>176</v>
      </c>
      <c r="E204" s="257" t="s">
        <v>107</v>
      </c>
      <c r="F204" s="258" t="s">
        <v>128</v>
      </c>
      <c r="G204" s="256"/>
      <c r="H204" s="259">
        <v>140.16999999999999</v>
      </c>
      <c r="I204" s="260"/>
      <c r="J204" s="256"/>
      <c r="K204" s="256"/>
      <c r="L204" s="261"/>
      <c r="M204" s="262"/>
      <c r="N204" s="263"/>
      <c r="O204" s="263"/>
      <c r="P204" s="263"/>
      <c r="Q204" s="263"/>
      <c r="R204" s="263"/>
      <c r="S204" s="263"/>
      <c r="T204" s="264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5" t="s">
        <v>176</v>
      </c>
      <c r="AU204" s="265" t="s">
        <v>87</v>
      </c>
      <c r="AV204" s="15" t="s">
        <v>174</v>
      </c>
      <c r="AW204" s="15" t="s">
        <v>32</v>
      </c>
      <c r="AX204" s="15" t="s">
        <v>76</v>
      </c>
      <c r="AY204" s="265" t="s">
        <v>167</v>
      </c>
    </row>
    <row r="205" s="14" customFormat="1">
      <c r="A205" s="14"/>
      <c r="B205" s="244"/>
      <c r="C205" s="245"/>
      <c r="D205" s="235" t="s">
        <v>176</v>
      </c>
      <c r="E205" s="246" t="s">
        <v>1</v>
      </c>
      <c r="F205" s="247" t="s">
        <v>280</v>
      </c>
      <c r="G205" s="245"/>
      <c r="H205" s="248">
        <v>70.084999999999994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176</v>
      </c>
      <c r="AU205" s="254" t="s">
        <v>87</v>
      </c>
      <c r="AV205" s="14" t="s">
        <v>87</v>
      </c>
      <c r="AW205" s="14" t="s">
        <v>32</v>
      </c>
      <c r="AX205" s="14" t="s">
        <v>84</v>
      </c>
      <c r="AY205" s="254" t="s">
        <v>167</v>
      </c>
    </row>
    <row r="206" s="2" customFormat="1" ht="24.15" customHeight="1">
      <c r="A206" s="39"/>
      <c r="B206" s="40"/>
      <c r="C206" s="220" t="s">
        <v>284</v>
      </c>
      <c r="D206" s="220" t="s">
        <v>169</v>
      </c>
      <c r="E206" s="221" t="s">
        <v>281</v>
      </c>
      <c r="F206" s="222" t="s">
        <v>282</v>
      </c>
      <c r="G206" s="223" t="s">
        <v>172</v>
      </c>
      <c r="H206" s="224">
        <v>70.084999999999994</v>
      </c>
      <c r="I206" s="225"/>
      <c r="J206" s="226">
        <f>ROUND(I206*H206,2)</f>
        <v>0</v>
      </c>
      <c r="K206" s="222" t="s">
        <v>173</v>
      </c>
      <c r="L206" s="45"/>
      <c r="M206" s="227" t="s">
        <v>1</v>
      </c>
      <c r="N206" s="228" t="s">
        <v>41</v>
      </c>
      <c r="O206" s="92"/>
      <c r="P206" s="229">
        <f>O206*H206</f>
        <v>0</v>
      </c>
      <c r="Q206" s="229">
        <v>0</v>
      </c>
      <c r="R206" s="229">
        <f>Q206*H206</f>
        <v>0</v>
      </c>
      <c r="S206" s="229">
        <v>0</v>
      </c>
      <c r="T206" s="23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1" t="s">
        <v>174</v>
      </c>
      <c r="AT206" s="231" t="s">
        <v>169</v>
      </c>
      <c r="AU206" s="231" t="s">
        <v>87</v>
      </c>
      <c r="AY206" s="18" t="s">
        <v>167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8" t="s">
        <v>84</v>
      </c>
      <c r="BK206" s="232">
        <f>ROUND(I206*H206,2)</f>
        <v>0</v>
      </c>
      <c r="BL206" s="18" t="s">
        <v>174</v>
      </c>
      <c r="BM206" s="231" t="s">
        <v>283</v>
      </c>
    </row>
    <row r="207" s="14" customFormat="1">
      <c r="A207" s="14"/>
      <c r="B207" s="244"/>
      <c r="C207" s="245"/>
      <c r="D207" s="235" t="s">
        <v>176</v>
      </c>
      <c r="E207" s="246" t="s">
        <v>1</v>
      </c>
      <c r="F207" s="247" t="s">
        <v>280</v>
      </c>
      <c r="G207" s="245"/>
      <c r="H207" s="248">
        <v>70.084999999999994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176</v>
      </c>
      <c r="AU207" s="254" t="s">
        <v>87</v>
      </c>
      <c r="AV207" s="14" t="s">
        <v>87</v>
      </c>
      <c r="AW207" s="14" t="s">
        <v>32</v>
      </c>
      <c r="AX207" s="14" t="s">
        <v>84</v>
      </c>
      <c r="AY207" s="254" t="s">
        <v>167</v>
      </c>
    </row>
    <row r="208" s="2" customFormat="1" ht="37.8" customHeight="1">
      <c r="A208" s="39"/>
      <c r="B208" s="40"/>
      <c r="C208" s="220" t="s">
        <v>289</v>
      </c>
      <c r="D208" s="220" t="s">
        <v>169</v>
      </c>
      <c r="E208" s="221" t="s">
        <v>285</v>
      </c>
      <c r="F208" s="222" t="s">
        <v>286</v>
      </c>
      <c r="G208" s="223" t="s">
        <v>242</v>
      </c>
      <c r="H208" s="224">
        <v>4.234</v>
      </c>
      <c r="I208" s="225"/>
      <c r="J208" s="226">
        <f>ROUND(I208*H208,2)</f>
        <v>0</v>
      </c>
      <c r="K208" s="222" t="s">
        <v>173</v>
      </c>
      <c r="L208" s="45"/>
      <c r="M208" s="227" t="s">
        <v>1</v>
      </c>
      <c r="N208" s="228" t="s">
        <v>41</v>
      </c>
      <c r="O208" s="92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1" t="s">
        <v>174</v>
      </c>
      <c r="AT208" s="231" t="s">
        <v>169</v>
      </c>
      <c r="AU208" s="231" t="s">
        <v>87</v>
      </c>
      <c r="AY208" s="18" t="s">
        <v>167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8" t="s">
        <v>84</v>
      </c>
      <c r="BK208" s="232">
        <f>ROUND(I208*H208,2)</f>
        <v>0</v>
      </c>
      <c r="BL208" s="18" t="s">
        <v>174</v>
      </c>
      <c r="BM208" s="231" t="s">
        <v>869</v>
      </c>
    </row>
    <row r="209" s="14" customFormat="1">
      <c r="A209" s="14"/>
      <c r="B209" s="244"/>
      <c r="C209" s="245"/>
      <c r="D209" s="235" t="s">
        <v>176</v>
      </c>
      <c r="E209" s="246" t="s">
        <v>1</v>
      </c>
      <c r="F209" s="247" t="s">
        <v>288</v>
      </c>
      <c r="G209" s="245"/>
      <c r="H209" s="248">
        <v>4.234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4" t="s">
        <v>176</v>
      </c>
      <c r="AU209" s="254" t="s">
        <v>87</v>
      </c>
      <c r="AV209" s="14" t="s">
        <v>87</v>
      </c>
      <c r="AW209" s="14" t="s">
        <v>32</v>
      </c>
      <c r="AX209" s="14" t="s">
        <v>84</v>
      </c>
      <c r="AY209" s="254" t="s">
        <v>167</v>
      </c>
    </row>
    <row r="210" s="2" customFormat="1" ht="37.8" customHeight="1">
      <c r="A210" s="39"/>
      <c r="B210" s="40"/>
      <c r="C210" s="220" t="s">
        <v>294</v>
      </c>
      <c r="D210" s="220" t="s">
        <v>169</v>
      </c>
      <c r="E210" s="221" t="s">
        <v>290</v>
      </c>
      <c r="F210" s="222" t="s">
        <v>291</v>
      </c>
      <c r="G210" s="223" t="s">
        <v>242</v>
      </c>
      <c r="H210" s="224">
        <v>9.8789999999999996</v>
      </c>
      <c r="I210" s="225"/>
      <c r="J210" s="226">
        <f>ROUND(I210*H210,2)</f>
        <v>0</v>
      </c>
      <c r="K210" s="222" t="s">
        <v>173</v>
      </c>
      <c r="L210" s="45"/>
      <c r="M210" s="227" t="s">
        <v>1</v>
      </c>
      <c r="N210" s="228" t="s">
        <v>41</v>
      </c>
      <c r="O210" s="92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1" t="s">
        <v>174</v>
      </c>
      <c r="AT210" s="231" t="s">
        <v>169</v>
      </c>
      <c r="AU210" s="231" t="s">
        <v>87</v>
      </c>
      <c r="AY210" s="18" t="s">
        <v>167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8" t="s">
        <v>84</v>
      </c>
      <c r="BK210" s="232">
        <f>ROUND(I210*H210,2)</f>
        <v>0</v>
      </c>
      <c r="BL210" s="18" t="s">
        <v>174</v>
      </c>
      <c r="BM210" s="231" t="s">
        <v>870</v>
      </c>
    </row>
    <row r="211" s="14" customFormat="1">
      <c r="A211" s="14"/>
      <c r="B211" s="244"/>
      <c r="C211" s="245"/>
      <c r="D211" s="235" t="s">
        <v>176</v>
      </c>
      <c r="E211" s="246" t="s">
        <v>1</v>
      </c>
      <c r="F211" s="247" t="s">
        <v>293</v>
      </c>
      <c r="G211" s="245"/>
      <c r="H211" s="248">
        <v>9.8789999999999996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4" t="s">
        <v>176</v>
      </c>
      <c r="AU211" s="254" t="s">
        <v>87</v>
      </c>
      <c r="AV211" s="14" t="s">
        <v>87</v>
      </c>
      <c r="AW211" s="14" t="s">
        <v>32</v>
      </c>
      <c r="AX211" s="14" t="s">
        <v>84</v>
      </c>
      <c r="AY211" s="254" t="s">
        <v>167</v>
      </c>
    </row>
    <row r="212" s="2" customFormat="1" ht="33" customHeight="1">
      <c r="A212" s="39"/>
      <c r="B212" s="40"/>
      <c r="C212" s="220" t="s">
        <v>310</v>
      </c>
      <c r="D212" s="220" t="s">
        <v>169</v>
      </c>
      <c r="E212" s="221" t="s">
        <v>295</v>
      </c>
      <c r="F212" s="222" t="s">
        <v>296</v>
      </c>
      <c r="G212" s="223" t="s">
        <v>242</v>
      </c>
      <c r="H212" s="224">
        <v>4.234</v>
      </c>
      <c r="I212" s="225"/>
      <c r="J212" s="226">
        <f>ROUND(I212*H212,2)</f>
        <v>0</v>
      </c>
      <c r="K212" s="222" t="s">
        <v>173</v>
      </c>
      <c r="L212" s="45"/>
      <c r="M212" s="227" t="s">
        <v>1</v>
      </c>
      <c r="N212" s="228" t="s">
        <v>41</v>
      </c>
      <c r="O212" s="92"/>
      <c r="P212" s="229">
        <f>O212*H212</f>
        <v>0</v>
      </c>
      <c r="Q212" s="229">
        <v>0</v>
      </c>
      <c r="R212" s="229">
        <f>Q212*H212</f>
        <v>0</v>
      </c>
      <c r="S212" s="229">
        <v>0</v>
      </c>
      <c r="T212" s="23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1" t="s">
        <v>174</v>
      </c>
      <c r="AT212" s="231" t="s">
        <v>169</v>
      </c>
      <c r="AU212" s="231" t="s">
        <v>87</v>
      </c>
      <c r="AY212" s="18" t="s">
        <v>167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8" t="s">
        <v>84</v>
      </c>
      <c r="BK212" s="232">
        <f>ROUND(I212*H212,2)</f>
        <v>0</v>
      </c>
      <c r="BL212" s="18" t="s">
        <v>174</v>
      </c>
      <c r="BM212" s="231" t="s">
        <v>871</v>
      </c>
    </row>
    <row r="213" s="13" customFormat="1">
      <c r="A213" s="13"/>
      <c r="B213" s="233"/>
      <c r="C213" s="234"/>
      <c r="D213" s="235" t="s">
        <v>176</v>
      </c>
      <c r="E213" s="236" t="s">
        <v>1</v>
      </c>
      <c r="F213" s="237" t="s">
        <v>177</v>
      </c>
      <c r="G213" s="234"/>
      <c r="H213" s="236" t="s">
        <v>1</v>
      </c>
      <c r="I213" s="238"/>
      <c r="J213" s="234"/>
      <c r="K213" s="234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176</v>
      </c>
      <c r="AU213" s="243" t="s">
        <v>87</v>
      </c>
      <c r="AV213" s="13" t="s">
        <v>84</v>
      </c>
      <c r="AW213" s="13" t="s">
        <v>32</v>
      </c>
      <c r="AX213" s="13" t="s">
        <v>76</v>
      </c>
      <c r="AY213" s="243" t="s">
        <v>167</v>
      </c>
    </row>
    <row r="214" s="13" customFormat="1">
      <c r="A214" s="13"/>
      <c r="B214" s="233"/>
      <c r="C214" s="234"/>
      <c r="D214" s="235" t="s">
        <v>176</v>
      </c>
      <c r="E214" s="236" t="s">
        <v>1</v>
      </c>
      <c r="F214" s="237" t="s">
        <v>298</v>
      </c>
      <c r="G214" s="234"/>
      <c r="H214" s="236" t="s">
        <v>1</v>
      </c>
      <c r="I214" s="238"/>
      <c r="J214" s="234"/>
      <c r="K214" s="234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176</v>
      </c>
      <c r="AU214" s="243" t="s">
        <v>87</v>
      </c>
      <c r="AV214" s="13" t="s">
        <v>84</v>
      </c>
      <c r="AW214" s="13" t="s">
        <v>32</v>
      </c>
      <c r="AX214" s="13" t="s">
        <v>76</v>
      </c>
      <c r="AY214" s="243" t="s">
        <v>167</v>
      </c>
    </row>
    <row r="215" s="13" customFormat="1">
      <c r="A215" s="13"/>
      <c r="B215" s="233"/>
      <c r="C215" s="234"/>
      <c r="D215" s="235" t="s">
        <v>176</v>
      </c>
      <c r="E215" s="236" t="s">
        <v>1</v>
      </c>
      <c r="F215" s="237" t="s">
        <v>299</v>
      </c>
      <c r="G215" s="234"/>
      <c r="H215" s="236" t="s">
        <v>1</v>
      </c>
      <c r="I215" s="238"/>
      <c r="J215" s="234"/>
      <c r="K215" s="234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176</v>
      </c>
      <c r="AU215" s="243" t="s">
        <v>87</v>
      </c>
      <c r="AV215" s="13" t="s">
        <v>84</v>
      </c>
      <c r="AW215" s="13" t="s">
        <v>32</v>
      </c>
      <c r="AX215" s="13" t="s">
        <v>76</v>
      </c>
      <c r="AY215" s="243" t="s">
        <v>167</v>
      </c>
    </row>
    <row r="216" s="14" customFormat="1">
      <c r="A216" s="14"/>
      <c r="B216" s="244"/>
      <c r="C216" s="245"/>
      <c r="D216" s="235" t="s">
        <v>176</v>
      </c>
      <c r="E216" s="246" t="s">
        <v>1</v>
      </c>
      <c r="F216" s="247" t="s">
        <v>872</v>
      </c>
      <c r="G216" s="245"/>
      <c r="H216" s="248">
        <v>1.6499999999999999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4" t="s">
        <v>176</v>
      </c>
      <c r="AU216" s="254" t="s">
        <v>87</v>
      </c>
      <c r="AV216" s="14" t="s">
        <v>87</v>
      </c>
      <c r="AW216" s="14" t="s">
        <v>32</v>
      </c>
      <c r="AX216" s="14" t="s">
        <v>76</v>
      </c>
      <c r="AY216" s="254" t="s">
        <v>167</v>
      </c>
    </row>
    <row r="217" s="16" customFormat="1">
      <c r="A217" s="16"/>
      <c r="B217" s="266"/>
      <c r="C217" s="267"/>
      <c r="D217" s="235" t="s">
        <v>176</v>
      </c>
      <c r="E217" s="268" t="s">
        <v>101</v>
      </c>
      <c r="F217" s="269" t="s">
        <v>96</v>
      </c>
      <c r="G217" s="267"/>
      <c r="H217" s="270">
        <v>1.6499999999999999</v>
      </c>
      <c r="I217" s="271"/>
      <c r="J217" s="267"/>
      <c r="K217" s="267"/>
      <c r="L217" s="272"/>
      <c r="M217" s="273"/>
      <c r="N217" s="274"/>
      <c r="O217" s="274"/>
      <c r="P217" s="274"/>
      <c r="Q217" s="274"/>
      <c r="R217" s="274"/>
      <c r="S217" s="274"/>
      <c r="T217" s="275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T217" s="276" t="s">
        <v>176</v>
      </c>
      <c r="AU217" s="276" t="s">
        <v>87</v>
      </c>
      <c r="AV217" s="16" t="s">
        <v>111</v>
      </c>
      <c r="AW217" s="16" t="s">
        <v>32</v>
      </c>
      <c r="AX217" s="16" t="s">
        <v>76</v>
      </c>
      <c r="AY217" s="276" t="s">
        <v>167</v>
      </c>
    </row>
    <row r="218" s="13" customFormat="1">
      <c r="A218" s="13"/>
      <c r="B218" s="233"/>
      <c r="C218" s="234"/>
      <c r="D218" s="235" t="s">
        <v>176</v>
      </c>
      <c r="E218" s="236" t="s">
        <v>1</v>
      </c>
      <c r="F218" s="237" t="s">
        <v>301</v>
      </c>
      <c r="G218" s="234"/>
      <c r="H218" s="236" t="s">
        <v>1</v>
      </c>
      <c r="I218" s="238"/>
      <c r="J218" s="234"/>
      <c r="K218" s="234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176</v>
      </c>
      <c r="AU218" s="243" t="s">
        <v>87</v>
      </c>
      <c r="AV218" s="13" t="s">
        <v>84</v>
      </c>
      <c r="AW218" s="13" t="s">
        <v>32</v>
      </c>
      <c r="AX218" s="13" t="s">
        <v>76</v>
      </c>
      <c r="AY218" s="243" t="s">
        <v>167</v>
      </c>
    </row>
    <row r="219" s="14" customFormat="1">
      <c r="A219" s="14"/>
      <c r="B219" s="244"/>
      <c r="C219" s="245"/>
      <c r="D219" s="235" t="s">
        <v>176</v>
      </c>
      <c r="E219" s="246" t="s">
        <v>1</v>
      </c>
      <c r="F219" s="247" t="s">
        <v>873</v>
      </c>
      <c r="G219" s="245"/>
      <c r="H219" s="248">
        <v>5.7750000000000004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176</v>
      </c>
      <c r="AU219" s="254" t="s">
        <v>87</v>
      </c>
      <c r="AV219" s="14" t="s">
        <v>87</v>
      </c>
      <c r="AW219" s="14" t="s">
        <v>32</v>
      </c>
      <c r="AX219" s="14" t="s">
        <v>76</v>
      </c>
      <c r="AY219" s="254" t="s">
        <v>167</v>
      </c>
    </row>
    <row r="220" s="16" customFormat="1">
      <c r="A220" s="16"/>
      <c r="B220" s="266"/>
      <c r="C220" s="267"/>
      <c r="D220" s="235" t="s">
        <v>176</v>
      </c>
      <c r="E220" s="268" t="s">
        <v>103</v>
      </c>
      <c r="F220" s="269" t="s">
        <v>96</v>
      </c>
      <c r="G220" s="267"/>
      <c r="H220" s="270">
        <v>5.7750000000000004</v>
      </c>
      <c r="I220" s="271"/>
      <c r="J220" s="267"/>
      <c r="K220" s="267"/>
      <c r="L220" s="272"/>
      <c r="M220" s="273"/>
      <c r="N220" s="274"/>
      <c r="O220" s="274"/>
      <c r="P220" s="274"/>
      <c r="Q220" s="274"/>
      <c r="R220" s="274"/>
      <c r="S220" s="274"/>
      <c r="T220" s="275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T220" s="276" t="s">
        <v>176</v>
      </c>
      <c r="AU220" s="276" t="s">
        <v>87</v>
      </c>
      <c r="AV220" s="16" t="s">
        <v>111</v>
      </c>
      <c r="AW220" s="16" t="s">
        <v>32</v>
      </c>
      <c r="AX220" s="16" t="s">
        <v>76</v>
      </c>
      <c r="AY220" s="276" t="s">
        <v>167</v>
      </c>
    </row>
    <row r="221" s="15" customFormat="1">
      <c r="A221" s="15"/>
      <c r="B221" s="255"/>
      <c r="C221" s="256"/>
      <c r="D221" s="235" t="s">
        <v>176</v>
      </c>
      <c r="E221" s="257" t="s">
        <v>127</v>
      </c>
      <c r="F221" s="258" t="s">
        <v>128</v>
      </c>
      <c r="G221" s="256"/>
      <c r="H221" s="259">
        <v>7.4249999999999998</v>
      </c>
      <c r="I221" s="260"/>
      <c r="J221" s="256"/>
      <c r="K221" s="256"/>
      <c r="L221" s="261"/>
      <c r="M221" s="262"/>
      <c r="N221" s="263"/>
      <c r="O221" s="263"/>
      <c r="P221" s="263"/>
      <c r="Q221" s="263"/>
      <c r="R221" s="263"/>
      <c r="S221" s="263"/>
      <c r="T221" s="264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5" t="s">
        <v>176</v>
      </c>
      <c r="AU221" s="265" t="s">
        <v>87</v>
      </c>
      <c r="AV221" s="15" t="s">
        <v>174</v>
      </c>
      <c r="AW221" s="15" t="s">
        <v>32</v>
      </c>
      <c r="AX221" s="15" t="s">
        <v>76</v>
      </c>
      <c r="AY221" s="265" t="s">
        <v>167</v>
      </c>
    </row>
    <row r="222" s="14" customFormat="1">
      <c r="A222" s="14"/>
      <c r="B222" s="244"/>
      <c r="C222" s="245"/>
      <c r="D222" s="235" t="s">
        <v>176</v>
      </c>
      <c r="E222" s="246" t="s">
        <v>121</v>
      </c>
      <c r="F222" s="247" t="s">
        <v>874</v>
      </c>
      <c r="G222" s="245"/>
      <c r="H222" s="248">
        <v>6.6879999999999997</v>
      </c>
      <c r="I222" s="249"/>
      <c r="J222" s="245"/>
      <c r="K222" s="245"/>
      <c r="L222" s="250"/>
      <c r="M222" s="251"/>
      <c r="N222" s="252"/>
      <c r="O222" s="252"/>
      <c r="P222" s="252"/>
      <c r="Q222" s="252"/>
      <c r="R222" s="252"/>
      <c r="S222" s="252"/>
      <c r="T222" s="25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4" t="s">
        <v>176</v>
      </c>
      <c r="AU222" s="254" t="s">
        <v>87</v>
      </c>
      <c r="AV222" s="14" t="s">
        <v>87</v>
      </c>
      <c r="AW222" s="14" t="s">
        <v>32</v>
      </c>
      <c r="AX222" s="14" t="s">
        <v>76</v>
      </c>
      <c r="AY222" s="254" t="s">
        <v>167</v>
      </c>
    </row>
    <row r="223" s="14" customFormat="1">
      <c r="A223" s="14"/>
      <c r="B223" s="244"/>
      <c r="C223" s="245"/>
      <c r="D223" s="235" t="s">
        <v>176</v>
      </c>
      <c r="E223" s="246" t="s">
        <v>123</v>
      </c>
      <c r="F223" s="247" t="s">
        <v>875</v>
      </c>
      <c r="G223" s="245"/>
      <c r="H223" s="248">
        <v>14.113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4" t="s">
        <v>176</v>
      </c>
      <c r="AU223" s="254" t="s">
        <v>87</v>
      </c>
      <c r="AV223" s="14" t="s">
        <v>87</v>
      </c>
      <c r="AW223" s="14" t="s">
        <v>32</v>
      </c>
      <c r="AX223" s="14" t="s">
        <v>76</v>
      </c>
      <c r="AY223" s="254" t="s">
        <v>167</v>
      </c>
    </row>
    <row r="224" s="14" customFormat="1">
      <c r="A224" s="14"/>
      <c r="B224" s="244"/>
      <c r="C224" s="245"/>
      <c r="D224" s="235" t="s">
        <v>176</v>
      </c>
      <c r="E224" s="246" t="s">
        <v>1</v>
      </c>
      <c r="F224" s="247" t="s">
        <v>309</v>
      </c>
      <c r="G224" s="245"/>
      <c r="H224" s="248">
        <v>4.234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4" t="s">
        <v>176</v>
      </c>
      <c r="AU224" s="254" t="s">
        <v>87</v>
      </c>
      <c r="AV224" s="14" t="s">
        <v>87</v>
      </c>
      <c r="AW224" s="14" t="s">
        <v>32</v>
      </c>
      <c r="AX224" s="14" t="s">
        <v>84</v>
      </c>
      <c r="AY224" s="254" t="s">
        <v>167</v>
      </c>
    </row>
    <row r="225" s="2" customFormat="1" ht="37.8" customHeight="1">
      <c r="A225" s="39"/>
      <c r="B225" s="40"/>
      <c r="C225" s="220" t="s">
        <v>315</v>
      </c>
      <c r="D225" s="220" t="s">
        <v>169</v>
      </c>
      <c r="E225" s="221" t="s">
        <v>311</v>
      </c>
      <c r="F225" s="222" t="s">
        <v>312</v>
      </c>
      <c r="G225" s="223" t="s">
        <v>242</v>
      </c>
      <c r="H225" s="224">
        <v>4.234</v>
      </c>
      <c r="I225" s="225"/>
      <c r="J225" s="226">
        <f>ROUND(I225*H225,2)</f>
        <v>0</v>
      </c>
      <c r="K225" s="222" t="s">
        <v>173</v>
      </c>
      <c r="L225" s="45"/>
      <c r="M225" s="227" t="s">
        <v>1</v>
      </c>
      <c r="N225" s="228" t="s">
        <v>41</v>
      </c>
      <c r="O225" s="92"/>
      <c r="P225" s="229">
        <f>O225*H225</f>
        <v>0</v>
      </c>
      <c r="Q225" s="229">
        <v>0</v>
      </c>
      <c r="R225" s="229">
        <f>Q225*H225</f>
        <v>0</v>
      </c>
      <c r="S225" s="229">
        <v>0</v>
      </c>
      <c r="T225" s="230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1" t="s">
        <v>174</v>
      </c>
      <c r="AT225" s="231" t="s">
        <v>169</v>
      </c>
      <c r="AU225" s="231" t="s">
        <v>87</v>
      </c>
      <c r="AY225" s="18" t="s">
        <v>167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8" t="s">
        <v>84</v>
      </c>
      <c r="BK225" s="232">
        <f>ROUND(I225*H225,2)</f>
        <v>0</v>
      </c>
      <c r="BL225" s="18" t="s">
        <v>174</v>
      </c>
      <c r="BM225" s="231" t="s">
        <v>876</v>
      </c>
    </row>
    <row r="226" s="14" customFormat="1">
      <c r="A226" s="14"/>
      <c r="B226" s="244"/>
      <c r="C226" s="245"/>
      <c r="D226" s="235" t="s">
        <v>176</v>
      </c>
      <c r="E226" s="246" t="s">
        <v>1</v>
      </c>
      <c r="F226" s="247" t="s">
        <v>314</v>
      </c>
      <c r="G226" s="245"/>
      <c r="H226" s="248">
        <v>4.234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176</v>
      </c>
      <c r="AU226" s="254" t="s">
        <v>87</v>
      </c>
      <c r="AV226" s="14" t="s">
        <v>87</v>
      </c>
      <c r="AW226" s="14" t="s">
        <v>32</v>
      </c>
      <c r="AX226" s="14" t="s">
        <v>84</v>
      </c>
      <c r="AY226" s="254" t="s">
        <v>167</v>
      </c>
    </row>
    <row r="227" s="2" customFormat="1" ht="33" customHeight="1">
      <c r="A227" s="39"/>
      <c r="B227" s="40"/>
      <c r="C227" s="220" t="s">
        <v>320</v>
      </c>
      <c r="D227" s="220" t="s">
        <v>169</v>
      </c>
      <c r="E227" s="221" t="s">
        <v>316</v>
      </c>
      <c r="F227" s="222" t="s">
        <v>317</v>
      </c>
      <c r="G227" s="223" t="s">
        <v>242</v>
      </c>
      <c r="H227" s="224">
        <v>9.8789999999999996</v>
      </c>
      <c r="I227" s="225"/>
      <c r="J227" s="226">
        <f>ROUND(I227*H227,2)</f>
        <v>0</v>
      </c>
      <c r="K227" s="222" t="s">
        <v>173</v>
      </c>
      <c r="L227" s="45"/>
      <c r="M227" s="227" t="s">
        <v>1</v>
      </c>
      <c r="N227" s="228" t="s">
        <v>41</v>
      </c>
      <c r="O227" s="92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1" t="s">
        <v>174</v>
      </c>
      <c r="AT227" s="231" t="s">
        <v>169</v>
      </c>
      <c r="AU227" s="231" t="s">
        <v>87</v>
      </c>
      <c r="AY227" s="18" t="s">
        <v>167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8" t="s">
        <v>84</v>
      </c>
      <c r="BK227" s="232">
        <f>ROUND(I227*H227,2)</f>
        <v>0</v>
      </c>
      <c r="BL227" s="18" t="s">
        <v>174</v>
      </c>
      <c r="BM227" s="231" t="s">
        <v>877</v>
      </c>
    </row>
    <row r="228" s="14" customFormat="1">
      <c r="A228" s="14"/>
      <c r="B228" s="244"/>
      <c r="C228" s="245"/>
      <c r="D228" s="235" t="s">
        <v>176</v>
      </c>
      <c r="E228" s="246" t="s">
        <v>1</v>
      </c>
      <c r="F228" s="247" t="s">
        <v>319</v>
      </c>
      <c r="G228" s="245"/>
      <c r="H228" s="248">
        <v>9.8789999999999996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176</v>
      </c>
      <c r="AU228" s="254" t="s">
        <v>87</v>
      </c>
      <c r="AV228" s="14" t="s">
        <v>87</v>
      </c>
      <c r="AW228" s="14" t="s">
        <v>32</v>
      </c>
      <c r="AX228" s="14" t="s">
        <v>84</v>
      </c>
      <c r="AY228" s="254" t="s">
        <v>167</v>
      </c>
    </row>
    <row r="229" s="2" customFormat="1" ht="37.8" customHeight="1">
      <c r="A229" s="39"/>
      <c r="B229" s="40"/>
      <c r="C229" s="220" t="s">
        <v>325</v>
      </c>
      <c r="D229" s="220" t="s">
        <v>169</v>
      </c>
      <c r="E229" s="221" t="s">
        <v>321</v>
      </c>
      <c r="F229" s="222" t="s">
        <v>322</v>
      </c>
      <c r="G229" s="223" t="s">
        <v>242</v>
      </c>
      <c r="H229" s="224">
        <v>9.8789999999999996</v>
      </c>
      <c r="I229" s="225"/>
      <c r="J229" s="226">
        <f>ROUND(I229*H229,2)</f>
        <v>0</v>
      </c>
      <c r="K229" s="222" t="s">
        <v>173</v>
      </c>
      <c r="L229" s="45"/>
      <c r="M229" s="227" t="s">
        <v>1</v>
      </c>
      <c r="N229" s="228" t="s">
        <v>41</v>
      </c>
      <c r="O229" s="92"/>
      <c r="P229" s="229">
        <f>O229*H229</f>
        <v>0</v>
      </c>
      <c r="Q229" s="229">
        <v>0</v>
      </c>
      <c r="R229" s="229">
        <f>Q229*H229</f>
        <v>0</v>
      </c>
      <c r="S229" s="229">
        <v>0</v>
      </c>
      <c r="T229" s="230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1" t="s">
        <v>174</v>
      </c>
      <c r="AT229" s="231" t="s">
        <v>169</v>
      </c>
      <c r="AU229" s="231" t="s">
        <v>87</v>
      </c>
      <c r="AY229" s="18" t="s">
        <v>167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8" t="s">
        <v>84</v>
      </c>
      <c r="BK229" s="232">
        <f>ROUND(I229*H229,2)</f>
        <v>0</v>
      </c>
      <c r="BL229" s="18" t="s">
        <v>174</v>
      </c>
      <c r="BM229" s="231" t="s">
        <v>878</v>
      </c>
    </row>
    <row r="230" s="14" customFormat="1">
      <c r="A230" s="14"/>
      <c r="B230" s="244"/>
      <c r="C230" s="245"/>
      <c r="D230" s="235" t="s">
        <v>176</v>
      </c>
      <c r="E230" s="246" t="s">
        <v>1</v>
      </c>
      <c r="F230" s="247" t="s">
        <v>324</v>
      </c>
      <c r="G230" s="245"/>
      <c r="H230" s="248">
        <v>9.8789999999999996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4" t="s">
        <v>176</v>
      </c>
      <c r="AU230" s="254" t="s">
        <v>87</v>
      </c>
      <c r="AV230" s="14" t="s">
        <v>87</v>
      </c>
      <c r="AW230" s="14" t="s">
        <v>32</v>
      </c>
      <c r="AX230" s="14" t="s">
        <v>84</v>
      </c>
      <c r="AY230" s="254" t="s">
        <v>167</v>
      </c>
    </row>
    <row r="231" s="2" customFormat="1" ht="24.15" customHeight="1">
      <c r="A231" s="39"/>
      <c r="B231" s="40"/>
      <c r="C231" s="220" t="s">
        <v>331</v>
      </c>
      <c r="D231" s="220" t="s">
        <v>169</v>
      </c>
      <c r="E231" s="221" t="s">
        <v>326</v>
      </c>
      <c r="F231" s="222" t="s">
        <v>327</v>
      </c>
      <c r="G231" s="223" t="s">
        <v>242</v>
      </c>
      <c r="H231" s="224">
        <v>8.468</v>
      </c>
      <c r="I231" s="225"/>
      <c r="J231" s="226">
        <f>ROUND(I231*H231,2)</f>
        <v>0</v>
      </c>
      <c r="K231" s="222" t="s">
        <v>173</v>
      </c>
      <c r="L231" s="45"/>
      <c r="M231" s="227" t="s">
        <v>1</v>
      </c>
      <c r="N231" s="228" t="s">
        <v>41</v>
      </c>
      <c r="O231" s="92"/>
      <c r="P231" s="229">
        <f>O231*H231</f>
        <v>0</v>
      </c>
      <c r="Q231" s="229">
        <v>0</v>
      </c>
      <c r="R231" s="229">
        <f>Q231*H231</f>
        <v>0</v>
      </c>
      <c r="S231" s="229">
        <v>0</v>
      </c>
      <c r="T231" s="230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1" t="s">
        <v>174</v>
      </c>
      <c r="AT231" s="231" t="s">
        <v>169</v>
      </c>
      <c r="AU231" s="231" t="s">
        <v>87</v>
      </c>
      <c r="AY231" s="18" t="s">
        <v>167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8" t="s">
        <v>84</v>
      </c>
      <c r="BK231" s="232">
        <f>ROUND(I231*H231,2)</f>
        <v>0</v>
      </c>
      <c r="BL231" s="18" t="s">
        <v>174</v>
      </c>
      <c r="BM231" s="231" t="s">
        <v>879</v>
      </c>
    </row>
    <row r="232" s="14" customFormat="1">
      <c r="A232" s="14"/>
      <c r="B232" s="244"/>
      <c r="C232" s="245"/>
      <c r="D232" s="235" t="s">
        <v>176</v>
      </c>
      <c r="E232" s="246" t="s">
        <v>1</v>
      </c>
      <c r="F232" s="247" t="s">
        <v>329</v>
      </c>
      <c r="G232" s="245"/>
      <c r="H232" s="248">
        <v>4.234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4" t="s">
        <v>176</v>
      </c>
      <c r="AU232" s="254" t="s">
        <v>87</v>
      </c>
      <c r="AV232" s="14" t="s">
        <v>87</v>
      </c>
      <c r="AW232" s="14" t="s">
        <v>32</v>
      </c>
      <c r="AX232" s="14" t="s">
        <v>76</v>
      </c>
      <c r="AY232" s="254" t="s">
        <v>167</v>
      </c>
    </row>
    <row r="233" s="14" customFormat="1">
      <c r="A233" s="14"/>
      <c r="B233" s="244"/>
      <c r="C233" s="245"/>
      <c r="D233" s="235" t="s">
        <v>176</v>
      </c>
      <c r="E233" s="246" t="s">
        <v>1</v>
      </c>
      <c r="F233" s="247" t="s">
        <v>330</v>
      </c>
      <c r="G233" s="245"/>
      <c r="H233" s="248">
        <v>4.234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4" t="s">
        <v>176</v>
      </c>
      <c r="AU233" s="254" t="s">
        <v>87</v>
      </c>
      <c r="AV233" s="14" t="s">
        <v>87</v>
      </c>
      <c r="AW233" s="14" t="s">
        <v>32</v>
      </c>
      <c r="AX233" s="14" t="s">
        <v>76</v>
      </c>
      <c r="AY233" s="254" t="s">
        <v>167</v>
      </c>
    </row>
    <row r="234" s="15" customFormat="1">
      <c r="A234" s="15"/>
      <c r="B234" s="255"/>
      <c r="C234" s="256"/>
      <c r="D234" s="235" t="s">
        <v>176</v>
      </c>
      <c r="E234" s="257" t="s">
        <v>1</v>
      </c>
      <c r="F234" s="258" t="s">
        <v>128</v>
      </c>
      <c r="G234" s="256"/>
      <c r="H234" s="259">
        <v>8.468</v>
      </c>
      <c r="I234" s="260"/>
      <c r="J234" s="256"/>
      <c r="K234" s="256"/>
      <c r="L234" s="261"/>
      <c r="M234" s="262"/>
      <c r="N234" s="263"/>
      <c r="O234" s="263"/>
      <c r="P234" s="263"/>
      <c r="Q234" s="263"/>
      <c r="R234" s="263"/>
      <c r="S234" s="263"/>
      <c r="T234" s="264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5" t="s">
        <v>176</v>
      </c>
      <c r="AU234" s="265" t="s">
        <v>87</v>
      </c>
      <c r="AV234" s="15" t="s">
        <v>174</v>
      </c>
      <c r="AW234" s="15" t="s">
        <v>32</v>
      </c>
      <c r="AX234" s="15" t="s">
        <v>84</v>
      </c>
      <c r="AY234" s="265" t="s">
        <v>167</v>
      </c>
    </row>
    <row r="235" s="2" customFormat="1" ht="24.15" customHeight="1">
      <c r="A235" s="39"/>
      <c r="B235" s="40"/>
      <c r="C235" s="220" t="s">
        <v>337</v>
      </c>
      <c r="D235" s="220" t="s">
        <v>169</v>
      </c>
      <c r="E235" s="221" t="s">
        <v>332</v>
      </c>
      <c r="F235" s="222" t="s">
        <v>333</v>
      </c>
      <c r="G235" s="223" t="s">
        <v>242</v>
      </c>
      <c r="H235" s="224">
        <v>19.757999999999999</v>
      </c>
      <c r="I235" s="225"/>
      <c r="J235" s="226">
        <f>ROUND(I235*H235,2)</f>
        <v>0</v>
      </c>
      <c r="K235" s="222" t="s">
        <v>173</v>
      </c>
      <c r="L235" s="45"/>
      <c r="M235" s="227" t="s">
        <v>1</v>
      </c>
      <c r="N235" s="228" t="s">
        <v>41</v>
      </c>
      <c r="O235" s="92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1" t="s">
        <v>174</v>
      </c>
      <c r="AT235" s="231" t="s">
        <v>169</v>
      </c>
      <c r="AU235" s="231" t="s">
        <v>87</v>
      </c>
      <c r="AY235" s="18" t="s">
        <v>167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8" t="s">
        <v>84</v>
      </c>
      <c r="BK235" s="232">
        <f>ROUND(I235*H235,2)</f>
        <v>0</v>
      </c>
      <c r="BL235" s="18" t="s">
        <v>174</v>
      </c>
      <c r="BM235" s="231" t="s">
        <v>880</v>
      </c>
    </row>
    <row r="236" s="14" customFormat="1">
      <c r="A236" s="14"/>
      <c r="B236" s="244"/>
      <c r="C236" s="245"/>
      <c r="D236" s="235" t="s">
        <v>176</v>
      </c>
      <c r="E236" s="246" t="s">
        <v>1</v>
      </c>
      <c r="F236" s="247" t="s">
        <v>335</v>
      </c>
      <c r="G236" s="245"/>
      <c r="H236" s="248">
        <v>9.8789999999999996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4" t="s">
        <v>176</v>
      </c>
      <c r="AU236" s="254" t="s">
        <v>87</v>
      </c>
      <c r="AV236" s="14" t="s">
        <v>87</v>
      </c>
      <c r="AW236" s="14" t="s">
        <v>32</v>
      </c>
      <c r="AX236" s="14" t="s">
        <v>76</v>
      </c>
      <c r="AY236" s="254" t="s">
        <v>167</v>
      </c>
    </row>
    <row r="237" s="14" customFormat="1">
      <c r="A237" s="14"/>
      <c r="B237" s="244"/>
      <c r="C237" s="245"/>
      <c r="D237" s="235" t="s">
        <v>176</v>
      </c>
      <c r="E237" s="246" t="s">
        <v>1</v>
      </c>
      <c r="F237" s="247" t="s">
        <v>336</v>
      </c>
      <c r="G237" s="245"/>
      <c r="H237" s="248">
        <v>9.8789999999999996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176</v>
      </c>
      <c r="AU237" s="254" t="s">
        <v>87</v>
      </c>
      <c r="AV237" s="14" t="s">
        <v>87</v>
      </c>
      <c r="AW237" s="14" t="s">
        <v>32</v>
      </c>
      <c r="AX237" s="14" t="s">
        <v>76</v>
      </c>
      <c r="AY237" s="254" t="s">
        <v>167</v>
      </c>
    </row>
    <row r="238" s="15" customFormat="1">
      <c r="A238" s="15"/>
      <c r="B238" s="255"/>
      <c r="C238" s="256"/>
      <c r="D238" s="235" t="s">
        <v>176</v>
      </c>
      <c r="E238" s="257" t="s">
        <v>1</v>
      </c>
      <c r="F238" s="258" t="s">
        <v>128</v>
      </c>
      <c r="G238" s="256"/>
      <c r="H238" s="259">
        <v>19.757999999999999</v>
      </c>
      <c r="I238" s="260"/>
      <c r="J238" s="256"/>
      <c r="K238" s="256"/>
      <c r="L238" s="261"/>
      <c r="M238" s="262"/>
      <c r="N238" s="263"/>
      <c r="O238" s="263"/>
      <c r="P238" s="263"/>
      <c r="Q238" s="263"/>
      <c r="R238" s="263"/>
      <c r="S238" s="263"/>
      <c r="T238" s="264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5" t="s">
        <v>176</v>
      </c>
      <c r="AU238" s="265" t="s">
        <v>87</v>
      </c>
      <c r="AV238" s="15" t="s">
        <v>174</v>
      </c>
      <c r="AW238" s="15" t="s">
        <v>32</v>
      </c>
      <c r="AX238" s="15" t="s">
        <v>84</v>
      </c>
      <c r="AY238" s="265" t="s">
        <v>167</v>
      </c>
    </row>
    <row r="239" s="2" customFormat="1" ht="16.5" customHeight="1">
      <c r="A239" s="39"/>
      <c r="B239" s="40"/>
      <c r="C239" s="220" t="s">
        <v>342</v>
      </c>
      <c r="D239" s="220" t="s">
        <v>169</v>
      </c>
      <c r="E239" s="221" t="s">
        <v>338</v>
      </c>
      <c r="F239" s="222" t="s">
        <v>339</v>
      </c>
      <c r="G239" s="223" t="s">
        <v>242</v>
      </c>
      <c r="H239" s="224">
        <v>14.113</v>
      </c>
      <c r="I239" s="225"/>
      <c r="J239" s="226">
        <f>ROUND(I239*H239,2)</f>
        <v>0</v>
      </c>
      <c r="K239" s="222" t="s">
        <v>173</v>
      </c>
      <c r="L239" s="45"/>
      <c r="M239" s="227" t="s">
        <v>1</v>
      </c>
      <c r="N239" s="228" t="s">
        <v>41</v>
      </c>
      <c r="O239" s="92"/>
      <c r="P239" s="229">
        <f>O239*H239</f>
        <v>0</v>
      </c>
      <c r="Q239" s="229">
        <v>0</v>
      </c>
      <c r="R239" s="229">
        <f>Q239*H239</f>
        <v>0</v>
      </c>
      <c r="S239" s="229">
        <v>0</v>
      </c>
      <c r="T239" s="230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1" t="s">
        <v>174</v>
      </c>
      <c r="AT239" s="231" t="s">
        <v>169</v>
      </c>
      <c r="AU239" s="231" t="s">
        <v>87</v>
      </c>
      <c r="AY239" s="18" t="s">
        <v>167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8" t="s">
        <v>84</v>
      </c>
      <c r="BK239" s="232">
        <f>ROUND(I239*H239,2)</f>
        <v>0</v>
      </c>
      <c r="BL239" s="18" t="s">
        <v>174</v>
      </c>
      <c r="BM239" s="231" t="s">
        <v>340</v>
      </c>
    </row>
    <row r="240" s="14" customFormat="1">
      <c r="A240" s="14"/>
      <c r="B240" s="244"/>
      <c r="C240" s="245"/>
      <c r="D240" s="235" t="s">
        <v>176</v>
      </c>
      <c r="E240" s="246" t="s">
        <v>1</v>
      </c>
      <c r="F240" s="247" t="s">
        <v>341</v>
      </c>
      <c r="G240" s="245"/>
      <c r="H240" s="248">
        <v>14.113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4" t="s">
        <v>176</v>
      </c>
      <c r="AU240" s="254" t="s">
        <v>87</v>
      </c>
      <c r="AV240" s="14" t="s">
        <v>87</v>
      </c>
      <c r="AW240" s="14" t="s">
        <v>32</v>
      </c>
      <c r="AX240" s="14" t="s">
        <v>84</v>
      </c>
      <c r="AY240" s="254" t="s">
        <v>167</v>
      </c>
    </row>
    <row r="241" s="2" customFormat="1" ht="33" customHeight="1">
      <c r="A241" s="39"/>
      <c r="B241" s="40"/>
      <c r="C241" s="220" t="s">
        <v>349</v>
      </c>
      <c r="D241" s="220" t="s">
        <v>169</v>
      </c>
      <c r="E241" s="221" t="s">
        <v>343</v>
      </c>
      <c r="F241" s="222" t="s">
        <v>344</v>
      </c>
      <c r="G241" s="223" t="s">
        <v>345</v>
      </c>
      <c r="H241" s="224">
        <v>25.402999999999999</v>
      </c>
      <c r="I241" s="225"/>
      <c r="J241" s="226">
        <f>ROUND(I241*H241,2)</f>
        <v>0</v>
      </c>
      <c r="K241" s="222" t="s">
        <v>173</v>
      </c>
      <c r="L241" s="45"/>
      <c r="M241" s="227" t="s">
        <v>1</v>
      </c>
      <c r="N241" s="228" t="s">
        <v>41</v>
      </c>
      <c r="O241" s="92"/>
      <c r="P241" s="229">
        <f>O241*H241</f>
        <v>0</v>
      </c>
      <c r="Q241" s="229">
        <v>0</v>
      </c>
      <c r="R241" s="229">
        <f>Q241*H241</f>
        <v>0</v>
      </c>
      <c r="S241" s="229">
        <v>0</v>
      </c>
      <c r="T241" s="230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1" t="s">
        <v>174</v>
      </c>
      <c r="AT241" s="231" t="s">
        <v>169</v>
      </c>
      <c r="AU241" s="231" t="s">
        <v>87</v>
      </c>
      <c r="AY241" s="18" t="s">
        <v>167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8" t="s">
        <v>84</v>
      </c>
      <c r="BK241" s="232">
        <f>ROUND(I241*H241,2)</f>
        <v>0</v>
      </c>
      <c r="BL241" s="18" t="s">
        <v>174</v>
      </c>
      <c r="BM241" s="231" t="s">
        <v>346</v>
      </c>
    </row>
    <row r="242" s="13" customFormat="1">
      <c r="A242" s="13"/>
      <c r="B242" s="233"/>
      <c r="C242" s="234"/>
      <c r="D242" s="235" t="s">
        <v>176</v>
      </c>
      <c r="E242" s="236" t="s">
        <v>1</v>
      </c>
      <c r="F242" s="237" t="s">
        <v>347</v>
      </c>
      <c r="G242" s="234"/>
      <c r="H242" s="236" t="s">
        <v>1</v>
      </c>
      <c r="I242" s="238"/>
      <c r="J242" s="234"/>
      <c r="K242" s="234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176</v>
      </c>
      <c r="AU242" s="243" t="s">
        <v>87</v>
      </c>
      <c r="AV242" s="13" t="s">
        <v>84</v>
      </c>
      <c r="AW242" s="13" t="s">
        <v>32</v>
      </c>
      <c r="AX242" s="13" t="s">
        <v>76</v>
      </c>
      <c r="AY242" s="243" t="s">
        <v>167</v>
      </c>
    </row>
    <row r="243" s="14" customFormat="1">
      <c r="A243" s="14"/>
      <c r="B243" s="244"/>
      <c r="C243" s="245"/>
      <c r="D243" s="235" t="s">
        <v>176</v>
      </c>
      <c r="E243" s="246" t="s">
        <v>1</v>
      </c>
      <c r="F243" s="247" t="s">
        <v>348</v>
      </c>
      <c r="G243" s="245"/>
      <c r="H243" s="248">
        <v>25.402999999999999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4" t="s">
        <v>176</v>
      </c>
      <c r="AU243" s="254" t="s">
        <v>87</v>
      </c>
      <c r="AV243" s="14" t="s">
        <v>87</v>
      </c>
      <c r="AW243" s="14" t="s">
        <v>32</v>
      </c>
      <c r="AX243" s="14" t="s">
        <v>84</v>
      </c>
      <c r="AY243" s="254" t="s">
        <v>167</v>
      </c>
    </row>
    <row r="244" s="2" customFormat="1" ht="24.15" customHeight="1">
      <c r="A244" s="39"/>
      <c r="B244" s="40"/>
      <c r="C244" s="220" t="s">
        <v>355</v>
      </c>
      <c r="D244" s="220" t="s">
        <v>169</v>
      </c>
      <c r="E244" s="221" t="s">
        <v>350</v>
      </c>
      <c r="F244" s="222" t="s">
        <v>351</v>
      </c>
      <c r="G244" s="223" t="s">
        <v>352</v>
      </c>
      <c r="H244" s="224">
        <v>28.329000000000001</v>
      </c>
      <c r="I244" s="225"/>
      <c r="J244" s="226">
        <f>ROUND(I244*H244,2)</f>
        <v>0</v>
      </c>
      <c r="K244" s="222" t="s">
        <v>173</v>
      </c>
      <c r="L244" s="45"/>
      <c r="M244" s="227" t="s">
        <v>1</v>
      </c>
      <c r="N244" s="228" t="s">
        <v>41</v>
      </c>
      <c r="O244" s="92"/>
      <c r="P244" s="229">
        <f>O244*H244</f>
        <v>0</v>
      </c>
      <c r="Q244" s="229">
        <v>0</v>
      </c>
      <c r="R244" s="229">
        <f>Q244*H244</f>
        <v>0</v>
      </c>
      <c r="S244" s="229">
        <v>0</v>
      </c>
      <c r="T244" s="230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1" t="s">
        <v>174</v>
      </c>
      <c r="AT244" s="231" t="s">
        <v>169</v>
      </c>
      <c r="AU244" s="231" t="s">
        <v>87</v>
      </c>
      <c r="AY244" s="18" t="s">
        <v>167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8" t="s">
        <v>84</v>
      </c>
      <c r="BK244" s="232">
        <f>ROUND(I244*H244,2)</f>
        <v>0</v>
      </c>
      <c r="BL244" s="18" t="s">
        <v>174</v>
      </c>
      <c r="BM244" s="231" t="s">
        <v>353</v>
      </c>
    </row>
    <row r="245" s="14" customFormat="1">
      <c r="A245" s="14"/>
      <c r="B245" s="244"/>
      <c r="C245" s="245"/>
      <c r="D245" s="235" t="s">
        <v>176</v>
      </c>
      <c r="E245" s="246" t="s">
        <v>1</v>
      </c>
      <c r="F245" s="247" t="s">
        <v>881</v>
      </c>
      <c r="G245" s="245"/>
      <c r="H245" s="248">
        <v>28.329000000000001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4" t="s">
        <v>176</v>
      </c>
      <c r="AU245" s="254" t="s">
        <v>87</v>
      </c>
      <c r="AV245" s="14" t="s">
        <v>87</v>
      </c>
      <c r="AW245" s="14" t="s">
        <v>32</v>
      </c>
      <c r="AX245" s="14" t="s">
        <v>84</v>
      </c>
      <c r="AY245" s="254" t="s">
        <v>167</v>
      </c>
    </row>
    <row r="246" s="2" customFormat="1" ht="24.15" customHeight="1">
      <c r="A246" s="39"/>
      <c r="B246" s="40"/>
      <c r="C246" s="220" t="s">
        <v>361</v>
      </c>
      <c r="D246" s="220" t="s">
        <v>169</v>
      </c>
      <c r="E246" s="221" t="s">
        <v>362</v>
      </c>
      <c r="F246" s="222" t="s">
        <v>363</v>
      </c>
      <c r="G246" s="223" t="s">
        <v>242</v>
      </c>
      <c r="H246" s="224">
        <v>5.7530000000000001</v>
      </c>
      <c r="I246" s="225"/>
      <c r="J246" s="226">
        <f>ROUND(I246*H246,2)</f>
        <v>0</v>
      </c>
      <c r="K246" s="222" t="s">
        <v>173</v>
      </c>
      <c r="L246" s="45"/>
      <c r="M246" s="227" t="s">
        <v>1</v>
      </c>
      <c r="N246" s="228" t="s">
        <v>41</v>
      </c>
      <c r="O246" s="92"/>
      <c r="P246" s="229">
        <f>O246*H246</f>
        <v>0</v>
      </c>
      <c r="Q246" s="229">
        <v>0</v>
      </c>
      <c r="R246" s="229">
        <f>Q246*H246</f>
        <v>0</v>
      </c>
      <c r="S246" s="229">
        <v>0</v>
      </c>
      <c r="T246" s="230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1" t="s">
        <v>174</v>
      </c>
      <c r="AT246" s="231" t="s">
        <v>169</v>
      </c>
      <c r="AU246" s="231" t="s">
        <v>87</v>
      </c>
      <c r="AY246" s="18" t="s">
        <v>167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8" t="s">
        <v>84</v>
      </c>
      <c r="BK246" s="232">
        <f>ROUND(I246*H246,2)</f>
        <v>0</v>
      </c>
      <c r="BL246" s="18" t="s">
        <v>174</v>
      </c>
      <c r="BM246" s="231" t="s">
        <v>364</v>
      </c>
    </row>
    <row r="247" s="13" customFormat="1">
      <c r="A247" s="13"/>
      <c r="B247" s="233"/>
      <c r="C247" s="234"/>
      <c r="D247" s="235" t="s">
        <v>176</v>
      </c>
      <c r="E247" s="236" t="s">
        <v>1</v>
      </c>
      <c r="F247" s="237" t="s">
        <v>177</v>
      </c>
      <c r="G247" s="234"/>
      <c r="H247" s="236" t="s">
        <v>1</v>
      </c>
      <c r="I247" s="238"/>
      <c r="J247" s="234"/>
      <c r="K247" s="234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176</v>
      </c>
      <c r="AU247" s="243" t="s">
        <v>87</v>
      </c>
      <c r="AV247" s="13" t="s">
        <v>84</v>
      </c>
      <c r="AW247" s="13" t="s">
        <v>32</v>
      </c>
      <c r="AX247" s="13" t="s">
        <v>76</v>
      </c>
      <c r="AY247" s="243" t="s">
        <v>167</v>
      </c>
    </row>
    <row r="248" s="14" customFormat="1">
      <c r="A248" s="14"/>
      <c r="B248" s="244"/>
      <c r="C248" s="245"/>
      <c r="D248" s="235" t="s">
        <v>176</v>
      </c>
      <c r="E248" s="246" t="s">
        <v>1</v>
      </c>
      <c r="F248" s="247" t="s">
        <v>882</v>
      </c>
      <c r="G248" s="245"/>
      <c r="H248" s="248">
        <v>0.021999999999999999</v>
      </c>
      <c r="I248" s="249"/>
      <c r="J248" s="245"/>
      <c r="K248" s="245"/>
      <c r="L248" s="250"/>
      <c r="M248" s="251"/>
      <c r="N248" s="252"/>
      <c r="O248" s="252"/>
      <c r="P248" s="252"/>
      <c r="Q248" s="252"/>
      <c r="R248" s="252"/>
      <c r="S248" s="252"/>
      <c r="T248" s="25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4" t="s">
        <v>176</v>
      </c>
      <c r="AU248" s="254" t="s">
        <v>87</v>
      </c>
      <c r="AV248" s="14" t="s">
        <v>87</v>
      </c>
      <c r="AW248" s="14" t="s">
        <v>32</v>
      </c>
      <c r="AX248" s="14" t="s">
        <v>76</v>
      </c>
      <c r="AY248" s="254" t="s">
        <v>167</v>
      </c>
    </row>
    <row r="249" s="16" customFormat="1">
      <c r="A249" s="16"/>
      <c r="B249" s="266"/>
      <c r="C249" s="267"/>
      <c r="D249" s="235" t="s">
        <v>176</v>
      </c>
      <c r="E249" s="268" t="s">
        <v>1</v>
      </c>
      <c r="F249" s="269" t="s">
        <v>96</v>
      </c>
      <c r="G249" s="267"/>
      <c r="H249" s="270">
        <v>0.021999999999999999</v>
      </c>
      <c r="I249" s="271"/>
      <c r="J249" s="267"/>
      <c r="K249" s="267"/>
      <c r="L249" s="272"/>
      <c r="M249" s="273"/>
      <c r="N249" s="274"/>
      <c r="O249" s="274"/>
      <c r="P249" s="274"/>
      <c r="Q249" s="274"/>
      <c r="R249" s="274"/>
      <c r="S249" s="274"/>
      <c r="T249" s="275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T249" s="276" t="s">
        <v>176</v>
      </c>
      <c r="AU249" s="276" t="s">
        <v>87</v>
      </c>
      <c r="AV249" s="16" t="s">
        <v>111</v>
      </c>
      <c r="AW249" s="16" t="s">
        <v>32</v>
      </c>
      <c r="AX249" s="16" t="s">
        <v>76</v>
      </c>
      <c r="AY249" s="276" t="s">
        <v>167</v>
      </c>
    </row>
    <row r="250" s="14" customFormat="1">
      <c r="A250" s="14"/>
      <c r="B250" s="244"/>
      <c r="C250" s="245"/>
      <c r="D250" s="235" t="s">
        <v>176</v>
      </c>
      <c r="E250" s="246" t="s">
        <v>118</v>
      </c>
      <c r="F250" s="247" t="s">
        <v>883</v>
      </c>
      <c r="G250" s="245"/>
      <c r="H250" s="248">
        <v>5.7530000000000001</v>
      </c>
      <c r="I250" s="249"/>
      <c r="J250" s="245"/>
      <c r="K250" s="245"/>
      <c r="L250" s="250"/>
      <c r="M250" s="251"/>
      <c r="N250" s="252"/>
      <c r="O250" s="252"/>
      <c r="P250" s="252"/>
      <c r="Q250" s="252"/>
      <c r="R250" s="252"/>
      <c r="S250" s="252"/>
      <c r="T250" s="25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4" t="s">
        <v>176</v>
      </c>
      <c r="AU250" s="254" t="s">
        <v>87</v>
      </c>
      <c r="AV250" s="14" t="s">
        <v>87</v>
      </c>
      <c r="AW250" s="14" t="s">
        <v>32</v>
      </c>
      <c r="AX250" s="14" t="s">
        <v>84</v>
      </c>
      <c r="AY250" s="254" t="s">
        <v>167</v>
      </c>
    </row>
    <row r="251" s="2" customFormat="1" ht="16.5" customHeight="1">
      <c r="A251" s="39"/>
      <c r="B251" s="40"/>
      <c r="C251" s="277" t="s">
        <v>367</v>
      </c>
      <c r="D251" s="277" t="s">
        <v>368</v>
      </c>
      <c r="E251" s="278" t="s">
        <v>379</v>
      </c>
      <c r="F251" s="279" t="s">
        <v>380</v>
      </c>
      <c r="G251" s="280" t="s">
        <v>345</v>
      </c>
      <c r="H251" s="281">
        <v>12.038</v>
      </c>
      <c r="I251" s="282"/>
      <c r="J251" s="283">
        <f>ROUND(I251*H251,2)</f>
        <v>0</v>
      </c>
      <c r="K251" s="279" t="s">
        <v>1</v>
      </c>
      <c r="L251" s="284"/>
      <c r="M251" s="285" t="s">
        <v>1</v>
      </c>
      <c r="N251" s="286" t="s">
        <v>41</v>
      </c>
      <c r="O251" s="92"/>
      <c r="P251" s="229">
        <f>O251*H251</f>
        <v>0</v>
      </c>
      <c r="Q251" s="229">
        <v>0</v>
      </c>
      <c r="R251" s="229">
        <f>Q251*H251</f>
        <v>0</v>
      </c>
      <c r="S251" s="229">
        <v>0</v>
      </c>
      <c r="T251" s="230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1" t="s">
        <v>209</v>
      </c>
      <c r="AT251" s="231" t="s">
        <v>368</v>
      </c>
      <c r="AU251" s="231" t="s">
        <v>87</v>
      </c>
      <c r="AY251" s="18" t="s">
        <v>167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8" t="s">
        <v>84</v>
      </c>
      <c r="BK251" s="232">
        <f>ROUND(I251*H251,2)</f>
        <v>0</v>
      </c>
      <c r="BL251" s="18" t="s">
        <v>174</v>
      </c>
      <c r="BM251" s="231" t="s">
        <v>884</v>
      </c>
    </row>
    <row r="252" s="14" customFormat="1">
      <c r="A252" s="14"/>
      <c r="B252" s="244"/>
      <c r="C252" s="245"/>
      <c r="D252" s="235" t="s">
        <v>176</v>
      </c>
      <c r="E252" s="246" t="s">
        <v>1</v>
      </c>
      <c r="F252" s="247" t="s">
        <v>382</v>
      </c>
      <c r="G252" s="245"/>
      <c r="H252" s="248">
        <v>12.038</v>
      </c>
      <c r="I252" s="249"/>
      <c r="J252" s="245"/>
      <c r="K252" s="245"/>
      <c r="L252" s="250"/>
      <c r="M252" s="251"/>
      <c r="N252" s="252"/>
      <c r="O252" s="252"/>
      <c r="P252" s="252"/>
      <c r="Q252" s="252"/>
      <c r="R252" s="252"/>
      <c r="S252" s="252"/>
      <c r="T252" s="25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4" t="s">
        <v>176</v>
      </c>
      <c r="AU252" s="254" t="s">
        <v>87</v>
      </c>
      <c r="AV252" s="14" t="s">
        <v>87</v>
      </c>
      <c r="AW252" s="14" t="s">
        <v>32</v>
      </c>
      <c r="AX252" s="14" t="s">
        <v>84</v>
      </c>
      <c r="AY252" s="254" t="s">
        <v>167</v>
      </c>
    </row>
    <row r="253" s="2" customFormat="1" ht="16.5" customHeight="1">
      <c r="A253" s="39"/>
      <c r="B253" s="40"/>
      <c r="C253" s="277" t="s">
        <v>373</v>
      </c>
      <c r="D253" s="277" t="s">
        <v>368</v>
      </c>
      <c r="E253" s="278" t="s">
        <v>374</v>
      </c>
      <c r="F253" s="279" t="s">
        <v>375</v>
      </c>
      <c r="G253" s="280" t="s">
        <v>345</v>
      </c>
      <c r="H253" s="281">
        <v>10.355</v>
      </c>
      <c r="I253" s="282"/>
      <c r="J253" s="283">
        <f>ROUND(I253*H253,2)</f>
        <v>0</v>
      </c>
      <c r="K253" s="279" t="s">
        <v>1</v>
      </c>
      <c r="L253" s="284"/>
      <c r="M253" s="285" t="s">
        <v>1</v>
      </c>
      <c r="N253" s="286" t="s">
        <v>41</v>
      </c>
      <c r="O253" s="92"/>
      <c r="P253" s="229">
        <f>O253*H253</f>
        <v>0</v>
      </c>
      <c r="Q253" s="229">
        <v>0</v>
      </c>
      <c r="R253" s="229">
        <f>Q253*H253</f>
        <v>0</v>
      </c>
      <c r="S253" s="229">
        <v>0</v>
      </c>
      <c r="T253" s="230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1" t="s">
        <v>209</v>
      </c>
      <c r="AT253" s="231" t="s">
        <v>368</v>
      </c>
      <c r="AU253" s="231" t="s">
        <v>87</v>
      </c>
      <c r="AY253" s="18" t="s">
        <v>167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8" t="s">
        <v>84</v>
      </c>
      <c r="BK253" s="232">
        <f>ROUND(I253*H253,2)</f>
        <v>0</v>
      </c>
      <c r="BL253" s="18" t="s">
        <v>174</v>
      </c>
      <c r="BM253" s="231" t="s">
        <v>885</v>
      </c>
    </row>
    <row r="254" s="14" customFormat="1">
      <c r="A254" s="14"/>
      <c r="B254" s="244"/>
      <c r="C254" s="245"/>
      <c r="D254" s="235" t="s">
        <v>176</v>
      </c>
      <c r="E254" s="246" t="s">
        <v>1</v>
      </c>
      <c r="F254" s="247" t="s">
        <v>377</v>
      </c>
      <c r="G254" s="245"/>
      <c r="H254" s="248">
        <v>10.355</v>
      </c>
      <c r="I254" s="249"/>
      <c r="J254" s="245"/>
      <c r="K254" s="245"/>
      <c r="L254" s="250"/>
      <c r="M254" s="251"/>
      <c r="N254" s="252"/>
      <c r="O254" s="252"/>
      <c r="P254" s="252"/>
      <c r="Q254" s="252"/>
      <c r="R254" s="252"/>
      <c r="S254" s="252"/>
      <c r="T254" s="25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4" t="s">
        <v>176</v>
      </c>
      <c r="AU254" s="254" t="s">
        <v>87</v>
      </c>
      <c r="AV254" s="14" t="s">
        <v>87</v>
      </c>
      <c r="AW254" s="14" t="s">
        <v>32</v>
      </c>
      <c r="AX254" s="14" t="s">
        <v>76</v>
      </c>
      <c r="AY254" s="254" t="s">
        <v>167</v>
      </c>
    </row>
    <row r="255" s="15" customFormat="1">
      <c r="A255" s="15"/>
      <c r="B255" s="255"/>
      <c r="C255" s="256"/>
      <c r="D255" s="235" t="s">
        <v>176</v>
      </c>
      <c r="E255" s="257" t="s">
        <v>1</v>
      </c>
      <c r="F255" s="258" t="s">
        <v>128</v>
      </c>
      <c r="G255" s="256"/>
      <c r="H255" s="259">
        <v>10.355</v>
      </c>
      <c r="I255" s="260"/>
      <c r="J255" s="256"/>
      <c r="K255" s="256"/>
      <c r="L255" s="261"/>
      <c r="M255" s="262"/>
      <c r="N255" s="263"/>
      <c r="O255" s="263"/>
      <c r="P255" s="263"/>
      <c r="Q255" s="263"/>
      <c r="R255" s="263"/>
      <c r="S255" s="263"/>
      <c r="T255" s="264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65" t="s">
        <v>176</v>
      </c>
      <c r="AU255" s="265" t="s">
        <v>87</v>
      </c>
      <c r="AV255" s="15" t="s">
        <v>174</v>
      </c>
      <c r="AW255" s="15" t="s">
        <v>32</v>
      </c>
      <c r="AX255" s="15" t="s">
        <v>84</v>
      </c>
      <c r="AY255" s="265" t="s">
        <v>167</v>
      </c>
    </row>
    <row r="256" s="2" customFormat="1" ht="24.15" customHeight="1">
      <c r="A256" s="39"/>
      <c r="B256" s="40"/>
      <c r="C256" s="220" t="s">
        <v>378</v>
      </c>
      <c r="D256" s="220" t="s">
        <v>169</v>
      </c>
      <c r="E256" s="221" t="s">
        <v>326</v>
      </c>
      <c r="F256" s="222" t="s">
        <v>327</v>
      </c>
      <c r="G256" s="223" t="s">
        <v>242</v>
      </c>
      <c r="H256" s="224">
        <v>14.090999999999999</v>
      </c>
      <c r="I256" s="225"/>
      <c r="J256" s="226">
        <f>ROUND(I256*H256,2)</f>
        <v>0</v>
      </c>
      <c r="K256" s="222" t="s">
        <v>173</v>
      </c>
      <c r="L256" s="45"/>
      <c r="M256" s="227" t="s">
        <v>1</v>
      </c>
      <c r="N256" s="228" t="s">
        <v>41</v>
      </c>
      <c r="O256" s="92"/>
      <c r="P256" s="229">
        <f>O256*H256</f>
        <v>0</v>
      </c>
      <c r="Q256" s="229">
        <v>0</v>
      </c>
      <c r="R256" s="229">
        <f>Q256*H256</f>
        <v>0</v>
      </c>
      <c r="S256" s="229">
        <v>0</v>
      </c>
      <c r="T256" s="230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1" t="s">
        <v>174</v>
      </c>
      <c r="AT256" s="231" t="s">
        <v>169</v>
      </c>
      <c r="AU256" s="231" t="s">
        <v>87</v>
      </c>
      <c r="AY256" s="18" t="s">
        <v>167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18" t="s">
        <v>84</v>
      </c>
      <c r="BK256" s="232">
        <f>ROUND(I256*H256,2)</f>
        <v>0</v>
      </c>
      <c r="BL256" s="18" t="s">
        <v>174</v>
      </c>
      <c r="BM256" s="231" t="s">
        <v>384</v>
      </c>
    </row>
    <row r="257" s="13" customFormat="1">
      <c r="A257" s="13"/>
      <c r="B257" s="233"/>
      <c r="C257" s="234"/>
      <c r="D257" s="235" t="s">
        <v>176</v>
      </c>
      <c r="E257" s="236" t="s">
        <v>1</v>
      </c>
      <c r="F257" s="237" t="s">
        <v>177</v>
      </c>
      <c r="G257" s="234"/>
      <c r="H257" s="236" t="s">
        <v>1</v>
      </c>
      <c r="I257" s="238"/>
      <c r="J257" s="234"/>
      <c r="K257" s="234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176</v>
      </c>
      <c r="AU257" s="243" t="s">
        <v>87</v>
      </c>
      <c r="AV257" s="13" t="s">
        <v>84</v>
      </c>
      <c r="AW257" s="13" t="s">
        <v>32</v>
      </c>
      <c r="AX257" s="13" t="s">
        <v>76</v>
      </c>
      <c r="AY257" s="243" t="s">
        <v>167</v>
      </c>
    </row>
    <row r="258" s="13" customFormat="1">
      <c r="A258" s="13"/>
      <c r="B258" s="233"/>
      <c r="C258" s="234"/>
      <c r="D258" s="235" t="s">
        <v>176</v>
      </c>
      <c r="E258" s="236" t="s">
        <v>1</v>
      </c>
      <c r="F258" s="237" t="s">
        <v>385</v>
      </c>
      <c r="G258" s="234"/>
      <c r="H258" s="236" t="s">
        <v>1</v>
      </c>
      <c r="I258" s="238"/>
      <c r="J258" s="234"/>
      <c r="K258" s="234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176</v>
      </c>
      <c r="AU258" s="243" t="s">
        <v>87</v>
      </c>
      <c r="AV258" s="13" t="s">
        <v>84</v>
      </c>
      <c r="AW258" s="13" t="s">
        <v>32</v>
      </c>
      <c r="AX258" s="13" t="s">
        <v>76</v>
      </c>
      <c r="AY258" s="243" t="s">
        <v>167</v>
      </c>
    </row>
    <row r="259" s="14" customFormat="1">
      <c r="A259" s="14"/>
      <c r="B259" s="244"/>
      <c r="C259" s="245"/>
      <c r="D259" s="235" t="s">
        <v>176</v>
      </c>
      <c r="E259" s="246" t="s">
        <v>1</v>
      </c>
      <c r="F259" s="247" t="s">
        <v>886</v>
      </c>
      <c r="G259" s="245"/>
      <c r="H259" s="248">
        <v>14.090999999999999</v>
      </c>
      <c r="I259" s="249"/>
      <c r="J259" s="245"/>
      <c r="K259" s="245"/>
      <c r="L259" s="250"/>
      <c r="M259" s="251"/>
      <c r="N259" s="252"/>
      <c r="O259" s="252"/>
      <c r="P259" s="252"/>
      <c r="Q259" s="252"/>
      <c r="R259" s="252"/>
      <c r="S259" s="252"/>
      <c r="T259" s="25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4" t="s">
        <v>176</v>
      </c>
      <c r="AU259" s="254" t="s">
        <v>87</v>
      </c>
      <c r="AV259" s="14" t="s">
        <v>87</v>
      </c>
      <c r="AW259" s="14" t="s">
        <v>32</v>
      </c>
      <c r="AX259" s="14" t="s">
        <v>76</v>
      </c>
      <c r="AY259" s="254" t="s">
        <v>167</v>
      </c>
    </row>
    <row r="260" s="15" customFormat="1">
      <c r="A260" s="15"/>
      <c r="B260" s="255"/>
      <c r="C260" s="256"/>
      <c r="D260" s="235" t="s">
        <v>176</v>
      </c>
      <c r="E260" s="257" t="s">
        <v>115</v>
      </c>
      <c r="F260" s="258" t="s">
        <v>128</v>
      </c>
      <c r="G260" s="256"/>
      <c r="H260" s="259">
        <v>14.090999999999999</v>
      </c>
      <c r="I260" s="260"/>
      <c r="J260" s="256"/>
      <c r="K260" s="256"/>
      <c r="L260" s="261"/>
      <c r="M260" s="262"/>
      <c r="N260" s="263"/>
      <c r="O260" s="263"/>
      <c r="P260" s="263"/>
      <c r="Q260" s="263"/>
      <c r="R260" s="263"/>
      <c r="S260" s="263"/>
      <c r="T260" s="264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65" t="s">
        <v>176</v>
      </c>
      <c r="AU260" s="265" t="s">
        <v>87</v>
      </c>
      <c r="AV260" s="15" t="s">
        <v>174</v>
      </c>
      <c r="AW260" s="15" t="s">
        <v>32</v>
      </c>
      <c r="AX260" s="15" t="s">
        <v>84</v>
      </c>
      <c r="AY260" s="265" t="s">
        <v>167</v>
      </c>
    </row>
    <row r="261" s="2" customFormat="1" ht="37.8" customHeight="1">
      <c r="A261" s="39"/>
      <c r="B261" s="40"/>
      <c r="C261" s="220" t="s">
        <v>383</v>
      </c>
      <c r="D261" s="220" t="s">
        <v>169</v>
      </c>
      <c r="E261" s="221" t="s">
        <v>285</v>
      </c>
      <c r="F261" s="222" t="s">
        <v>286</v>
      </c>
      <c r="G261" s="223" t="s">
        <v>242</v>
      </c>
      <c r="H261" s="224">
        <v>14.090999999999999</v>
      </c>
      <c r="I261" s="225"/>
      <c r="J261" s="226">
        <f>ROUND(I261*H261,2)</f>
        <v>0</v>
      </c>
      <c r="K261" s="222" t="s">
        <v>173</v>
      </c>
      <c r="L261" s="45"/>
      <c r="M261" s="227" t="s">
        <v>1</v>
      </c>
      <c r="N261" s="228" t="s">
        <v>41</v>
      </c>
      <c r="O261" s="92"/>
      <c r="P261" s="229">
        <f>O261*H261</f>
        <v>0</v>
      </c>
      <c r="Q261" s="229">
        <v>0</v>
      </c>
      <c r="R261" s="229">
        <f>Q261*H261</f>
        <v>0</v>
      </c>
      <c r="S261" s="229">
        <v>0</v>
      </c>
      <c r="T261" s="230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1" t="s">
        <v>174</v>
      </c>
      <c r="AT261" s="231" t="s">
        <v>169</v>
      </c>
      <c r="AU261" s="231" t="s">
        <v>87</v>
      </c>
      <c r="AY261" s="18" t="s">
        <v>167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8" t="s">
        <v>84</v>
      </c>
      <c r="BK261" s="232">
        <f>ROUND(I261*H261,2)</f>
        <v>0</v>
      </c>
      <c r="BL261" s="18" t="s">
        <v>174</v>
      </c>
      <c r="BM261" s="231" t="s">
        <v>388</v>
      </c>
    </row>
    <row r="262" s="14" customFormat="1">
      <c r="A262" s="14"/>
      <c r="B262" s="244"/>
      <c r="C262" s="245"/>
      <c r="D262" s="235" t="s">
        <v>176</v>
      </c>
      <c r="E262" s="246" t="s">
        <v>1</v>
      </c>
      <c r="F262" s="247" t="s">
        <v>115</v>
      </c>
      <c r="G262" s="245"/>
      <c r="H262" s="248">
        <v>14.090999999999999</v>
      </c>
      <c r="I262" s="249"/>
      <c r="J262" s="245"/>
      <c r="K262" s="245"/>
      <c r="L262" s="250"/>
      <c r="M262" s="251"/>
      <c r="N262" s="252"/>
      <c r="O262" s="252"/>
      <c r="P262" s="252"/>
      <c r="Q262" s="252"/>
      <c r="R262" s="252"/>
      <c r="S262" s="252"/>
      <c r="T262" s="25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4" t="s">
        <v>176</v>
      </c>
      <c r="AU262" s="254" t="s">
        <v>87</v>
      </c>
      <c r="AV262" s="14" t="s">
        <v>87</v>
      </c>
      <c r="AW262" s="14" t="s">
        <v>32</v>
      </c>
      <c r="AX262" s="14" t="s">
        <v>84</v>
      </c>
      <c r="AY262" s="254" t="s">
        <v>167</v>
      </c>
    </row>
    <row r="263" s="2" customFormat="1" ht="24.15" customHeight="1">
      <c r="A263" s="39"/>
      <c r="B263" s="40"/>
      <c r="C263" s="220" t="s">
        <v>387</v>
      </c>
      <c r="D263" s="220" t="s">
        <v>169</v>
      </c>
      <c r="E263" s="221" t="s">
        <v>887</v>
      </c>
      <c r="F263" s="222" t="s">
        <v>888</v>
      </c>
      <c r="G263" s="223" t="s">
        <v>172</v>
      </c>
      <c r="H263" s="224">
        <v>21.850000000000001</v>
      </c>
      <c r="I263" s="225"/>
      <c r="J263" s="226">
        <f>ROUND(I263*H263,2)</f>
        <v>0</v>
      </c>
      <c r="K263" s="222" t="s">
        <v>173</v>
      </c>
      <c r="L263" s="45"/>
      <c r="M263" s="227" t="s">
        <v>1</v>
      </c>
      <c r="N263" s="228" t="s">
        <v>41</v>
      </c>
      <c r="O263" s="92"/>
      <c r="P263" s="229">
        <f>O263*H263</f>
        <v>0</v>
      </c>
      <c r="Q263" s="229">
        <v>0</v>
      </c>
      <c r="R263" s="229">
        <f>Q263*H263</f>
        <v>0</v>
      </c>
      <c r="S263" s="229">
        <v>0</v>
      </c>
      <c r="T263" s="230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1" t="s">
        <v>174</v>
      </c>
      <c r="AT263" s="231" t="s">
        <v>169</v>
      </c>
      <c r="AU263" s="231" t="s">
        <v>87</v>
      </c>
      <c r="AY263" s="18" t="s">
        <v>167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8" t="s">
        <v>84</v>
      </c>
      <c r="BK263" s="232">
        <f>ROUND(I263*H263,2)</f>
        <v>0</v>
      </c>
      <c r="BL263" s="18" t="s">
        <v>174</v>
      </c>
      <c r="BM263" s="231" t="s">
        <v>889</v>
      </c>
    </row>
    <row r="264" s="13" customFormat="1">
      <c r="A264" s="13"/>
      <c r="B264" s="233"/>
      <c r="C264" s="234"/>
      <c r="D264" s="235" t="s">
        <v>176</v>
      </c>
      <c r="E264" s="236" t="s">
        <v>1</v>
      </c>
      <c r="F264" s="237" t="s">
        <v>177</v>
      </c>
      <c r="G264" s="234"/>
      <c r="H264" s="236" t="s">
        <v>1</v>
      </c>
      <c r="I264" s="238"/>
      <c r="J264" s="234"/>
      <c r="K264" s="234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176</v>
      </c>
      <c r="AU264" s="243" t="s">
        <v>87</v>
      </c>
      <c r="AV264" s="13" t="s">
        <v>84</v>
      </c>
      <c r="AW264" s="13" t="s">
        <v>32</v>
      </c>
      <c r="AX264" s="13" t="s">
        <v>76</v>
      </c>
      <c r="AY264" s="243" t="s">
        <v>167</v>
      </c>
    </row>
    <row r="265" s="14" customFormat="1">
      <c r="A265" s="14"/>
      <c r="B265" s="244"/>
      <c r="C265" s="245"/>
      <c r="D265" s="235" t="s">
        <v>176</v>
      </c>
      <c r="E265" s="246" t="s">
        <v>801</v>
      </c>
      <c r="F265" s="247" t="s">
        <v>890</v>
      </c>
      <c r="G265" s="245"/>
      <c r="H265" s="248">
        <v>21.850000000000001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4" t="s">
        <v>176</v>
      </c>
      <c r="AU265" s="254" t="s">
        <v>87</v>
      </c>
      <c r="AV265" s="14" t="s">
        <v>87</v>
      </c>
      <c r="AW265" s="14" t="s">
        <v>32</v>
      </c>
      <c r="AX265" s="14" t="s">
        <v>84</v>
      </c>
      <c r="AY265" s="254" t="s">
        <v>167</v>
      </c>
    </row>
    <row r="266" s="2" customFormat="1" ht="33" customHeight="1">
      <c r="A266" s="39"/>
      <c r="B266" s="40"/>
      <c r="C266" s="220" t="s">
        <v>390</v>
      </c>
      <c r="D266" s="220" t="s">
        <v>169</v>
      </c>
      <c r="E266" s="221" t="s">
        <v>891</v>
      </c>
      <c r="F266" s="222" t="s">
        <v>892</v>
      </c>
      <c r="G266" s="223" t="s">
        <v>172</v>
      </c>
      <c r="H266" s="224">
        <v>21.850000000000001</v>
      </c>
      <c r="I266" s="225"/>
      <c r="J266" s="226">
        <f>ROUND(I266*H266,2)</f>
        <v>0</v>
      </c>
      <c r="K266" s="222" t="s">
        <v>173</v>
      </c>
      <c r="L266" s="45"/>
      <c r="M266" s="227" t="s">
        <v>1</v>
      </c>
      <c r="N266" s="228" t="s">
        <v>41</v>
      </c>
      <c r="O266" s="92"/>
      <c r="P266" s="229">
        <f>O266*H266</f>
        <v>0</v>
      </c>
      <c r="Q266" s="229">
        <v>0</v>
      </c>
      <c r="R266" s="229">
        <f>Q266*H266</f>
        <v>0</v>
      </c>
      <c r="S266" s="229">
        <v>0</v>
      </c>
      <c r="T266" s="230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1" t="s">
        <v>174</v>
      </c>
      <c r="AT266" s="231" t="s">
        <v>169</v>
      </c>
      <c r="AU266" s="231" t="s">
        <v>87</v>
      </c>
      <c r="AY266" s="18" t="s">
        <v>167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8" t="s">
        <v>84</v>
      </c>
      <c r="BK266" s="232">
        <f>ROUND(I266*H266,2)</f>
        <v>0</v>
      </c>
      <c r="BL266" s="18" t="s">
        <v>174</v>
      </c>
      <c r="BM266" s="231" t="s">
        <v>893</v>
      </c>
    </row>
    <row r="267" s="14" customFormat="1">
      <c r="A267" s="14"/>
      <c r="B267" s="244"/>
      <c r="C267" s="245"/>
      <c r="D267" s="235" t="s">
        <v>176</v>
      </c>
      <c r="E267" s="246" t="s">
        <v>1</v>
      </c>
      <c r="F267" s="247" t="s">
        <v>801</v>
      </c>
      <c r="G267" s="245"/>
      <c r="H267" s="248">
        <v>21.850000000000001</v>
      </c>
      <c r="I267" s="249"/>
      <c r="J267" s="245"/>
      <c r="K267" s="245"/>
      <c r="L267" s="250"/>
      <c r="M267" s="251"/>
      <c r="N267" s="252"/>
      <c r="O267" s="252"/>
      <c r="P267" s="252"/>
      <c r="Q267" s="252"/>
      <c r="R267" s="252"/>
      <c r="S267" s="252"/>
      <c r="T267" s="25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4" t="s">
        <v>176</v>
      </c>
      <c r="AU267" s="254" t="s">
        <v>87</v>
      </c>
      <c r="AV267" s="14" t="s">
        <v>87</v>
      </c>
      <c r="AW267" s="14" t="s">
        <v>32</v>
      </c>
      <c r="AX267" s="14" t="s">
        <v>84</v>
      </c>
      <c r="AY267" s="254" t="s">
        <v>167</v>
      </c>
    </row>
    <row r="268" s="2" customFormat="1" ht="16.5" customHeight="1">
      <c r="A268" s="39"/>
      <c r="B268" s="40"/>
      <c r="C268" s="277" t="s">
        <v>396</v>
      </c>
      <c r="D268" s="277" t="s">
        <v>368</v>
      </c>
      <c r="E268" s="278" t="s">
        <v>894</v>
      </c>
      <c r="F268" s="279" t="s">
        <v>895</v>
      </c>
      <c r="G268" s="280" t="s">
        <v>896</v>
      </c>
      <c r="H268" s="281">
        <v>0.65600000000000003</v>
      </c>
      <c r="I268" s="282"/>
      <c r="J268" s="283">
        <f>ROUND(I268*H268,2)</f>
        <v>0</v>
      </c>
      <c r="K268" s="279" t="s">
        <v>173</v>
      </c>
      <c r="L268" s="284"/>
      <c r="M268" s="285" t="s">
        <v>1</v>
      </c>
      <c r="N268" s="286" t="s">
        <v>41</v>
      </c>
      <c r="O268" s="92"/>
      <c r="P268" s="229">
        <f>O268*H268</f>
        <v>0</v>
      </c>
      <c r="Q268" s="229">
        <v>0.001</v>
      </c>
      <c r="R268" s="229">
        <f>Q268*H268</f>
        <v>0.00065600000000000001</v>
      </c>
      <c r="S268" s="229">
        <v>0</v>
      </c>
      <c r="T268" s="230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1" t="s">
        <v>209</v>
      </c>
      <c r="AT268" s="231" t="s">
        <v>368</v>
      </c>
      <c r="AU268" s="231" t="s">
        <v>87</v>
      </c>
      <c r="AY268" s="18" t="s">
        <v>167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8" t="s">
        <v>84</v>
      </c>
      <c r="BK268" s="232">
        <f>ROUND(I268*H268,2)</f>
        <v>0</v>
      </c>
      <c r="BL268" s="18" t="s">
        <v>174</v>
      </c>
      <c r="BM268" s="231" t="s">
        <v>897</v>
      </c>
    </row>
    <row r="269" s="13" customFormat="1">
      <c r="A269" s="13"/>
      <c r="B269" s="233"/>
      <c r="C269" s="234"/>
      <c r="D269" s="235" t="s">
        <v>176</v>
      </c>
      <c r="E269" s="236" t="s">
        <v>1</v>
      </c>
      <c r="F269" s="237" t="s">
        <v>644</v>
      </c>
      <c r="G269" s="234"/>
      <c r="H269" s="236" t="s">
        <v>1</v>
      </c>
      <c r="I269" s="238"/>
      <c r="J269" s="234"/>
      <c r="K269" s="234"/>
      <c r="L269" s="239"/>
      <c r="M269" s="240"/>
      <c r="N269" s="241"/>
      <c r="O269" s="241"/>
      <c r="P269" s="241"/>
      <c r="Q269" s="241"/>
      <c r="R269" s="241"/>
      <c r="S269" s="241"/>
      <c r="T269" s="24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3" t="s">
        <v>176</v>
      </c>
      <c r="AU269" s="243" t="s">
        <v>87</v>
      </c>
      <c r="AV269" s="13" t="s">
        <v>84</v>
      </c>
      <c r="AW269" s="13" t="s">
        <v>32</v>
      </c>
      <c r="AX269" s="13" t="s">
        <v>76</v>
      </c>
      <c r="AY269" s="243" t="s">
        <v>167</v>
      </c>
    </row>
    <row r="270" s="14" customFormat="1">
      <c r="A270" s="14"/>
      <c r="B270" s="244"/>
      <c r="C270" s="245"/>
      <c r="D270" s="235" t="s">
        <v>176</v>
      </c>
      <c r="E270" s="246" t="s">
        <v>1</v>
      </c>
      <c r="F270" s="247" t="s">
        <v>898</v>
      </c>
      <c r="G270" s="245"/>
      <c r="H270" s="248">
        <v>0.65600000000000003</v>
      </c>
      <c r="I270" s="249"/>
      <c r="J270" s="245"/>
      <c r="K270" s="245"/>
      <c r="L270" s="250"/>
      <c r="M270" s="251"/>
      <c r="N270" s="252"/>
      <c r="O270" s="252"/>
      <c r="P270" s="252"/>
      <c r="Q270" s="252"/>
      <c r="R270" s="252"/>
      <c r="S270" s="252"/>
      <c r="T270" s="25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4" t="s">
        <v>176</v>
      </c>
      <c r="AU270" s="254" t="s">
        <v>87</v>
      </c>
      <c r="AV270" s="14" t="s">
        <v>87</v>
      </c>
      <c r="AW270" s="14" t="s">
        <v>32</v>
      </c>
      <c r="AX270" s="14" t="s">
        <v>84</v>
      </c>
      <c r="AY270" s="254" t="s">
        <v>167</v>
      </c>
    </row>
    <row r="271" s="2" customFormat="1" ht="24.15" customHeight="1">
      <c r="A271" s="39"/>
      <c r="B271" s="40"/>
      <c r="C271" s="220" t="s">
        <v>404</v>
      </c>
      <c r="D271" s="220" t="s">
        <v>169</v>
      </c>
      <c r="E271" s="221" t="s">
        <v>899</v>
      </c>
      <c r="F271" s="222" t="s">
        <v>900</v>
      </c>
      <c r="G271" s="223" t="s">
        <v>172</v>
      </c>
      <c r="H271" s="224">
        <v>21.850000000000001</v>
      </c>
      <c r="I271" s="225"/>
      <c r="J271" s="226">
        <f>ROUND(I271*H271,2)</f>
        <v>0</v>
      </c>
      <c r="K271" s="222" t="s">
        <v>173</v>
      </c>
      <c r="L271" s="45"/>
      <c r="M271" s="227" t="s">
        <v>1</v>
      </c>
      <c r="N271" s="228" t="s">
        <v>41</v>
      </c>
      <c r="O271" s="92"/>
      <c r="P271" s="229">
        <f>O271*H271</f>
        <v>0</v>
      </c>
      <c r="Q271" s="229">
        <v>0</v>
      </c>
      <c r="R271" s="229">
        <f>Q271*H271</f>
        <v>0</v>
      </c>
      <c r="S271" s="229">
        <v>0</v>
      </c>
      <c r="T271" s="230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1" t="s">
        <v>174</v>
      </c>
      <c r="AT271" s="231" t="s">
        <v>169</v>
      </c>
      <c r="AU271" s="231" t="s">
        <v>87</v>
      </c>
      <c r="AY271" s="18" t="s">
        <v>167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8" t="s">
        <v>84</v>
      </c>
      <c r="BK271" s="232">
        <f>ROUND(I271*H271,2)</f>
        <v>0</v>
      </c>
      <c r="BL271" s="18" t="s">
        <v>174</v>
      </c>
      <c r="BM271" s="231" t="s">
        <v>901</v>
      </c>
    </row>
    <row r="272" s="14" customFormat="1">
      <c r="A272" s="14"/>
      <c r="B272" s="244"/>
      <c r="C272" s="245"/>
      <c r="D272" s="235" t="s">
        <v>176</v>
      </c>
      <c r="E272" s="246" t="s">
        <v>1</v>
      </c>
      <c r="F272" s="247" t="s">
        <v>801</v>
      </c>
      <c r="G272" s="245"/>
      <c r="H272" s="248">
        <v>21.850000000000001</v>
      </c>
      <c r="I272" s="249"/>
      <c r="J272" s="245"/>
      <c r="K272" s="245"/>
      <c r="L272" s="250"/>
      <c r="M272" s="251"/>
      <c r="N272" s="252"/>
      <c r="O272" s="252"/>
      <c r="P272" s="252"/>
      <c r="Q272" s="252"/>
      <c r="R272" s="252"/>
      <c r="S272" s="252"/>
      <c r="T272" s="25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4" t="s">
        <v>176</v>
      </c>
      <c r="AU272" s="254" t="s">
        <v>87</v>
      </c>
      <c r="AV272" s="14" t="s">
        <v>87</v>
      </c>
      <c r="AW272" s="14" t="s">
        <v>32</v>
      </c>
      <c r="AX272" s="14" t="s">
        <v>84</v>
      </c>
      <c r="AY272" s="254" t="s">
        <v>167</v>
      </c>
    </row>
    <row r="273" s="12" customFormat="1" ht="22.8" customHeight="1">
      <c r="A273" s="12"/>
      <c r="B273" s="204"/>
      <c r="C273" s="205"/>
      <c r="D273" s="206" t="s">
        <v>75</v>
      </c>
      <c r="E273" s="218" t="s">
        <v>174</v>
      </c>
      <c r="F273" s="218" t="s">
        <v>403</v>
      </c>
      <c r="G273" s="205"/>
      <c r="H273" s="205"/>
      <c r="I273" s="208"/>
      <c r="J273" s="219">
        <f>BK273</f>
        <v>0</v>
      </c>
      <c r="K273" s="205"/>
      <c r="L273" s="210"/>
      <c r="M273" s="211"/>
      <c r="N273" s="212"/>
      <c r="O273" s="212"/>
      <c r="P273" s="213">
        <f>SUM(P274:P277)</f>
        <v>0</v>
      </c>
      <c r="Q273" s="212"/>
      <c r="R273" s="213">
        <f>SUM(R274:R277)</f>
        <v>1.1658240000000002</v>
      </c>
      <c r="S273" s="212"/>
      <c r="T273" s="214">
        <f>SUM(T274:T277)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15" t="s">
        <v>84</v>
      </c>
      <c r="AT273" s="216" t="s">
        <v>75</v>
      </c>
      <c r="AU273" s="216" t="s">
        <v>84</v>
      </c>
      <c r="AY273" s="215" t="s">
        <v>167</v>
      </c>
      <c r="BK273" s="217">
        <f>SUM(BK274:BK277)</f>
        <v>0</v>
      </c>
    </row>
    <row r="274" s="2" customFormat="1" ht="16.5" customHeight="1">
      <c r="A274" s="39"/>
      <c r="B274" s="40"/>
      <c r="C274" s="220" t="s">
        <v>408</v>
      </c>
      <c r="D274" s="220" t="s">
        <v>169</v>
      </c>
      <c r="E274" s="221" t="s">
        <v>405</v>
      </c>
      <c r="F274" s="222" t="s">
        <v>406</v>
      </c>
      <c r="G274" s="223" t="s">
        <v>352</v>
      </c>
      <c r="H274" s="224">
        <v>1.6499999999999999</v>
      </c>
      <c r="I274" s="225"/>
      <c r="J274" s="226">
        <f>ROUND(I274*H274,2)</f>
        <v>0</v>
      </c>
      <c r="K274" s="222" t="s">
        <v>173</v>
      </c>
      <c r="L274" s="45"/>
      <c r="M274" s="227" t="s">
        <v>1</v>
      </c>
      <c r="N274" s="228" t="s">
        <v>41</v>
      </c>
      <c r="O274" s="92"/>
      <c r="P274" s="229">
        <f>O274*H274</f>
        <v>0</v>
      </c>
      <c r="Q274" s="229">
        <v>0</v>
      </c>
      <c r="R274" s="229">
        <f>Q274*H274</f>
        <v>0</v>
      </c>
      <c r="S274" s="229">
        <v>0</v>
      </c>
      <c r="T274" s="230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1" t="s">
        <v>174</v>
      </c>
      <c r="AT274" s="231" t="s">
        <v>169</v>
      </c>
      <c r="AU274" s="231" t="s">
        <v>87</v>
      </c>
      <c r="AY274" s="18" t="s">
        <v>167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8" t="s">
        <v>84</v>
      </c>
      <c r="BK274" s="232">
        <f>ROUND(I274*H274,2)</f>
        <v>0</v>
      </c>
      <c r="BL274" s="18" t="s">
        <v>174</v>
      </c>
      <c r="BM274" s="231" t="s">
        <v>407</v>
      </c>
    </row>
    <row r="275" s="14" customFormat="1">
      <c r="A275" s="14"/>
      <c r="B275" s="244"/>
      <c r="C275" s="245"/>
      <c r="D275" s="235" t="s">
        <v>176</v>
      </c>
      <c r="E275" s="246" t="s">
        <v>1</v>
      </c>
      <c r="F275" s="247" t="s">
        <v>101</v>
      </c>
      <c r="G275" s="245"/>
      <c r="H275" s="248">
        <v>1.6499999999999999</v>
      </c>
      <c r="I275" s="249"/>
      <c r="J275" s="245"/>
      <c r="K275" s="245"/>
      <c r="L275" s="250"/>
      <c r="M275" s="251"/>
      <c r="N275" s="252"/>
      <c r="O275" s="252"/>
      <c r="P275" s="252"/>
      <c r="Q275" s="252"/>
      <c r="R275" s="252"/>
      <c r="S275" s="252"/>
      <c r="T275" s="25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4" t="s">
        <v>176</v>
      </c>
      <c r="AU275" s="254" t="s">
        <v>87</v>
      </c>
      <c r="AV275" s="14" t="s">
        <v>87</v>
      </c>
      <c r="AW275" s="14" t="s">
        <v>32</v>
      </c>
      <c r="AX275" s="14" t="s">
        <v>84</v>
      </c>
      <c r="AY275" s="254" t="s">
        <v>167</v>
      </c>
    </row>
    <row r="276" s="2" customFormat="1" ht="33" customHeight="1">
      <c r="A276" s="39"/>
      <c r="B276" s="40"/>
      <c r="C276" s="220" t="s">
        <v>412</v>
      </c>
      <c r="D276" s="220" t="s">
        <v>169</v>
      </c>
      <c r="E276" s="221" t="s">
        <v>902</v>
      </c>
      <c r="F276" s="222" t="s">
        <v>903</v>
      </c>
      <c r="G276" s="223" t="s">
        <v>172</v>
      </c>
      <c r="H276" s="224">
        <v>7.2000000000000002</v>
      </c>
      <c r="I276" s="225"/>
      <c r="J276" s="226">
        <f>ROUND(I276*H276,2)</f>
        <v>0</v>
      </c>
      <c r="K276" s="222" t="s">
        <v>173</v>
      </c>
      <c r="L276" s="45"/>
      <c r="M276" s="227" t="s">
        <v>1</v>
      </c>
      <c r="N276" s="228" t="s">
        <v>41</v>
      </c>
      <c r="O276" s="92"/>
      <c r="P276" s="229">
        <f>O276*H276</f>
        <v>0</v>
      </c>
      <c r="Q276" s="229">
        <v>0.16192000000000001</v>
      </c>
      <c r="R276" s="229">
        <f>Q276*H276</f>
        <v>1.1658240000000002</v>
      </c>
      <c r="S276" s="229">
        <v>0</v>
      </c>
      <c r="T276" s="230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1" t="s">
        <v>174</v>
      </c>
      <c r="AT276" s="231" t="s">
        <v>169</v>
      </c>
      <c r="AU276" s="231" t="s">
        <v>87</v>
      </c>
      <c r="AY276" s="18" t="s">
        <v>167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8" t="s">
        <v>84</v>
      </c>
      <c r="BK276" s="232">
        <f>ROUND(I276*H276,2)</f>
        <v>0</v>
      </c>
      <c r="BL276" s="18" t="s">
        <v>174</v>
      </c>
      <c r="BM276" s="231" t="s">
        <v>904</v>
      </c>
    </row>
    <row r="277" s="14" customFormat="1">
      <c r="A277" s="14"/>
      <c r="B277" s="244"/>
      <c r="C277" s="245"/>
      <c r="D277" s="235" t="s">
        <v>176</v>
      </c>
      <c r="E277" s="246" t="s">
        <v>1</v>
      </c>
      <c r="F277" s="247" t="s">
        <v>808</v>
      </c>
      <c r="G277" s="245"/>
      <c r="H277" s="248">
        <v>7.2000000000000002</v>
      </c>
      <c r="I277" s="249"/>
      <c r="J277" s="245"/>
      <c r="K277" s="245"/>
      <c r="L277" s="250"/>
      <c r="M277" s="251"/>
      <c r="N277" s="252"/>
      <c r="O277" s="252"/>
      <c r="P277" s="252"/>
      <c r="Q277" s="252"/>
      <c r="R277" s="252"/>
      <c r="S277" s="252"/>
      <c r="T277" s="25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4" t="s">
        <v>176</v>
      </c>
      <c r="AU277" s="254" t="s">
        <v>87</v>
      </c>
      <c r="AV277" s="14" t="s">
        <v>87</v>
      </c>
      <c r="AW277" s="14" t="s">
        <v>32</v>
      </c>
      <c r="AX277" s="14" t="s">
        <v>84</v>
      </c>
      <c r="AY277" s="254" t="s">
        <v>167</v>
      </c>
    </row>
    <row r="278" s="12" customFormat="1" ht="22.8" customHeight="1">
      <c r="A278" s="12"/>
      <c r="B278" s="204"/>
      <c r="C278" s="205"/>
      <c r="D278" s="206" t="s">
        <v>75</v>
      </c>
      <c r="E278" s="218" t="s">
        <v>193</v>
      </c>
      <c r="F278" s="218" t="s">
        <v>419</v>
      </c>
      <c r="G278" s="205"/>
      <c r="H278" s="205"/>
      <c r="I278" s="208"/>
      <c r="J278" s="219">
        <f>BK278</f>
        <v>0</v>
      </c>
      <c r="K278" s="205"/>
      <c r="L278" s="210"/>
      <c r="M278" s="211"/>
      <c r="N278" s="212"/>
      <c r="O278" s="212"/>
      <c r="P278" s="213">
        <f>SUM(P279:P309)</f>
        <v>0</v>
      </c>
      <c r="Q278" s="212"/>
      <c r="R278" s="213">
        <f>SUM(R279:R309)</f>
        <v>22.827012200000002</v>
      </c>
      <c r="S278" s="212"/>
      <c r="T278" s="214">
        <f>SUM(T279:T309)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15" t="s">
        <v>84</v>
      </c>
      <c r="AT278" s="216" t="s">
        <v>75</v>
      </c>
      <c r="AU278" s="216" t="s">
        <v>84</v>
      </c>
      <c r="AY278" s="215" t="s">
        <v>167</v>
      </c>
      <c r="BK278" s="217">
        <f>SUM(BK279:BK309)</f>
        <v>0</v>
      </c>
    </row>
    <row r="279" s="2" customFormat="1" ht="21.75" customHeight="1">
      <c r="A279" s="39"/>
      <c r="B279" s="40"/>
      <c r="C279" s="220" t="s">
        <v>420</v>
      </c>
      <c r="D279" s="220" t="s">
        <v>169</v>
      </c>
      <c r="E279" s="221" t="s">
        <v>905</v>
      </c>
      <c r="F279" s="222" t="s">
        <v>906</v>
      </c>
      <c r="G279" s="223" t="s">
        <v>172</v>
      </c>
      <c r="H279" s="224">
        <v>11.98</v>
      </c>
      <c r="I279" s="225"/>
      <c r="J279" s="226">
        <f>ROUND(I279*H279,2)</f>
        <v>0</v>
      </c>
      <c r="K279" s="222" t="s">
        <v>173</v>
      </c>
      <c r="L279" s="45"/>
      <c r="M279" s="227" t="s">
        <v>1</v>
      </c>
      <c r="N279" s="228" t="s">
        <v>41</v>
      </c>
      <c r="O279" s="92"/>
      <c r="P279" s="229">
        <f>O279*H279</f>
        <v>0</v>
      </c>
      <c r="Q279" s="229">
        <v>0.23000000000000001</v>
      </c>
      <c r="R279" s="229">
        <f>Q279*H279</f>
        <v>2.7554000000000003</v>
      </c>
      <c r="S279" s="229">
        <v>0</v>
      </c>
      <c r="T279" s="230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1" t="s">
        <v>174</v>
      </c>
      <c r="AT279" s="231" t="s">
        <v>169</v>
      </c>
      <c r="AU279" s="231" t="s">
        <v>87</v>
      </c>
      <c r="AY279" s="18" t="s">
        <v>167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8" t="s">
        <v>84</v>
      </c>
      <c r="BK279" s="232">
        <f>ROUND(I279*H279,2)</f>
        <v>0</v>
      </c>
      <c r="BL279" s="18" t="s">
        <v>174</v>
      </c>
      <c r="BM279" s="231" t="s">
        <v>907</v>
      </c>
    </row>
    <row r="280" s="13" customFormat="1">
      <c r="A280" s="13"/>
      <c r="B280" s="233"/>
      <c r="C280" s="234"/>
      <c r="D280" s="235" t="s">
        <v>176</v>
      </c>
      <c r="E280" s="236" t="s">
        <v>1</v>
      </c>
      <c r="F280" s="237" t="s">
        <v>177</v>
      </c>
      <c r="G280" s="234"/>
      <c r="H280" s="236" t="s">
        <v>1</v>
      </c>
      <c r="I280" s="238"/>
      <c r="J280" s="234"/>
      <c r="K280" s="234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176</v>
      </c>
      <c r="AU280" s="243" t="s">
        <v>87</v>
      </c>
      <c r="AV280" s="13" t="s">
        <v>84</v>
      </c>
      <c r="AW280" s="13" t="s">
        <v>32</v>
      </c>
      <c r="AX280" s="13" t="s">
        <v>76</v>
      </c>
      <c r="AY280" s="243" t="s">
        <v>167</v>
      </c>
    </row>
    <row r="281" s="14" customFormat="1">
      <c r="A281" s="14"/>
      <c r="B281" s="244"/>
      <c r="C281" s="245"/>
      <c r="D281" s="235" t="s">
        <v>176</v>
      </c>
      <c r="E281" s="246" t="s">
        <v>1</v>
      </c>
      <c r="F281" s="247" t="s">
        <v>819</v>
      </c>
      <c r="G281" s="245"/>
      <c r="H281" s="248">
        <v>7.9800000000000004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4" t="s">
        <v>176</v>
      </c>
      <c r="AU281" s="254" t="s">
        <v>87</v>
      </c>
      <c r="AV281" s="14" t="s">
        <v>87</v>
      </c>
      <c r="AW281" s="14" t="s">
        <v>32</v>
      </c>
      <c r="AX281" s="14" t="s">
        <v>76</v>
      </c>
      <c r="AY281" s="254" t="s">
        <v>167</v>
      </c>
    </row>
    <row r="282" s="14" customFormat="1">
      <c r="A282" s="14"/>
      <c r="B282" s="244"/>
      <c r="C282" s="245"/>
      <c r="D282" s="235" t="s">
        <v>176</v>
      </c>
      <c r="E282" s="246" t="s">
        <v>1</v>
      </c>
      <c r="F282" s="247" t="s">
        <v>908</v>
      </c>
      <c r="G282" s="245"/>
      <c r="H282" s="248">
        <v>4</v>
      </c>
      <c r="I282" s="249"/>
      <c r="J282" s="245"/>
      <c r="K282" s="245"/>
      <c r="L282" s="250"/>
      <c r="M282" s="251"/>
      <c r="N282" s="252"/>
      <c r="O282" s="252"/>
      <c r="P282" s="252"/>
      <c r="Q282" s="252"/>
      <c r="R282" s="252"/>
      <c r="S282" s="252"/>
      <c r="T282" s="253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4" t="s">
        <v>176</v>
      </c>
      <c r="AU282" s="254" t="s">
        <v>87</v>
      </c>
      <c r="AV282" s="14" t="s">
        <v>87</v>
      </c>
      <c r="AW282" s="14" t="s">
        <v>32</v>
      </c>
      <c r="AX282" s="14" t="s">
        <v>76</v>
      </c>
      <c r="AY282" s="254" t="s">
        <v>167</v>
      </c>
    </row>
    <row r="283" s="15" customFormat="1">
      <c r="A283" s="15"/>
      <c r="B283" s="255"/>
      <c r="C283" s="256"/>
      <c r="D283" s="235" t="s">
        <v>176</v>
      </c>
      <c r="E283" s="257" t="s">
        <v>1</v>
      </c>
      <c r="F283" s="258" t="s">
        <v>128</v>
      </c>
      <c r="G283" s="256"/>
      <c r="H283" s="259">
        <v>11.98</v>
      </c>
      <c r="I283" s="260"/>
      <c r="J283" s="256"/>
      <c r="K283" s="256"/>
      <c r="L283" s="261"/>
      <c r="M283" s="262"/>
      <c r="N283" s="263"/>
      <c r="O283" s="263"/>
      <c r="P283" s="263"/>
      <c r="Q283" s="263"/>
      <c r="R283" s="263"/>
      <c r="S283" s="263"/>
      <c r="T283" s="264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65" t="s">
        <v>176</v>
      </c>
      <c r="AU283" s="265" t="s">
        <v>87</v>
      </c>
      <c r="AV283" s="15" t="s">
        <v>174</v>
      </c>
      <c r="AW283" s="15" t="s">
        <v>32</v>
      </c>
      <c r="AX283" s="15" t="s">
        <v>84</v>
      </c>
      <c r="AY283" s="265" t="s">
        <v>167</v>
      </c>
    </row>
    <row r="284" s="2" customFormat="1" ht="24.15" customHeight="1">
      <c r="A284" s="39"/>
      <c r="B284" s="40"/>
      <c r="C284" s="220" t="s">
        <v>426</v>
      </c>
      <c r="D284" s="220" t="s">
        <v>169</v>
      </c>
      <c r="E284" s="221" t="s">
        <v>421</v>
      </c>
      <c r="F284" s="222" t="s">
        <v>422</v>
      </c>
      <c r="G284" s="223" t="s">
        <v>172</v>
      </c>
      <c r="H284" s="224">
        <v>9.4199999999999999</v>
      </c>
      <c r="I284" s="225"/>
      <c r="J284" s="226">
        <f>ROUND(I284*H284,2)</f>
        <v>0</v>
      </c>
      <c r="K284" s="222" t="s">
        <v>173</v>
      </c>
      <c r="L284" s="45"/>
      <c r="M284" s="227" t="s">
        <v>1</v>
      </c>
      <c r="N284" s="228" t="s">
        <v>41</v>
      </c>
      <c r="O284" s="92"/>
      <c r="P284" s="229">
        <f>O284*H284</f>
        <v>0</v>
      </c>
      <c r="Q284" s="229">
        <v>0.57499999999999996</v>
      </c>
      <c r="R284" s="229">
        <f>Q284*H284</f>
        <v>5.4164999999999992</v>
      </c>
      <c r="S284" s="229">
        <v>0</v>
      </c>
      <c r="T284" s="230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1" t="s">
        <v>174</v>
      </c>
      <c r="AT284" s="231" t="s">
        <v>169</v>
      </c>
      <c r="AU284" s="231" t="s">
        <v>87</v>
      </c>
      <c r="AY284" s="18" t="s">
        <v>167</v>
      </c>
      <c r="BE284" s="232">
        <f>IF(N284="základní",J284,0)</f>
        <v>0</v>
      </c>
      <c r="BF284" s="232">
        <f>IF(N284="snížená",J284,0)</f>
        <v>0</v>
      </c>
      <c r="BG284" s="232">
        <f>IF(N284="zákl. přenesená",J284,0)</f>
        <v>0</v>
      </c>
      <c r="BH284" s="232">
        <f>IF(N284="sníž. přenesená",J284,0)</f>
        <v>0</v>
      </c>
      <c r="BI284" s="232">
        <f>IF(N284="nulová",J284,0)</f>
        <v>0</v>
      </c>
      <c r="BJ284" s="18" t="s">
        <v>84</v>
      </c>
      <c r="BK284" s="232">
        <f>ROUND(I284*H284,2)</f>
        <v>0</v>
      </c>
      <c r="BL284" s="18" t="s">
        <v>174</v>
      </c>
      <c r="BM284" s="231" t="s">
        <v>909</v>
      </c>
    </row>
    <row r="285" s="13" customFormat="1">
      <c r="A285" s="13"/>
      <c r="B285" s="233"/>
      <c r="C285" s="234"/>
      <c r="D285" s="235" t="s">
        <v>176</v>
      </c>
      <c r="E285" s="236" t="s">
        <v>1</v>
      </c>
      <c r="F285" s="237" t="s">
        <v>424</v>
      </c>
      <c r="G285" s="234"/>
      <c r="H285" s="236" t="s">
        <v>1</v>
      </c>
      <c r="I285" s="238"/>
      <c r="J285" s="234"/>
      <c r="K285" s="234"/>
      <c r="L285" s="239"/>
      <c r="M285" s="240"/>
      <c r="N285" s="241"/>
      <c r="O285" s="241"/>
      <c r="P285" s="241"/>
      <c r="Q285" s="241"/>
      <c r="R285" s="241"/>
      <c r="S285" s="241"/>
      <c r="T285" s="24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3" t="s">
        <v>176</v>
      </c>
      <c r="AU285" s="243" t="s">
        <v>87</v>
      </c>
      <c r="AV285" s="13" t="s">
        <v>84</v>
      </c>
      <c r="AW285" s="13" t="s">
        <v>32</v>
      </c>
      <c r="AX285" s="13" t="s">
        <v>76</v>
      </c>
      <c r="AY285" s="243" t="s">
        <v>167</v>
      </c>
    </row>
    <row r="286" s="14" customFormat="1">
      <c r="A286" s="14"/>
      <c r="B286" s="244"/>
      <c r="C286" s="245"/>
      <c r="D286" s="235" t="s">
        <v>176</v>
      </c>
      <c r="E286" s="246" t="s">
        <v>1</v>
      </c>
      <c r="F286" s="247" t="s">
        <v>910</v>
      </c>
      <c r="G286" s="245"/>
      <c r="H286" s="248">
        <v>9.4199999999999999</v>
      </c>
      <c r="I286" s="249"/>
      <c r="J286" s="245"/>
      <c r="K286" s="245"/>
      <c r="L286" s="250"/>
      <c r="M286" s="251"/>
      <c r="N286" s="252"/>
      <c r="O286" s="252"/>
      <c r="P286" s="252"/>
      <c r="Q286" s="252"/>
      <c r="R286" s="252"/>
      <c r="S286" s="252"/>
      <c r="T286" s="25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4" t="s">
        <v>176</v>
      </c>
      <c r="AU286" s="254" t="s">
        <v>87</v>
      </c>
      <c r="AV286" s="14" t="s">
        <v>87</v>
      </c>
      <c r="AW286" s="14" t="s">
        <v>32</v>
      </c>
      <c r="AX286" s="14" t="s">
        <v>84</v>
      </c>
      <c r="AY286" s="254" t="s">
        <v>167</v>
      </c>
    </row>
    <row r="287" s="2" customFormat="1" ht="33" customHeight="1">
      <c r="A287" s="39"/>
      <c r="B287" s="40"/>
      <c r="C287" s="220" t="s">
        <v>431</v>
      </c>
      <c r="D287" s="220" t="s">
        <v>169</v>
      </c>
      <c r="E287" s="221" t="s">
        <v>427</v>
      </c>
      <c r="F287" s="222" t="s">
        <v>428</v>
      </c>
      <c r="G287" s="223" t="s">
        <v>172</v>
      </c>
      <c r="H287" s="224">
        <v>9.4199999999999999</v>
      </c>
      <c r="I287" s="225"/>
      <c r="J287" s="226">
        <f>ROUND(I287*H287,2)</f>
        <v>0</v>
      </c>
      <c r="K287" s="222" t="s">
        <v>173</v>
      </c>
      <c r="L287" s="45"/>
      <c r="M287" s="227" t="s">
        <v>1</v>
      </c>
      <c r="N287" s="228" t="s">
        <v>41</v>
      </c>
      <c r="O287" s="92"/>
      <c r="P287" s="229">
        <f>O287*H287</f>
        <v>0</v>
      </c>
      <c r="Q287" s="229">
        <v>0.18462999999999999</v>
      </c>
      <c r="R287" s="229">
        <f>Q287*H287</f>
        <v>1.7392145999999999</v>
      </c>
      <c r="S287" s="229">
        <v>0</v>
      </c>
      <c r="T287" s="230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1" t="s">
        <v>174</v>
      </c>
      <c r="AT287" s="231" t="s">
        <v>169</v>
      </c>
      <c r="AU287" s="231" t="s">
        <v>87</v>
      </c>
      <c r="AY287" s="18" t="s">
        <v>167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18" t="s">
        <v>84</v>
      </c>
      <c r="BK287" s="232">
        <f>ROUND(I287*H287,2)</f>
        <v>0</v>
      </c>
      <c r="BL287" s="18" t="s">
        <v>174</v>
      </c>
      <c r="BM287" s="231" t="s">
        <v>911</v>
      </c>
    </row>
    <row r="288" s="13" customFormat="1">
      <c r="A288" s="13"/>
      <c r="B288" s="233"/>
      <c r="C288" s="234"/>
      <c r="D288" s="235" t="s">
        <v>176</v>
      </c>
      <c r="E288" s="236" t="s">
        <v>1</v>
      </c>
      <c r="F288" s="237" t="s">
        <v>424</v>
      </c>
      <c r="G288" s="234"/>
      <c r="H288" s="236" t="s">
        <v>1</v>
      </c>
      <c r="I288" s="238"/>
      <c r="J288" s="234"/>
      <c r="K288" s="234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176</v>
      </c>
      <c r="AU288" s="243" t="s">
        <v>87</v>
      </c>
      <c r="AV288" s="13" t="s">
        <v>84</v>
      </c>
      <c r="AW288" s="13" t="s">
        <v>32</v>
      </c>
      <c r="AX288" s="13" t="s">
        <v>76</v>
      </c>
      <c r="AY288" s="243" t="s">
        <v>167</v>
      </c>
    </row>
    <row r="289" s="14" customFormat="1">
      <c r="A289" s="14"/>
      <c r="B289" s="244"/>
      <c r="C289" s="245"/>
      <c r="D289" s="235" t="s">
        <v>176</v>
      </c>
      <c r="E289" s="246" t="s">
        <v>1</v>
      </c>
      <c r="F289" s="247" t="s">
        <v>910</v>
      </c>
      <c r="G289" s="245"/>
      <c r="H289" s="248">
        <v>9.4199999999999999</v>
      </c>
      <c r="I289" s="249"/>
      <c r="J289" s="245"/>
      <c r="K289" s="245"/>
      <c r="L289" s="250"/>
      <c r="M289" s="251"/>
      <c r="N289" s="252"/>
      <c r="O289" s="252"/>
      <c r="P289" s="252"/>
      <c r="Q289" s="252"/>
      <c r="R289" s="252"/>
      <c r="S289" s="252"/>
      <c r="T289" s="25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4" t="s">
        <v>176</v>
      </c>
      <c r="AU289" s="254" t="s">
        <v>87</v>
      </c>
      <c r="AV289" s="14" t="s">
        <v>87</v>
      </c>
      <c r="AW289" s="14" t="s">
        <v>32</v>
      </c>
      <c r="AX289" s="14" t="s">
        <v>84</v>
      </c>
      <c r="AY289" s="254" t="s">
        <v>167</v>
      </c>
    </row>
    <row r="290" s="2" customFormat="1" ht="24.15" customHeight="1">
      <c r="A290" s="39"/>
      <c r="B290" s="40"/>
      <c r="C290" s="220" t="s">
        <v>435</v>
      </c>
      <c r="D290" s="220" t="s">
        <v>169</v>
      </c>
      <c r="E290" s="221" t="s">
        <v>432</v>
      </c>
      <c r="F290" s="222" t="s">
        <v>433</v>
      </c>
      <c r="G290" s="223" t="s">
        <v>172</v>
      </c>
      <c r="H290" s="224">
        <v>9.4199999999999999</v>
      </c>
      <c r="I290" s="225"/>
      <c r="J290" s="226">
        <f>ROUND(I290*H290,2)</f>
        <v>0</v>
      </c>
      <c r="K290" s="222" t="s">
        <v>173</v>
      </c>
      <c r="L290" s="45"/>
      <c r="M290" s="227" t="s">
        <v>1</v>
      </c>
      <c r="N290" s="228" t="s">
        <v>41</v>
      </c>
      <c r="O290" s="92"/>
      <c r="P290" s="229">
        <f>O290*H290</f>
        <v>0</v>
      </c>
      <c r="Q290" s="229">
        <v>0.33206000000000002</v>
      </c>
      <c r="R290" s="229">
        <f>Q290*H290</f>
        <v>3.1280052</v>
      </c>
      <c r="S290" s="229">
        <v>0</v>
      </c>
      <c r="T290" s="230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1" t="s">
        <v>174</v>
      </c>
      <c r="AT290" s="231" t="s">
        <v>169</v>
      </c>
      <c r="AU290" s="231" t="s">
        <v>87</v>
      </c>
      <c r="AY290" s="18" t="s">
        <v>167</v>
      </c>
      <c r="BE290" s="232">
        <f>IF(N290="základní",J290,0)</f>
        <v>0</v>
      </c>
      <c r="BF290" s="232">
        <f>IF(N290="snížená",J290,0)</f>
        <v>0</v>
      </c>
      <c r="BG290" s="232">
        <f>IF(N290="zákl. přenesená",J290,0)</f>
        <v>0</v>
      </c>
      <c r="BH290" s="232">
        <f>IF(N290="sníž. přenesená",J290,0)</f>
        <v>0</v>
      </c>
      <c r="BI290" s="232">
        <f>IF(N290="nulová",J290,0)</f>
        <v>0</v>
      </c>
      <c r="BJ290" s="18" t="s">
        <v>84</v>
      </c>
      <c r="BK290" s="232">
        <f>ROUND(I290*H290,2)</f>
        <v>0</v>
      </c>
      <c r="BL290" s="18" t="s">
        <v>174</v>
      </c>
      <c r="BM290" s="231" t="s">
        <v>912</v>
      </c>
    </row>
    <row r="291" s="13" customFormat="1">
      <c r="A291" s="13"/>
      <c r="B291" s="233"/>
      <c r="C291" s="234"/>
      <c r="D291" s="235" t="s">
        <v>176</v>
      </c>
      <c r="E291" s="236" t="s">
        <v>1</v>
      </c>
      <c r="F291" s="237" t="s">
        <v>424</v>
      </c>
      <c r="G291" s="234"/>
      <c r="H291" s="236" t="s">
        <v>1</v>
      </c>
      <c r="I291" s="238"/>
      <c r="J291" s="234"/>
      <c r="K291" s="234"/>
      <c r="L291" s="239"/>
      <c r="M291" s="240"/>
      <c r="N291" s="241"/>
      <c r="O291" s="241"/>
      <c r="P291" s="241"/>
      <c r="Q291" s="241"/>
      <c r="R291" s="241"/>
      <c r="S291" s="241"/>
      <c r="T291" s="24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3" t="s">
        <v>176</v>
      </c>
      <c r="AU291" s="243" t="s">
        <v>87</v>
      </c>
      <c r="AV291" s="13" t="s">
        <v>84</v>
      </c>
      <c r="AW291" s="13" t="s">
        <v>32</v>
      </c>
      <c r="AX291" s="13" t="s">
        <v>76</v>
      </c>
      <c r="AY291" s="243" t="s">
        <v>167</v>
      </c>
    </row>
    <row r="292" s="14" customFormat="1">
      <c r="A292" s="14"/>
      <c r="B292" s="244"/>
      <c r="C292" s="245"/>
      <c r="D292" s="235" t="s">
        <v>176</v>
      </c>
      <c r="E292" s="246" t="s">
        <v>1</v>
      </c>
      <c r="F292" s="247" t="s">
        <v>910</v>
      </c>
      <c r="G292" s="245"/>
      <c r="H292" s="248">
        <v>9.4199999999999999</v>
      </c>
      <c r="I292" s="249"/>
      <c r="J292" s="245"/>
      <c r="K292" s="245"/>
      <c r="L292" s="250"/>
      <c r="M292" s="251"/>
      <c r="N292" s="252"/>
      <c r="O292" s="252"/>
      <c r="P292" s="252"/>
      <c r="Q292" s="252"/>
      <c r="R292" s="252"/>
      <c r="S292" s="252"/>
      <c r="T292" s="253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4" t="s">
        <v>176</v>
      </c>
      <c r="AU292" s="254" t="s">
        <v>87</v>
      </c>
      <c r="AV292" s="14" t="s">
        <v>87</v>
      </c>
      <c r="AW292" s="14" t="s">
        <v>32</v>
      </c>
      <c r="AX292" s="14" t="s">
        <v>84</v>
      </c>
      <c r="AY292" s="254" t="s">
        <v>167</v>
      </c>
    </row>
    <row r="293" s="2" customFormat="1" ht="24.15" customHeight="1">
      <c r="A293" s="39"/>
      <c r="B293" s="40"/>
      <c r="C293" s="220" t="s">
        <v>439</v>
      </c>
      <c r="D293" s="220" t="s">
        <v>169</v>
      </c>
      <c r="E293" s="221" t="s">
        <v>913</v>
      </c>
      <c r="F293" s="222" t="s">
        <v>914</v>
      </c>
      <c r="G293" s="223" t="s">
        <v>172</v>
      </c>
      <c r="H293" s="224">
        <v>7.9800000000000004</v>
      </c>
      <c r="I293" s="225"/>
      <c r="J293" s="226">
        <f>ROUND(I293*H293,2)</f>
        <v>0</v>
      </c>
      <c r="K293" s="222" t="s">
        <v>173</v>
      </c>
      <c r="L293" s="45"/>
      <c r="M293" s="227" t="s">
        <v>1</v>
      </c>
      <c r="N293" s="228" t="s">
        <v>41</v>
      </c>
      <c r="O293" s="92"/>
      <c r="P293" s="229">
        <f>O293*H293</f>
        <v>0</v>
      </c>
      <c r="Q293" s="229">
        <v>0.56194</v>
      </c>
      <c r="R293" s="229">
        <f>Q293*H293</f>
        <v>4.4842811999999999</v>
      </c>
      <c r="S293" s="229">
        <v>0</v>
      </c>
      <c r="T293" s="230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1" t="s">
        <v>174</v>
      </c>
      <c r="AT293" s="231" t="s">
        <v>169</v>
      </c>
      <c r="AU293" s="231" t="s">
        <v>87</v>
      </c>
      <c r="AY293" s="18" t="s">
        <v>167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8" t="s">
        <v>84</v>
      </c>
      <c r="BK293" s="232">
        <f>ROUND(I293*H293,2)</f>
        <v>0</v>
      </c>
      <c r="BL293" s="18" t="s">
        <v>174</v>
      </c>
      <c r="BM293" s="231" t="s">
        <v>915</v>
      </c>
    </row>
    <row r="294" s="13" customFormat="1">
      <c r="A294" s="13"/>
      <c r="B294" s="233"/>
      <c r="C294" s="234"/>
      <c r="D294" s="235" t="s">
        <v>176</v>
      </c>
      <c r="E294" s="236" t="s">
        <v>1</v>
      </c>
      <c r="F294" s="237" t="s">
        <v>177</v>
      </c>
      <c r="G294" s="234"/>
      <c r="H294" s="236" t="s">
        <v>1</v>
      </c>
      <c r="I294" s="238"/>
      <c r="J294" s="234"/>
      <c r="K294" s="234"/>
      <c r="L294" s="239"/>
      <c r="M294" s="240"/>
      <c r="N294" s="241"/>
      <c r="O294" s="241"/>
      <c r="P294" s="241"/>
      <c r="Q294" s="241"/>
      <c r="R294" s="241"/>
      <c r="S294" s="241"/>
      <c r="T294" s="24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176</v>
      </c>
      <c r="AU294" s="243" t="s">
        <v>87</v>
      </c>
      <c r="AV294" s="13" t="s">
        <v>84</v>
      </c>
      <c r="AW294" s="13" t="s">
        <v>32</v>
      </c>
      <c r="AX294" s="13" t="s">
        <v>76</v>
      </c>
      <c r="AY294" s="243" t="s">
        <v>167</v>
      </c>
    </row>
    <row r="295" s="14" customFormat="1">
      <c r="A295" s="14"/>
      <c r="B295" s="244"/>
      <c r="C295" s="245"/>
      <c r="D295" s="235" t="s">
        <v>176</v>
      </c>
      <c r="E295" s="246" t="s">
        <v>1</v>
      </c>
      <c r="F295" s="247" t="s">
        <v>819</v>
      </c>
      <c r="G295" s="245"/>
      <c r="H295" s="248">
        <v>7.9800000000000004</v>
      </c>
      <c r="I295" s="249"/>
      <c r="J295" s="245"/>
      <c r="K295" s="245"/>
      <c r="L295" s="250"/>
      <c r="M295" s="251"/>
      <c r="N295" s="252"/>
      <c r="O295" s="252"/>
      <c r="P295" s="252"/>
      <c r="Q295" s="252"/>
      <c r="R295" s="252"/>
      <c r="S295" s="252"/>
      <c r="T295" s="253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4" t="s">
        <v>176</v>
      </c>
      <c r="AU295" s="254" t="s">
        <v>87</v>
      </c>
      <c r="AV295" s="14" t="s">
        <v>87</v>
      </c>
      <c r="AW295" s="14" t="s">
        <v>32</v>
      </c>
      <c r="AX295" s="14" t="s">
        <v>84</v>
      </c>
      <c r="AY295" s="254" t="s">
        <v>167</v>
      </c>
    </row>
    <row r="296" s="2" customFormat="1" ht="24.15" customHeight="1">
      <c r="A296" s="39"/>
      <c r="B296" s="40"/>
      <c r="C296" s="220" t="s">
        <v>444</v>
      </c>
      <c r="D296" s="220" t="s">
        <v>169</v>
      </c>
      <c r="E296" s="221" t="s">
        <v>436</v>
      </c>
      <c r="F296" s="222" t="s">
        <v>437</v>
      </c>
      <c r="G296" s="223" t="s">
        <v>172</v>
      </c>
      <c r="H296" s="224">
        <v>9.4199999999999999</v>
      </c>
      <c r="I296" s="225"/>
      <c r="J296" s="226">
        <f>ROUND(I296*H296,2)</f>
        <v>0</v>
      </c>
      <c r="K296" s="222" t="s">
        <v>173</v>
      </c>
      <c r="L296" s="45"/>
      <c r="M296" s="227" t="s">
        <v>1</v>
      </c>
      <c r="N296" s="228" t="s">
        <v>41</v>
      </c>
      <c r="O296" s="92"/>
      <c r="P296" s="229">
        <f>O296*H296</f>
        <v>0</v>
      </c>
      <c r="Q296" s="229">
        <v>0.0060099999999999997</v>
      </c>
      <c r="R296" s="229">
        <f>Q296*H296</f>
        <v>0.056614199999999996</v>
      </c>
      <c r="S296" s="229">
        <v>0</v>
      </c>
      <c r="T296" s="230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1" t="s">
        <v>174</v>
      </c>
      <c r="AT296" s="231" t="s">
        <v>169</v>
      </c>
      <c r="AU296" s="231" t="s">
        <v>87</v>
      </c>
      <c r="AY296" s="18" t="s">
        <v>167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18" t="s">
        <v>84</v>
      </c>
      <c r="BK296" s="232">
        <f>ROUND(I296*H296,2)</f>
        <v>0</v>
      </c>
      <c r="BL296" s="18" t="s">
        <v>174</v>
      </c>
      <c r="BM296" s="231" t="s">
        <v>916</v>
      </c>
    </row>
    <row r="297" s="13" customFormat="1">
      <c r="A297" s="13"/>
      <c r="B297" s="233"/>
      <c r="C297" s="234"/>
      <c r="D297" s="235" t="s">
        <v>176</v>
      </c>
      <c r="E297" s="236" t="s">
        <v>1</v>
      </c>
      <c r="F297" s="237" t="s">
        <v>424</v>
      </c>
      <c r="G297" s="234"/>
      <c r="H297" s="236" t="s">
        <v>1</v>
      </c>
      <c r="I297" s="238"/>
      <c r="J297" s="234"/>
      <c r="K297" s="234"/>
      <c r="L297" s="239"/>
      <c r="M297" s="240"/>
      <c r="N297" s="241"/>
      <c r="O297" s="241"/>
      <c r="P297" s="241"/>
      <c r="Q297" s="241"/>
      <c r="R297" s="241"/>
      <c r="S297" s="241"/>
      <c r="T297" s="2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176</v>
      </c>
      <c r="AU297" s="243" t="s">
        <v>87</v>
      </c>
      <c r="AV297" s="13" t="s">
        <v>84</v>
      </c>
      <c r="AW297" s="13" t="s">
        <v>32</v>
      </c>
      <c r="AX297" s="13" t="s">
        <v>76</v>
      </c>
      <c r="AY297" s="243" t="s">
        <v>167</v>
      </c>
    </row>
    <row r="298" s="14" customFormat="1">
      <c r="A298" s="14"/>
      <c r="B298" s="244"/>
      <c r="C298" s="245"/>
      <c r="D298" s="235" t="s">
        <v>176</v>
      </c>
      <c r="E298" s="246" t="s">
        <v>1</v>
      </c>
      <c r="F298" s="247" t="s">
        <v>910</v>
      </c>
      <c r="G298" s="245"/>
      <c r="H298" s="248">
        <v>9.4199999999999999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4" t="s">
        <v>176</v>
      </c>
      <c r="AU298" s="254" t="s">
        <v>87</v>
      </c>
      <c r="AV298" s="14" t="s">
        <v>87</v>
      </c>
      <c r="AW298" s="14" t="s">
        <v>32</v>
      </c>
      <c r="AX298" s="14" t="s">
        <v>84</v>
      </c>
      <c r="AY298" s="254" t="s">
        <v>167</v>
      </c>
    </row>
    <row r="299" s="2" customFormat="1" ht="21.75" customHeight="1">
      <c r="A299" s="39"/>
      <c r="B299" s="40"/>
      <c r="C299" s="220" t="s">
        <v>449</v>
      </c>
      <c r="D299" s="220" t="s">
        <v>169</v>
      </c>
      <c r="E299" s="221" t="s">
        <v>440</v>
      </c>
      <c r="F299" s="222" t="s">
        <v>441</v>
      </c>
      <c r="G299" s="223" t="s">
        <v>172</v>
      </c>
      <c r="H299" s="224">
        <v>15.699999999999999</v>
      </c>
      <c r="I299" s="225"/>
      <c r="J299" s="226">
        <f>ROUND(I299*H299,2)</f>
        <v>0</v>
      </c>
      <c r="K299" s="222" t="s">
        <v>173</v>
      </c>
      <c r="L299" s="45"/>
      <c r="M299" s="227" t="s">
        <v>1</v>
      </c>
      <c r="N299" s="228" t="s">
        <v>41</v>
      </c>
      <c r="O299" s="92"/>
      <c r="P299" s="229">
        <f>O299*H299</f>
        <v>0</v>
      </c>
      <c r="Q299" s="229">
        <v>0.00021000000000000001</v>
      </c>
      <c r="R299" s="229">
        <f>Q299*H299</f>
        <v>0.003297</v>
      </c>
      <c r="S299" s="229">
        <v>0</v>
      </c>
      <c r="T299" s="230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1" t="s">
        <v>174</v>
      </c>
      <c r="AT299" s="231" t="s">
        <v>169</v>
      </c>
      <c r="AU299" s="231" t="s">
        <v>87</v>
      </c>
      <c r="AY299" s="18" t="s">
        <v>167</v>
      </c>
      <c r="BE299" s="232">
        <f>IF(N299="základní",J299,0)</f>
        <v>0</v>
      </c>
      <c r="BF299" s="232">
        <f>IF(N299="snížená",J299,0)</f>
        <v>0</v>
      </c>
      <c r="BG299" s="232">
        <f>IF(N299="zákl. přenesená",J299,0)</f>
        <v>0</v>
      </c>
      <c r="BH299" s="232">
        <f>IF(N299="sníž. přenesená",J299,0)</f>
        <v>0</v>
      </c>
      <c r="BI299" s="232">
        <f>IF(N299="nulová",J299,0)</f>
        <v>0</v>
      </c>
      <c r="BJ299" s="18" t="s">
        <v>84</v>
      </c>
      <c r="BK299" s="232">
        <f>ROUND(I299*H299,2)</f>
        <v>0</v>
      </c>
      <c r="BL299" s="18" t="s">
        <v>174</v>
      </c>
      <c r="BM299" s="231" t="s">
        <v>917</v>
      </c>
    </row>
    <row r="300" s="13" customFormat="1">
      <c r="A300" s="13"/>
      <c r="B300" s="233"/>
      <c r="C300" s="234"/>
      <c r="D300" s="235" t="s">
        <v>176</v>
      </c>
      <c r="E300" s="236" t="s">
        <v>1</v>
      </c>
      <c r="F300" s="237" t="s">
        <v>424</v>
      </c>
      <c r="G300" s="234"/>
      <c r="H300" s="236" t="s">
        <v>1</v>
      </c>
      <c r="I300" s="238"/>
      <c r="J300" s="234"/>
      <c r="K300" s="234"/>
      <c r="L300" s="239"/>
      <c r="M300" s="240"/>
      <c r="N300" s="241"/>
      <c r="O300" s="241"/>
      <c r="P300" s="241"/>
      <c r="Q300" s="241"/>
      <c r="R300" s="241"/>
      <c r="S300" s="241"/>
      <c r="T300" s="24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3" t="s">
        <v>176</v>
      </c>
      <c r="AU300" s="243" t="s">
        <v>87</v>
      </c>
      <c r="AV300" s="13" t="s">
        <v>84</v>
      </c>
      <c r="AW300" s="13" t="s">
        <v>32</v>
      </c>
      <c r="AX300" s="13" t="s">
        <v>76</v>
      </c>
      <c r="AY300" s="243" t="s">
        <v>167</v>
      </c>
    </row>
    <row r="301" s="14" customFormat="1">
      <c r="A301" s="14"/>
      <c r="B301" s="244"/>
      <c r="C301" s="245"/>
      <c r="D301" s="235" t="s">
        <v>176</v>
      </c>
      <c r="E301" s="246" t="s">
        <v>1</v>
      </c>
      <c r="F301" s="247" t="s">
        <v>821</v>
      </c>
      <c r="G301" s="245"/>
      <c r="H301" s="248">
        <v>15.699999999999999</v>
      </c>
      <c r="I301" s="249"/>
      <c r="J301" s="245"/>
      <c r="K301" s="245"/>
      <c r="L301" s="250"/>
      <c r="M301" s="251"/>
      <c r="N301" s="252"/>
      <c r="O301" s="252"/>
      <c r="P301" s="252"/>
      <c r="Q301" s="252"/>
      <c r="R301" s="252"/>
      <c r="S301" s="252"/>
      <c r="T301" s="253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4" t="s">
        <v>176</v>
      </c>
      <c r="AU301" s="254" t="s">
        <v>87</v>
      </c>
      <c r="AV301" s="14" t="s">
        <v>87</v>
      </c>
      <c r="AW301" s="14" t="s">
        <v>32</v>
      </c>
      <c r="AX301" s="14" t="s">
        <v>84</v>
      </c>
      <c r="AY301" s="254" t="s">
        <v>167</v>
      </c>
    </row>
    <row r="302" s="2" customFormat="1" ht="24.15" customHeight="1">
      <c r="A302" s="39"/>
      <c r="B302" s="40"/>
      <c r="C302" s="220" t="s">
        <v>187</v>
      </c>
      <c r="D302" s="220" t="s">
        <v>169</v>
      </c>
      <c r="E302" s="221" t="s">
        <v>918</v>
      </c>
      <c r="F302" s="222" t="s">
        <v>919</v>
      </c>
      <c r="G302" s="223" t="s">
        <v>172</v>
      </c>
      <c r="H302" s="224">
        <v>19.300000000000001</v>
      </c>
      <c r="I302" s="225"/>
      <c r="J302" s="226">
        <f>ROUND(I302*H302,2)</f>
        <v>0</v>
      </c>
      <c r="K302" s="222" t="s">
        <v>173</v>
      </c>
      <c r="L302" s="45"/>
      <c r="M302" s="227" t="s">
        <v>1</v>
      </c>
      <c r="N302" s="228" t="s">
        <v>41</v>
      </c>
      <c r="O302" s="92"/>
      <c r="P302" s="229">
        <f>O302*H302</f>
        <v>0</v>
      </c>
      <c r="Q302" s="229">
        <v>0.12966</v>
      </c>
      <c r="R302" s="229">
        <f>Q302*H302</f>
        <v>2.5024380000000002</v>
      </c>
      <c r="S302" s="229">
        <v>0</v>
      </c>
      <c r="T302" s="230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1" t="s">
        <v>174</v>
      </c>
      <c r="AT302" s="231" t="s">
        <v>169</v>
      </c>
      <c r="AU302" s="231" t="s">
        <v>87</v>
      </c>
      <c r="AY302" s="18" t="s">
        <v>167</v>
      </c>
      <c r="BE302" s="232">
        <f>IF(N302="základní",J302,0)</f>
        <v>0</v>
      </c>
      <c r="BF302" s="232">
        <f>IF(N302="snížená",J302,0)</f>
        <v>0</v>
      </c>
      <c r="BG302" s="232">
        <f>IF(N302="zákl. přenesená",J302,0)</f>
        <v>0</v>
      </c>
      <c r="BH302" s="232">
        <f>IF(N302="sníž. přenesená",J302,0)</f>
        <v>0</v>
      </c>
      <c r="BI302" s="232">
        <f>IF(N302="nulová",J302,0)</f>
        <v>0</v>
      </c>
      <c r="BJ302" s="18" t="s">
        <v>84</v>
      </c>
      <c r="BK302" s="232">
        <f>ROUND(I302*H302,2)</f>
        <v>0</v>
      </c>
      <c r="BL302" s="18" t="s">
        <v>174</v>
      </c>
      <c r="BM302" s="231" t="s">
        <v>920</v>
      </c>
    </row>
    <row r="303" s="13" customFormat="1">
      <c r="A303" s="13"/>
      <c r="B303" s="233"/>
      <c r="C303" s="234"/>
      <c r="D303" s="235" t="s">
        <v>176</v>
      </c>
      <c r="E303" s="236" t="s">
        <v>1</v>
      </c>
      <c r="F303" s="237" t="s">
        <v>177</v>
      </c>
      <c r="G303" s="234"/>
      <c r="H303" s="236" t="s">
        <v>1</v>
      </c>
      <c r="I303" s="238"/>
      <c r="J303" s="234"/>
      <c r="K303" s="234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176</v>
      </c>
      <c r="AU303" s="243" t="s">
        <v>87</v>
      </c>
      <c r="AV303" s="13" t="s">
        <v>84</v>
      </c>
      <c r="AW303" s="13" t="s">
        <v>32</v>
      </c>
      <c r="AX303" s="13" t="s">
        <v>76</v>
      </c>
      <c r="AY303" s="243" t="s">
        <v>167</v>
      </c>
    </row>
    <row r="304" s="14" customFormat="1">
      <c r="A304" s="14"/>
      <c r="B304" s="244"/>
      <c r="C304" s="245"/>
      <c r="D304" s="235" t="s">
        <v>176</v>
      </c>
      <c r="E304" s="246" t="s">
        <v>1</v>
      </c>
      <c r="F304" s="247" t="s">
        <v>829</v>
      </c>
      <c r="G304" s="245"/>
      <c r="H304" s="248">
        <v>19.300000000000001</v>
      </c>
      <c r="I304" s="249"/>
      <c r="J304" s="245"/>
      <c r="K304" s="245"/>
      <c r="L304" s="250"/>
      <c r="M304" s="251"/>
      <c r="N304" s="252"/>
      <c r="O304" s="252"/>
      <c r="P304" s="252"/>
      <c r="Q304" s="252"/>
      <c r="R304" s="252"/>
      <c r="S304" s="252"/>
      <c r="T304" s="253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4" t="s">
        <v>176</v>
      </c>
      <c r="AU304" s="254" t="s">
        <v>87</v>
      </c>
      <c r="AV304" s="14" t="s">
        <v>87</v>
      </c>
      <c r="AW304" s="14" t="s">
        <v>32</v>
      </c>
      <c r="AX304" s="14" t="s">
        <v>84</v>
      </c>
      <c r="AY304" s="254" t="s">
        <v>167</v>
      </c>
    </row>
    <row r="305" s="2" customFormat="1" ht="33" customHeight="1">
      <c r="A305" s="39"/>
      <c r="B305" s="40"/>
      <c r="C305" s="220" t="s">
        <v>459</v>
      </c>
      <c r="D305" s="220" t="s">
        <v>169</v>
      </c>
      <c r="E305" s="221" t="s">
        <v>445</v>
      </c>
      <c r="F305" s="222" t="s">
        <v>446</v>
      </c>
      <c r="G305" s="223" t="s">
        <v>172</v>
      </c>
      <c r="H305" s="224">
        <v>15.699999999999999</v>
      </c>
      <c r="I305" s="225"/>
      <c r="J305" s="226">
        <f>ROUND(I305*H305,2)</f>
        <v>0</v>
      </c>
      <c r="K305" s="222" t="s">
        <v>173</v>
      </c>
      <c r="L305" s="45"/>
      <c r="M305" s="227" t="s">
        <v>1</v>
      </c>
      <c r="N305" s="228" t="s">
        <v>41</v>
      </c>
      <c r="O305" s="92"/>
      <c r="P305" s="229">
        <f>O305*H305</f>
        <v>0</v>
      </c>
      <c r="Q305" s="229">
        <v>0.12966</v>
      </c>
      <c r="R305" s="229">
        <f>Q305*H305</f>
        <v>2.0356619999999999</v>
      </c>
      <c r="S305" s="229">
        <v>0</v>
      </c>
      <c r="T305" s="230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1" t="s">
        <v>174</v>
      </c>
      <c r="AT305" s="231" t="s">
        <v>169</v>
      </c>
      <c r="AU305" s="231" t="s">
        <v>87</v>
      </c>
      <c r="AY305" s="18" t="s">
        <v>167</v>
      </c>
      <c r="BE305" s="232">
        <f>IF(N305="základní",J305,0)</f>
        <v>0</v>
      </c>
      <c r="BF305" s="232">
        <f>IF(N305="snížená",J305,0)</f>
        <v>0</v>
      </c>
      <c r="BG305" s="232">
        <f>IF(N305="zákl. přenesená",J305,0)</f>
        <v>0</v>
      </c>
      <c r="BH305" s="232">
        <f>IF(N305="sníž. přenesená",J305,0)</f>
        <v>0</v>
      </c>
      <c r="BI305" s="232">
        <f>IF(N305="nulová",J305,0)</f>
        <v>0</v>
      </c>
      <c r="BJ305" s="18" t="s">
        <v>84</v>
      </c>
      <c r="BK305" s="232">
        <f>ROUND(I305*H305,2)</f>
        <v>0</v>
      </c>
      <c r="BL305" s="18" t="s">
        <v>174</v>
      </c>
      <c r="BM305" s="231" t="s">
        <v>921</v>
      </c>
    </row>
    <row r="306" s="13" customFormat="1">
      <c r="A306" s="13"/>
      <c r="B306" s="233"/>
      <c r="C306" s="234"/>
      <c r="D306" s="235" t="s">
        <v>176</v>
      </c>
      <c r="E306" s="236" t="s">
        <v>1</v>
      </c>
      <c r="F306" s="237" t="s">
        <v>424</v>
      </c>
      <c r="G306" s="234"/>
      <c r="H306" s="236" t="s">
        <v>1</v>
      </c>
      <c r="I306" s="238"/>
      <c r="J306" s="234"/>
      <c r="K306" s="234"/>
      <c r="L306" s="239"/>
      <c r="M306" s="240"/>
      <c r="N306" s="241"/>
      <c r="O306" s="241"/>
      <c r="P306" s="241"/>
      <c r="Q306" s="241"/>
      <c r="R306" s="241"/>
      <c r="S306" s="241"/>
      <c r="T306" s="24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3" t="s">
        <v>176</v>
      </c>
      <c r="AU306" s="243" t="s">
        <v>87</v>
      </c>
      <c r="AV306" s="13" t="s">
        <v>84</v>
      </c>
      <c r="AW306" s="13" t="s">
        <v>32</v>
      </c>
      <c r="AX306" s="13" t="s">
        <v>76</v>
      </c>
      <c r="AY306" s="243" t="s">
        <v>167</v>
      </c>
    </row>
    <row r="307" s="14" customFormat="1">
      <c r="A307" s="14"/>
      <c r="B307" s="244"/>
      <c r="C307" s="245"/>
      <c r="D307" s="235" t="s">
        <v>176</v>
      </c>
      <c r="E307" s="246" t="s">
        <v>1</v>
      </c>
      <c r="F307" s="247" t="s">
        <v>821</v>
      </c>
      <c r="G307" s="245"/>
      <c r="H307" s="248">
        <v>15.699999999999999</v>
      </c>
      <c r="I307" s="249"/>
      <c r="J307" s="245"/>
      <c r="K307" s="245"/>
      <c r="L307" s="250"/>
      <c r="M307" s="251"/>
      <c r="N307" s="252"/>
      <c r="O307" s="252"/>
      <c r="P307" s="252"/>
      <c r="Q307" s="252"/>
      <c r="R307" s="252"/>
      <c r="S307" s="252"/>
      <c r="T307" s="25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4" t="s">
        <v>176</v>
      </c>
      <c r="AU307" s="254" t="s">
        <v>87</v>
      </c>
      <c r="AV307" s="14" t="s">
        <v>87</v>
      </c>
      <c r="AW307" s="14" t="s">
        <v>32</v>
      </c>
      <c r="AX307" s="14" t="s">
        <v>84</v>
      </c>
      <c r="AY307" s="254" t="s">
        <v>167</v>
      </c>
    </row>
    <row r="308" s="2" customFormat="1" ht="24.15" customHeight="1">
      <c r="A308" s="39"/>
      <c r="B308" s="40"/>
      <c r="C308" s="220" t="s">
        <v>464</v>
      </c>
      <c r="D308" s="220" t="s">
        <v>169</v>
      </c>
      <c r="E308" s="221" t="s">
        <v>922</v>
      </c>
      <c r="F308" s="222" t="s">
        <v>923</v>
      </c>
      <c r="G308" s="223" t="s">
        <v>172</v>
      </c>
      <c r="H308" s="224">
        <v>7.2000000000000002</v>
      </c>
      <c r="I308" s="225"/>
      <c r="J308" s="226">
        <f>ROUND(I308*H308,2)</f>
        <v>0</v>
      </c>
      <c r="K308" s="222" t="s">
        <v>173</v>
      </c>
      <c r="L308" s="45"/>
      <c r="M308" s="227" t="s">
        <v>1</v>
      </c>
      <c r="N308" s="228" t="s">
        <v>41</v>
      </c>
      <c r="O308" s="92"/>
      <c r="P308" s="229">
        <f>O308*H308</f>
        <v>0</v>
      </c>
      <c r="Q308" s="229">
        <v>0.098000000000000004</v>
      </c>
      <c r="R308" s="229">
        <f>Q308*H308</f>
        <v>0.7056</v>
      </c>
      <c r="S308" s="229">
        <v>0</v>
      </c>
      <c r="T308" s="230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1" t="s">
        <v>174</v>
      </c>
      <c r="AT308" s="231" t="s">
        <v>169</v>
      </c>
      <c r="AU308" s="231" t="s">
        <v>87</v>
      </c>
      <c r="AY308" s="18" t="s">
        <v>167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18" t="s">
        <v>84</v>
      </c>
      <c r="BK308" s="232">
        <f>ROUND(I308*H308,2)</f>
        <v>0</v>
      </c>
      <c r="BL308" s="18" t="s">
        <v>174</v>
      </c>
      <c r="BM308" s="231" t="s">
        <v>924</v>
      </c>
    </row>
    <row r="309" s="14" customFormat="1">
      <c r="A309" s="14"/>
      <c r="B309" s="244"/>
      <c r="C309" s="245"/>
      <c r="D309" s="235" t="s">
        <v>176</v>
      </c>
      <c r="E309" s="246" t="s">
        <v>1</v>
      </c>
      <c r="F309" s="247" t="s">
        <v>808</v>
      </c>
      <c r="G309" s="245"/>
      <c r="H309" s="248">
        <v>7.2000000000000002</v>
      </c>
      <c r="I309" s="249"/>
      <c r="J309" s="245"/>
      <c r="K309" s="245"/>
      <c r="L309" s="250"/>
      <c r="M309" s="251"/>
      <c r="N309" s="252"/>
      <c r="O309" s="252"/>
      <c r="P309" s="252"/>
      <c r="Q309" s="252"/>
      <c r="R309" s="252"/>
      <c r="S309" s="252"/>
      <c r="T309" s="253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4" t="s">
        <v>176</v>
      </c>
      <c r="AU309" s="254" t="s">
        <v>87</v>
      </c>
      <c r="AV309" s="14" t="s">
        <v>87</v>
      </c>
      <c r="AW309" s="14" t="s">
        <v>32</v>
      </c>
      <c r="AX309" s="14" t="s">
        <v>84</v>
      </c>
      <c r="AY309" s="254" t="s">
        <v>167</v>
      </c>
    </row>
    <row r="310" s="12" customFormat="1" ht="22.8" customHeight="1">
      <c r="A310" s="12"/>
      <c r="B310" s="204"/>
      <c r="C310" s="205"/>
      <c r="D310" s="206" t="s">
        <v>75</v>
      </c>
      <c r="E310" s="218" t="s">
        <v>209</v>
      </c>
      <c r="F310" s="218" t="s">
        <v>448</v>
      </c>
      <c r="G310" s="205"/>
      <c r="H310" s="205"/>
      <c r="I310" s="208"/>
      <c r="J310" s="219">
        <f>BK310</f>
        <v>0</v>
      </c>
      <c r="K310" s="205"/>
      <c r="L310" s="210"/>
      <c r="M310" s="211"/>
      <c r="N310" s="212"/>
      <c r="O310" s="212"/>
      <c r="P310" s="213">
        <f>SUM(P311:P334)</f>
        <v>0</v>
      </c>
      <c r="Q310" s="212"/>
      <c r="R310" s="213">
        <f>SUM(R311:R334)</f>
        <v>0.025129660000000002</v>
      </c>
      <c r="S310" s="212"/>
      <c r="T310" s="214">
        <f>SUM(T311:T334)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15" t="s">
        <v>84</v>
      </c>
      <c r="AT310" s="216" t="s">
        <v>75</v>
      </c>
      <c r="AU310" s="216" t="s">
        <v>84</v>
      </c>
      <c r="AY310" s="215" t="s">
        <v>167</v>
      </c>
      <c r="BK310" s="217">
        <f>SUM(BK311:BK334)</f>
        <v>0</v>
      </c>
    </row>
    <row r="311" s="2" customFormat="1" ht="24.15" customHeight="1">
      <c r="A311" s="39"/>
      <c r="B311" s="40"/>
      <c r="C311" s="220" t="s">
        <v>469</v>
      </c>
      <c r="D311" s="220" t="s">
        <v>169</v>
      </c>
      <c r="E311" s="221" t="s">
        <v>455</v>
      </c>
      <c r="F311" s="222" t="s">
        <v>456</v>
      </c>
      <c r="G311" s="223" t="s">
        <v>196</v>
      </c>
      <c r="H311" s="224">
        <v>27.5</v>
      </c>
      <c r="I311" s="225"/>
      <c r="J311" s="226">
        <f>ROUND(I311*H311,2)</f>
        <v>0</v>
      </c>
      <c r="K311" s="222" t="s">
        <v>173</v>
      </c>
      <c r="L311" s="45"/>
      <c r="M311" s="227" t="s">
        <v>1</v>
      </c>
      <c r="N311" s="228" t="s">
        <v>41</v>
      </c>
      <c r="O311" s="92"/>
      <c r="P311" s="229">
        <f>O311*H311</f>
        <v>0</v>
      </c>
      <c r="Q311" s="229">
        <v>0</v>
      </c>
      <c r="R311" s="229">
        <f>Q311*H311</f>
        <v>0</v>
      </c>
      <c r="S311" s="229">
        <v>0</v>
      </c>
      <c r="T311" s="230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1" t="s">
        <v>174</v>
      </c>
      <c r="AT311" s="231" t="s">
        <v>169</v>
      </c>
      <c r="AU311" s="231" t="s">
        <v>87</v>
      </c>
      <c r="AY311" s="18" t="s">
        <v>167</v>
      </c>
      <c r="BE311" s="232">
        <f>IF(N311="základní",J311,0)</f>
        <v>0</v>
      </c>
      <c r="BF311" s="232">
        <f>IF(N311="snížená",J311,0)</f>
        <v>0</v>
      </c>
      <c r="BG311" s="232">
        <f>IF(N311="zákl. přenesená",J311,0)</f>
        <v>0</v>
      </c>
      <c r="BH311" s="232">
        <f>IF(N311="sníž. přenesená",J311,0)</f>
        <v>0</v>
      </c>
      <c r="BI311" s="232">
        <f>IF(N311="nulová",J311,0)</f>
        <v>0</v>
      </c>
      <c r="BJ311" s="18" t="s">
        <v>84</v>
      </c>
      <c r="BK311" s="232">
        <f>ROUND(I311*H311,2)</f>
        <v>0</v>
      </c>
      <c r="BL311" s="18" t="s">
        <v>174</v>
      </c>
      <c r="BM311" s="231" t="s">
        <v>925</v>
      </c>
    </row>
    <row r="312" s="13" customFormat="1">
      <c r="A312" s="13"/>
      <c r="B312" s="233"/>
      <c r="C312" s="234"/>
      <c r="D312" s="235" t="s">
        <v>176</v>
      </c>
      <c r="E312" s="236" t="s">
        <v>1</v>
      </c>
      <c r="F312" s="237" t="s">
        <v>401</v>
      </c>
      <c r="G312" s="234"/>
      <c r="H312" s="236" t="s">
        <v>1</v>
      </c>
      <c r="I312" s="238"/>
      <c r="J312" s="234"/>
      <c r="K312" s="234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176</v>
      </c>
      <c r="AU312" s="243" t="s">
        <v>87</v>
      </c>
      <c r="AV312" s="13" t="s">
        <v>84</v>
      </c>
      <c r="AW312" s="13" t="s">
        <v>32</v>
      </c>
      <c r="AX312" s="13" t="s">
        <v>76</v>
      </c>
      <c r="AY312" s="243" t="s">
        <v>167</v>
      </c>
    </row>
    <row r="313" s="14" customFormat="1">
      <c r="A313" s="14"/>
      <c r="B313" s="244"/>
      <c r="C313" s="245"/>
      <c r="D313" s="235" t="s">
        <v>176</v>
      </c>
      <c r="E313" s="246" t="s">
        <v>1</v>
      </c>
      <c r="F313" s="247" t="s">
        <v>926</v>
      </c>
      <c r="G313" s="245"/>
      <c r="H313" s="248">
        <v>27.5</v>
      </c>
      <c r="I313" s="249"/>
      <c r="J313" s="245"/>
      <c r="K313" s="245"/>
      <c r="L313" s="250"/>
      <c r="M313" s="251"/>
      <c r="N313" s="252"/>
      <c r="O313" s="252"/>
      <c r="P313" s="252"/>
      <c r="Q313" s="252"/>
      <c r="R313" s="252"/>
      <c r="S313" s="252"/>
      <c r="T313" s="25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4" t="s">
        <v>176</v>
      </c>
      <c r="AU313" s="254" t="s">
        <v>87</v>
      </c>
      <c r="AV313" s="14" t="s">
        <v>87</v>
      </c>
      <c r="AW313" s="14" t="s">
        <v>32</v>
      </c>
      <c r="AX313" s="14" t="s">
        <v>76</v>
      </c>
      <c r="AY313" s="254" t="s">
        <v>167</v>
      </c>
    </row>
    <row r="314" s="15" customFormat="1">
      <c r="A314" s="15"/>
      <c r="B314" s="255"/>
      <c r="C314" s="256"/>
      <c r="D314" s="235" t="s">
        <v>176</v>
      </c>
      <c r="E314" s="257" t="s">
        <v>110</v>
      </c>
      <c r="F314" s="258" t="s">
        <v>128</v>
      </c>
      <c r="G314" s="256"/>
      <c r="H314" s="259">
        <v>27.5</v>
      </c>
      <c r="I314" s="260"/>
      <c r="J314" s="256"/>
      <c r="K314" s="256"/>
      <c r="L314" s="261"/>
      <c r="M314" s="262"/>
      <c r="N314" s="263"/>
      <c r="O314" s="263"/>
      <c r="P314" s="263"/>
      <c r="Q314" s="263"/>
      <c r="R314" s="263"/>
      <c r="S314" s="263"/>
      <c r="T314" s="264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65" t="s">
        <v>176</v>
      </c>
      <c r="AU314" s="265" t="s">
        <v>87</v>
      </c>
      <c r="AV314" s="15" t="s">
        <v>174</v>
      </c>
      <c r="AW314" s="15" t="s">
        <v>32</v>
      </c>
      <c r="AX314" s="15" t="s">
        <v>84</v>
      </c>
      <c r="AY314" s="265" t="s">
        <v>167</v>
      </c>
    </row>
    <row r="315" s="2" customFormat="1" ht="16.5" customHeight="1">
      <c r="A315" s="39"/>
      <c r="B315" s="40"/>
      <c r="C315" s="277" t="s">
        <v>475</v>
      </c>
      <c r="D315" s="277" t="s">
        <v>368</v>
      </c>
      <c r="E315" s="278" t="s">
        <v>927</v>
      </c>
      <c r="F315" s="279" t="s">
        <v>461</v>
      </c>
      <c r="G315" s="280" t="s">
        <v>196</v>
      </c>
      <c r="H315" s="281">
        <v>27.913</v>
      </c>
      <c r="I315" s="282"/>
      <c r="J315" s="283">
        <f>ROUND(I315*H315,2)</f>
        <v>0</v>
      </c>
      <c r="K315" s="279" t="s">
        <v>928</v>
      </c>
      <c r="L315" s="284"/>
      <c r="M315" s="285" t="s">
        <v>1</v>
      </c>
      <c r="N315" s="286" t="s">
        <v>41</v>
      </c>
      <c r="O315" s="92"/>
      <c r="P315" s="229">
        <f>O315*H315</f>
        <v>0</v>
      </c>
      <c r="Q315" s="229">
        <v>0.00036999999999999999</v>
      </c>
      <c r="R315" s="229">
        <f>Q315*H315</f>
        <v>0.01032781</v>
      </c>
      <c r="S315" s="229">
        <v>0</v>
      </c>
      <c r="T315" s="230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1" t="s">
        <v>209</v>
      </c>
      <c r="AT315" s="231" t="s">
        <v>368</v>
      </c>
      <c r="AU315" s="231" t="s">
        <v>87</v>
      </c>
      <c r="AY315" s="18" t="s">
        <v>167</v>
      </c>
      <c r="BE315" s="232">
        <f>IF(N315="základní",J315,0)</f>
        <v>0</v>
      </c>
      <c r="BF315" s="232">
        <f>IF(N315="snížená",J315,0)</f>
        <v>0</v>
      </c>
      <c r="BG315" s="232">
        <f>IF(N315="zákl. přenesená",J315,0)</f>
        <v>0</v>
      </c>
      <c r="BH315" s="232">
        <f>IF(N315="sníž. přenesená",J315,0)</f>
        <v>0</v>
      </c>
      <c r="BI315" s="232">
        <f>IF(N315="nulová",J315,0)</f>
        <v>0</v>
      </c>
      <c r="BJ315" s="18" t="s">
        <v>84</v>
      </c>
      <c r="BK315" s="232">
        <f>ROUND(I315*H315,2)</f>
        <v>0</v>
      </c>
      <c r="BL315" s="18" t="s">
        <v>174</v>
      </c>
      <c r="BM315" s="231" t="s">
        <v>929</v>
      </c>
    </row>
    <row r="316" s="14" customFormat="1">
      <c r="A316" s="14"/>
      <c r="B316" s="244"/>
      <c r="C316" s="245"/>
      <c r="D316" s="235" t="s">
        <v>176</v>
      </c>
      <c r="E316" s="246" t="s">
        <v>1</v>
      </c>
      <c r="F316" s="247" t="s">
        <v>463</v>
      </c>
      <c r="G316" s="245"/>
      <c r="H316" s="248">
        <v>27.913</v>
      </c>
      <c r="I316" s="249"/>
      <c r="J316" s="245"/>
      <c r="K316" s="245"/>
      <c r="L316" s="250"/>
      <c r="M316" s="251"/>
      <c r="N316" s="252"/>
      <c r="O316" s="252"/>
      <c r="P316" s="252"/>
      <c r="Q316" s="252"/>
      <c r="R316" s="252"/>
      <c r="S316" s="252"/>
      <c r="T316" s="253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4" t="s">
        <v>176</v>
      </c>
      <c r="AU316" s="254" t="s">
        <v>87</v>
      </c>
      <c r="AV316" s="14" t="s">
        <v>87</v>
      </c>
      <c r="AW316" s="14" t="s">
        <v>32</v>
      </c>
      <c r="AX316" s="14" t="s">
        <v>84</v>
      </c>
      <c r="AY316" s="254" t="s">
        <v>167</v>
      </c>
    </row>
    <row r="317" s="2" customFormat="1" ht="16.5" customHeight="1">
      <c r="A317" s="39"/>
      <c r="B317" s="40"/>
      <c r="C317" s="277" t="s">
        <v>479</v>
      </c>
      <c r="D317" s="277" t="s">
        <v>368</v>
      </c>
      <c r="E317" s="278" t="s">
        <v>930</v>
      </c>
      <c r="F317" s="279" t="s">
        <v>931</v>
      </c>
      <c r="G317" s="280" t="s">
        <v>399</v>
      </c>
      <c r="H317" s="281">
        <v>7.0700000000000003</v>
      </c>
      <c r="I317" s="282"/>
      <c r="J317" s="283">
        <f>ROUND(I317*H317,2)</f>
        <v>0</v>
      </c>
      <c r="K317" s="279" t="s">
        <v>1</v>
      </c>
      <c r="L317" s="284"/>
      <c r="M317" s="285" t="s">
        <v>1</v>
      </c>
      <c r="N317" s="286" t="s">
        <v>41</v>
      </c>
      <c r="O317" s="92"/>
      <c r="P317" s="229">
        <f>O317*H317</f>
        <v>0</v>
      </c>
      <c r="Q317" s="229">
        <v>0.00042999999999999999</v>
      </c>
      <c r="R317" s="229">
        <f>Q317*H317</f>
        <v>0.0030401</v>
      </c>
      <c r="S317" s="229">
        <v>0</v>
      </c>
      <c r="T317" s="230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1" t="s">
        <v>209</v>
      </c>
      <c r="AT317" s="231" t="s">
        <v>368</v>
      </c>
      <c r="AU317" s="231" t="s">
        <v>87</v>
      </c>
      <c r="AY317" s="18" t="s">
        <v>167</v>
      </c>
      <c r="BE317" s="232">
        <f>IF(N317="základní",J317,0)</f>
        <v>0</v>
      </c>
      <c r="BF317" s="232">
        <f>IF(N317="snížená",J317,0)</f>
        <v>0</v>
      </c>
      <c r="BG317" s="232">
        <f>IF(N317="zákl. přenesená",J317,0)</f>
        <v>0</v>
      </c>
      <c r="BH317" s="232">
        <f>IF(N317="sníž. přenesená",J317,0)</f>
        <v>0</v>
      </c>
      <c r="BI317" s="232">
        <f>IF(N317="nulová",J317,0)</f>
        <v>0</v>
      </c>
      <c r="BJ317" s="18" t="s">
        <v>84</v>
      </c>
      <c r="BK317" s="232">
        <f>ROUND(I317*H317,2)</f>
        <v>0</v>
      </c>
      <c r="BL317" s="18" t="s">
        <v>174</v>
      </c>
      <c r="BM317" s="231" t="s">
        <v>932</v>
      </c>
    </row>
    <row r="318" s="13" customFormat="1">
      <c r="A318" s="13"/>
      <c r="B318" s="233"/>
      <c r="C318" s="234"/>
      <c r="D318" s="235" t="s">
        <v>176</v>
      </c>
      <c r="E318" s="236" t="s">
        <v>1</v>
      </c>
      <c r="F318" s="237" t="s">
        <v>401</v>
      </c>
      <c r="G318" s="234"/>
      <c r="H318" s="236" t="s">
        <v>1</v>
      </c>
      <c r="I318" s="238"/>
      <c r="J318" s="234"/>
      <c r="K318" s="234"/>
      <c r="L318" s="239"/>
      <c r="M318" s="240"/>
      <c r="N318" s="241"/>
      <c r="O318" s="241"/>
      <c r="P318" s="241"/>
      <c r="Q318" s="241"/>
      <c r="R318" s="241"/>
      <c r="S318" s="241"/>
      <c r="T318" s="24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3" t="s">
        <v>176</v>
      </c>
      <c r="AU318" s="243" t="s">
        <v>87</v>
      </c>
      <c r="AV318" s="13" t="s">
        <v>84</v>
      </c>
      <c r="AW318" s="13" t="s">
        <v>32</v>
      </c>
      <c r="AX318" s="13" t="s">
        <v>76</v>
      </c>
      <c r="AY318" s="243" t="s">
        <v>167</v>
      </c>
    </row>
    <row r="319" s="14" customFormat="1">
      <c r="A319" s="14"/>
      <c r="B319" s="244"/>
      <c r="C319" s="245"/>
      <c r="D319" s="235" t="s">
        <v>176</v>
      </c>
      <c r="E319" s="246" t="s">
        <v>1</v>
      </c>
      <c r="F319" s="247" t="s">
        <v>539</v>
      </c>
      <c r="G319" s="245"/>
      <c r="H319" s="248">
        <v>7.0700000000000003</v>
      </c>
      <c r="I319" s="249"/>
      <c r="J319" s="245"/>
      <c r="K319" s="245"/>
      <c r="L319" s="250"/>
      <c r="M319" s="251"/>
      <c r="N319" s="252"/>
      <c r="O319" s="252"/>
      <c r="P319" s="252"/>
      <c r="Q319" s="252"/>
      <c r="R319" s="252"/>
      <c r="S319" s="252"/>
      <c r="T319" s="25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4" t="s">
        <v>176</v>
      </c>
      <c r="AU319" s="254" t="s">
        <v>87</v>
      </c>
      <c r="AV319" s="14" t="s">
        <v>87</v>
      </c>
      <c r="AW319" s="14" t="s">
        <v>32</v>
      </c>
      <c r="AX319" s="14" t="s">
        <v>84</v>
      </c>
      <c r="AY319" s="254" t="s">
        <v>167</v>
      </c>
    </row>
    <row r="320" s="2" customFormat="1" ht="16.5" customHeight="1">
      <c r="A320" s="39"/>
      <c r="B320" s="40"/>
      <c r="C320" s="220" t="s">
        <v>484</v>
      </c>
      <c r="D320" s="220" t="s">
        <v>169</v>
      </c>
      <c r="E320" s="221" t="s">
        <v>654</v>
      </c>
      <c r="F320" s="222" t="s">
        <v>933</v>
      </c>
      <c r="G320" s="223" t="s">
        <v>196</v>
      </c>
      <c r="H320" s="224">
        <v>27.5</v>
      </c>
      <c r="I320" s="225"/>
      <c r="J320" s="226">
        <f>ROUND(I320*H320,2)</f>
        <v>0</v>
      </c>
      <c r="K320" s="222" t="s">
        <v>173</v>
      </c>
      <c r="L320" s="45"/>
      <c r="M320" s="227" t="s">
        <v>1</v>
      </c>
      <c r="N320" s="228" t="s">
        <v>41</v>
      </c>
      <c r="O320" s="92"/>
      <c r="P320" s="229">
        <f>O320*H320</f>
        <v>0</v>
      </c>
      <c r="Q320" s="229">
        <v>0</v>
      </c>
      <c r="R320" s="229">
        <f>Q320*H320</f>
        <v>0</v>
      </c>
      <c r="S320" s="229">
        <v>0</v>
      </c>
      <c r="T320" s="230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1" t="s">
        <v>174</v>
      </c>
      <c r="AT320" s="231" t="s">
        <v>169</v>
      </c>
      <c r="AU320" s="231" t="s">
        <v>87</v>
      </c>
      <c r="AY320" s="18" t="s">
        <v>167</v>
      </c>
      <c r="BE320" s="232">
        <f>IF(N320="základní",J320,0)</f>
        <v>0</v>
      </c>
      <c r="BF320" s="232">
        <f>IF(N320="snížená",J320,0)</f>
        <v>0</v>
      </c>
      <c r="BG320" s="232">
        <f>IF(N320="zákl. přenesená",J320,0)</f>
        <v>0</v>
      </c>
      <c r="BH320" s="232">
        <f>IF(N320="sníž. přenesená",J320,0)</f>
        <v>0</v>
      </c>
      <c r="BI320" s="232">
        <f>IF(N320="nulová",J320,0)</f>
        <v>0</v>
      </c>
      <c r="BJ320" s="18" t="s">
        <v>84</v>
      </c>
      <c r="BK320" s="232">
        <f>ROUND(I320*H320,2)</f>
        <v>0</v>
      </c>
      <c r="BL320" s="18" t="s">
        <v>174</v>
      </c>
      <c r="BM320" s="231" t="s">
        <v>656</v>
      </c>
    </row>
    <row r="321" s="13" customFormat="1">
      <c r="A321" s="13"/>
      <c r="B321" s="233"/>
      <c r="C321" s="234"/>
      <c r="D321" s="235" t="s">
        <v>176</v>
      </c>
      <c r="E321" s="236" t="s">
        <v>1</v>
      </c>
      <c r="F321" s="237" t="s">
        <v>417</v>
      </c>
      <c r="G321" s="234"/>
      <c r="H321" s="236" t="s">
        <v>1</v>
      </c>
      <c r="I321" s="238"/>
      <c r="J321" s="234"/>
      <c r="K321" s="234"/>
      <c r="L321" s="239"/>
      <c r="M321" s="240"/>
      <c r="N321" s="241"/>
      <c r="O321" s="241"/>
      <c r="P321" s="241"/>
      <c r="Q321" s="241"/>
      <c r="R321" s="241"/>
      <c r="S321" s="241"/>
      <c r="T321" s="24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3" t="s">
        <v>176</v>
      </c>
      <c r="AU321" s="243" t="s">
        <v>87</v>
      </c>
      <c r="AV321" s="13" t="s">
        <v>84</v>
      </c>
      <c r="AW321" s="13" t="s">
        <v>32</v>
      </c>
      <c r="AX321" s="13" t="s">
        <v>76</v>
      </c>
      <c r="AY321" s="243" t="s">
        <v>167</v>
      </c>
    </row>
    <row r="322" s="14" customFormat="1">
      <c r="A322" s="14"/>
      <c r="B322" s="244"/>
      <c r="C322" s="245"/>
      <c r="D322" s="235" t="s">
        <v>176</v>
      </c>
      <c r="E322" s="246" t="s">
        <v>1</v>
      </c>
      <c r="F322" s="247" t="s">
        <v>796</v>
      </c>
      <c r="G322" s="245"/>
      <c r="H322" s="248">
        <v>27.5</v>
      </c>
      <c r="I322" s="249"/>
      <c r="J322" s="245"/>
      <c r="K322" s="245"/>
      <c r="L322" s="250"/>
      <c r="M322" s="251"/>
      <c r="N322" s="252"/>
      <c r="O322" s="252"/>
      <c r="P322" s="252"/>
      <c r="Q322" s="252"/>
      <c r="R322" s="252"/>
      <c r="S322" s="252"/>
      <c r="T322" s="253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4" t="s">
        <v>176</v>
      </c>
      <c r="AU322" s="254" t="s">
        <v>87</v>
      </c>
      <c r="AV322" s="14" t="s">
        <v>87</v>
      </c>
      <c r="AW322" s="14" t="s">
        <v>32</v>
      </c>
      <c r="AX322" s="14" t="s">
        <v>84</v>
      </c>
      <c r="AY322" s="254" t="s">
        <v>167</v>
      </c>
    </row>
    <row r="323" s="2" customFormat="1" ht="24.15" customHeight="1">
      <c r="A323" s="39"/>
      <c r="B323" s="40"/>
      <c r="C323" s="220" t="s">
        <v>488</v>
      </c>
      <c r="D323" s="220" t="s">
        <v>169</v>
      </c>
      <c r="E323" s="221" t="s">
        <v>934</v>
      </c>
      <c r="F323" s="222" t="s">
        <v>935</v>
      </c>
      <c r="G323" s="223" t="s">
        <v>196</v>
      </c>
      <c r="H323" s="224">
        <v>27.5</v>
      </c>
      <c r="I323" s="225"/>
      <c r="J323" s="226">
        <f>ROUND(I323*H323,2)</f>
        <v>0</v>
      </c>
      <c r="K323" s="222" t="s">
        <v>173</v>
      </c>
      <c r="L323" s="45"/>
      <c r="M323" s="227" t="s">
        <v>1</v>
      </c>
      <c r="N323" s="228" t="s">
        <v>41</v>
      </c>
      <c r="O323" s="92"/>
      <c r="P323" s="229">
        <f>O323*H323</f>
        <v>0</v>
      </c>
      <c r="Q323" s="229">
        <v>0</v>
      </c>
      <c r="R323" s="229">
        <f>Q323*H323</f>
        <v>0</v>
      </c>
      <c r="S323" s="229">
        <v>0</v>
      </c>
      <c r="T323" s="230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1" t="s">
        <v>174</v>
      </c>
      <c r="AT323" s="231" t="s">
        <v>169</v>
      </c>
      <c r="AU323" s="231" t="s">
        <v>87</v>
      </c>
      <c r="AY323" s="18" t="s">
        <v>167</v>
      </c>
      <c r="BE323" s="232">
        <f>IF(N323="základní",J323,0)</f>
        <v>0</v>
      </c>
      <c r="BF323" s="232">
        <f>IF(N323="snížená",J323,0)</f>
        <v>0</v>
      </c>
      <c r="BG323" s="232">
        <f>IF(N323="zákl. přenesená",J323,0)</f>
        <v>0</v>
      </c>
      <c r="BH323" s="232">
        <f>IF(N323="sníž. přenesená",J323,0)</f>
        <v>0</v>
      </c>
      <c r="BI323" s="232">
        <f>IF(N323="nulová",J323,0)</f>
        <v>0</v>
      </c>
      <c r="BJ323" s="18" t="s">
        <v>84</v>
      </c>
      <c r="BK323" s="232">
        <f>ROUND(I323*H323,2)</f>
        <v>0</v>
      </c>
      <c r="BL323" s="18" t="s">
        <v>174</v>
      </c>
      <c r="BM323" s="231" t="s">
        <v>936</v>
      </c>
    </row>
    <row r="324" s="13" customFormat="1">
      <c r="A324" s="13"/>
      <c r="B324" s="233"/>
      <c r="C324" s="234"/>
      <c r="D324" s="235" t="s">
        <v>176</v>
      </c>
      <c r="E324" s="236" t="s">
        <v>1</v>
      </c>
      <c r="F324" s="237" t="s">
        <v>644</v>
      </c>
      <c r="G324" s="234"/>
      <c r="H324" s="236" t="s">
        <v>1</v>
      </c>
      <c r="I324" s="238"/>
      <c r="J324" s="234"/>
      <c r="K324" s="234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176</v>
      </c>
      <c r="AU324" s="243" t="s">
        <v>87</v>
      </c>
      <c r="AV324" s="13" t="s">
        <v>84</v>
      </c>
      <c r="AW324" s="13" t="s">
        <v>32</v>
      </c>
      <c r="AX324" s="13" t="s">
        <v>76</v>
      </c>
      <c r="AY324" s="243" t="s">
        <v>167</v>
      </c>
    </row>
    <row r="325" s="14" customFormat="1">
      <c r="A325" s="14"/>
      <c r="B325" s="244"/>
      <c r="C325" s="245"/>
      <c r="D325" s="235" t="s">
        <v>176</v>
      </c>
      <c r="E325" s="246" t="s">
        <v>1</v>
      </c>
      <c r="F325" s="247" t="s">
        <v>796</v>
      </c>
      <c r="G325" s="245"/>
      <c r="H325" s="248">
        <v>27.5</v>
      </c>
      <c r="I325" s="249"/>
      <c r="J325" s="245"/>
      <c r="K325" s="245"/>
      <c r="L325" s="250"/>
      <c r="M325" s="251"/>
      <c r="N325" s="252"/>
      <c r="O325" s="252"/>
      <c r="P325" s="252"/>
      <c r="Q325" s="252"/>
      <c r="R325" s="252"/>
      <c r="S325" s="252"/>
      <c r="T325" s="25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4" t="s">
        <v>176</v>
      </c>
      <c r="AU325" s="254" t="s">
        <v>87</v>
      </c>
      <c r="AV325" s="14" t="s">
        <v>87</v>
      </c>
      <c r="AW325" s="14" t="s">
        <v>32</v>
      </c>
      <c r="AX325" s="14" t="s">
        <v>84</v>
      </c>
      <c r="AY325" s="254" t="s">
        <v>167</v>
      </c>
    </row>
    <row r="326" s="2" customFormat="1" ht="16.5" customHeight="1">
      <c r="A326" s="39"/>
      <c r="B326" s="40"/>
      <c r="C326" s="220" t="s">
        <v>492</v>
      </c>
      <c r="D326" s="220" t="s">
        <v>169</v>
      </c>
      <c r="E326" s="221" t="s">
        <v>682</v>
      </c>
      <c r="F326" s="222" t="s">
        <v>683</v>
      </c>
      <c r="G326" s="223" t="s">
        <v>368</v>
      </c>
      <c r="H326" s="224">
        <v>27.5</v>
      </c>
      <c r="I326" s="225"/>
      <c r="J326" s="226">
        <f>ROUND(I326*H326,2)</f>
        <v>0</v>
      </c>
      <c r="K326" s="222" t="s">
        <v>1</v>
      </c>
      <c r="L326" s="45"/>
      <c r="M326" s="227" t="s">
        <v>1</v>
      </c>
      <c r="N326" s="228" t="s">
        <v>41</v>
      </c>
      <c r="O326" s="92"/>
      <c r="P326" s="229">
        <f>O326*H326</f>
        <v>0</v>
      </c>
      <c r="Q326" s="229">
        <v>2.0000000000000002E-05</v>
      </c>
      <c r="R326" s="229">
        <f>Q326*H326</f>
        <v>0.00055000000000000003</v>
      </c>
      <c r="S326" s="229">
        <v>0</v>
      </c>
      <c r="T326" s="230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1" t="s">
        <v>174</v>
      </c>
      <c r="AT326" s="231" t="s">
        <v>169</v>
      </c>
      <c r="AU326" s="231" t="s">
        <v>87</v>
      </c>
      <c r="AY326" s="18" t="s">
        <v>167</v>
      </c>
      <c r="BE326" s="232">
        <f>IF(N326="základní",J326,0)</f>
        <v>0</v>
      </c>
      <c r="BF326" s="232">
        <f>IF(N326="snížená",J326,0)</f>
        <v>0</v>
      </c>
      <c r="BG326" s="232">
        <f>IF(N326="zákl. přenesená",J326,0)</f>
        <v>0</v>
      </c>
      <c r="BH326" s="232">
        <f>IF(N326="sníž. přenesená",J326,0)</f>
        <v>0</v>
      </c>
      <c r="BI326" s="232">
        <f>IF(N326="nulová",J326,0)</f>
        <v>0</v>
      </c>
      <c r="BJ326" s="18" t="s">
        <v>84</v>
      </c>
      <c r="BK326" s="232">
        <f>ROUND(I326*H326,2)</f>
        <v>0</v>
      </c>
      <c r="BL326" s="18" t="s">
        <v>174</v>
      </c>
      <c r="BM326" s="231" t="s">
        <v>684</v>
      </c>
    </row>
    <row r="327" s="13" customFormat="1">
      <c r="A327" s="13"/>
      <c r="B327" s="233"/>
      <c r="C327" s="234"/>
      <c r="D327" s="235" t="s">
        <v>176</v>
      </c>
      <c r="E327" s="236" t="s">
        <v>1</v>
      </c>
      <c r="F327" s="237" t="s">
        <v>424</v>
      </c>
      <c r="G327" s="234"/>
      <c r="H327" s="236" t="s">
        <v>1</v>
      </c>
      <c r="I327" s="238"/>
      <c r="J327" s="234"/>
      <c r="K327" s="234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176</v>
      </c>
      <c r="AU327" s="243" t="s">
        <v>87</v>
      </c>
      <c r="AV327" s="13" t="s">
        <v>84</v>
      </c>
      <c r="AW327" s="13" t="s">
        <v>32</v>
      </c>
      <c r="AX327" s="13" t="s">
        <v>76</v>
      </c>
      <c r="AY327" s="243" t="s">
        <v>167</v>
      </c>
    </row>
    <row r="328" s="14" customFormat="1">
      <c r="A328" s="14"/>
      <c r="B328" s="244"/>
      <c r="C328" s="245"/>
      <c r="D328" s="235" t="s">
        <v>176</v>
      </c>
      <c r="E328" s="246" t="s">
        <v>1</v>
      </c>
      <c r="F328" s="247" t="s">
        <v>796</v>
      </c>
      <c r="G328" s="245"/>
      <c r="H328" s="248">
        <v>27.5</v>
      </c>
      <c r="I328" s="249"/>
      <c r="J328" s="245"/>
      <c r="K328" s="245"/>
      <c r="L328" s="250"/>
      <c r="M328" s="251"/>
      <c r="N328" s="252"/>
      <c r="O328" s="252"/>
      <c r="P328" s="252"/>
      <c r="Q328" s="252"/>
      <c r="R328" s="252"/>
      <c r="S328" s="252"/>
      <c r="T328" s="25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4" t="s">
        <v>176</v>
      </c>
      <c r="AU328" s="254" t="s">
        <v>87</v>
      </c>
      <c r="AV328" s="14" t="s">
        <v>87</v>
      </c>
      <c r="AW328" s="14" t="s">
        <v>32</v>
      </c>
      <c r="AX328" s="14" t="s">
        <v>84</v>
      </c>
      <c r="AY328" s="254" t="s">
        <v>167</v>
      </c>
    </row>
    <row r="329" s="2" customFormat="1" ht="16.5" customHeight="1">
      <c r="A329" s="39"/>
      <c r="B329" s="40"/>
      <c r="C329" s="277" t="s">
        <v>496</v>
      </c>
      <c r="D329" s="277" t="s">
        <v>368</v>
      </c>
      <c r="E329" s="278" t="s">
        <v>685</v>
      </c>
      <c r="F329" s="279" t="s">
        <v>686</v>
      </c>
      <c r="G329" s="280" t="s">
        <v>368</v>
      </c>
      <c r="H329" s="281">
        <v>31.074999999999999</v>
      </c>
      <c r="I329" s="282"/>
      <c r="J329" s="283">
        <f>ROUND(I329*H329,2)</f>
        <v>0</v>
      </c>
      <c r="K329" s="279" t="s">
        <v>1</v>
      </c>
      <c r="L329" s="284"/>
      <c r="M329" s="285" t="s">
        <v>1</v>
      </c>
      <c r="N329" s="286" t="s">
        <v>41</v>
      </c>
      <c r="O329" s="92"/>
      <c r="P329" s="229">
        <f>O329*H329</f>
        <v>0</v>
      </c>
      <c r="Q329" s="229">
        <v>0.00024000000000000001</v>
      </c>
      <c r="R329" s="229">
        <f>Q329*H329</f>
        <v>0.0074580000000000002</v>
      </c>
      <c r="S329" s="229">
        <v>0</v>
      </c>
      <c r="T329" s="230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1" t="s">
        <v>209</v>
      </c>
      <c r="AT329" s="231" t="s">
        <v>368</v>
      </c>
      <c r="AU329" s="231" t="s">
        <v>87</v>
      </c>
      <c r="AY329" s="18" t="s">
        <v>167</v>
      </c>
      <c r="BE329" s="232">
        <f>IF(N329="základní",J329,0)</f>
        <v>0</v>
      </c>
      <c r="BF329" s="232">
        <f>IF(N329="snížená",J329,0)</f>
        <v>0</v>
      </c>
      <c r="BG329" s="232">
        <f>IF(N329="zákl. přenesená",J329,0)</f>
        <v>0</v>
      </c>
      <c r="BH329" s="232">
        <f>IF(N329="sníž. přenesená",J329,0)</f>
        <v>0</v>
      </c>
      <c r="BI329" s="232">
        <f>IF(N329="nulová",J329,0)</f>
        <v>0</v>
      </c>
      <c r="BJ329" s="18" t="s">
        <v>84</v>
      </c>
      <c r="BK329" s="232">
        <f>ROUND(I329*H329,2)</f>
        <v>0</v>
      </c>
      <c r="BL329" s="18" t="s">
        <v>174</v>
      </c>
      <c r="BM329" s="231" t="s">
        <v>687</v>
      </c>
    </row>
    <row r="330" s="13" customFormat="1">
      <c r="A330" s="13"/>
      <c r="B330" s="233"/>
      <c r="C330" s="234"/>
      <c r="D330" s="235" t="s">
        <v>176</v>
      </c>
      <c r="E330" s="236" t="s">
        <v>1</v>
      </c>
      <c r="F330" s="237" t="s">
        <v>424</v>
      </c>
      <c r="G330" s="234"/>
      <c r="H330" s="236" t="s">
        <v>1</v>
      </c>
      <c r="I330" s="238"/>
      <c r="J330" s="234"/>
      <c r="K330" s="234"/>
      <c r="L330" s="239"/>
      <c r="M330" s="240"/>
      <c r="N330" s="241"/>
      <c r="O330" s="241"/>
      <c r="P330" s="241"/>
      <c r="Q330" s="241"/>
      <c r="R330" s="241"/>
      <c r="S330" s="241"/>
      <c r="T330" s="24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3" t="s">
        <v>176</v>
      </c>
      <c r="AU330" s="243" t="s">
        <v>87</v>
      </c>
      <c r="AV330" s="13" t="s">
        <v>84</v>
      </c>
      <c r="AW330" s="13" t="s">
        <v>32</v>
      </c>
      <c r="AX330" s="13" t="s">
        <v>76</v>
      </c>
      <c r="AY330" s="243" t="s">
        <v>167</v>
      </c>
    </row>
    <row r="331" s="14" customFormat="1">
      <c r="A331" s="14"/>
      <c r="B331" s="244"/>
      <c r="C331" s="245"/>
      <c r="D331" s="235" t="s">
        <v>176</v>
      </c>
      <c r="E331" s="246" t="s">
        <v>1</v>
      </c>
      <c r="F331" s="247" t="s">
        <v>937</v>
      </c>
      <c r="G331" s="245"/>
      <c r="H331" s="248">
        <v>31.074999999999999</v>
      </c>
      <c r="I331" s="249"/>
      <c r="J331" s="245"/>
      <c r="K331" s="245"/>
      <c r="L331" s="250"/>
      <c r="M331" s="251"/>
      <c r="N331" s="252"/>
      <c r="O331" s="252"/>
      <c r="P331" s="252"/>
      <c r="Q331" s="252"/>
      <c r="R331" s="252"/>
      <c r="S331" s="252"/>
      <c r="T331" s="25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4" t="s">
        <v>176</v>
      </c>
      <c r="AU331" s="254" t="s">
        <v>87</v>
      </c>
      <c r="AV331" s="14" t="s">
        <v>87</v>
      </c>
      <c r="AW331" s="14" t="s">
        <v>32</v>
      </c>
      <c r="AX331" s="14" t="s">
        <v>84</v>
      </c>
      <c r="AY331" s="254" t="s">
        <v>167</v>
      </c>
    </row>
    <row r="332" s="2" customFormat="1" ht="21.75" customHeight="1">
      <c r="A332" s="39"/>
      <c r="B332" s="40"/>
      <c r="C332" s="220" t="s">
        <v>500</v>
      </c>
      <c r="D332" s="220" t="s">
        <v>169</v>
      </c>
      <c r="E332" s="221" t="s">
        <v>702</v>
      </c>
      <c r="F332" s="222" t="s">
        <v>703</v>
      </c>
      <c r="G332" s="223" t="s">
        <v>196</v>
      </c>
      <c r="H332" s="224">
        <v>28.875</v>
      </c>
      <c r="I332" s="225"/>
      <c r="J332" s="226">
        <f>ROUND(I332*H332,2)</f>
        <v>0</v>
      </c>
      <c r="K332" s="222" t="s">
        <v>173</v>
      </c>
      <c r="L332" s="45"/>
      <c r="M332" s="227" t="s">
        <v>1</v>
      </c>
      <c r="N332" s="228" t="s">
        <v>41</v>
      </c>
      <c r="O332" s="92"/>
      <c r="P332" s="229">
        <f>O332*H332</f>
        <v>0</v>
      </c>
      <c r="Q332" s="229">
        <v>0.00012999999999999999</v>
      </c>
      <c r="R332" s="229">
        <f>Q332*H332</f>
        <v>0.0037537499999999997</v>
      </c>
      <c r="S332" s="229">
        <v>0</v>
      </c>
      <c r="T332" s="230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1" t="s">
        <v>174</v>
      </c>
      <c r="AT332" s="231" t="s">
        <v>169</v>
      </c>
      <c r="AU332" s="231" t="s">
        <v>87</v>
      </c>
      <c r="AY332" s="18" t="s">
        <v>167</v>
      </c>
      <c r="BE332" s="232">
        <f>IF(N332="základní",J332,0)</f>
        <v>0</v>
      </c>
      <c r="BF332" s="232">
        <f>IF(N332="snížená",J332,0)</f>
        <v>0</v>
      </c>
      <c r="BG332" s="232">
        <f>IF(N332="zákl. přenesená",J332,0)</f>
        <v>0</v>
      </c>
      <c r="BH332" s="232">
        <f>IF(N332="sníž. přenesená",J332,0)</f>
        <v>0</v>
      </c>
      <c r="BI332" s="232">
        <f>IF(N332="nulová",J332,0)</f>
        <v>0</v>
      </c>
      <c r="BJ332" s="18" t="s">
        <v>84</v>
      </c>
      <c r="BK332" s="232">
        <f>ROUND(I332*H332,2)</f>
        <v>0</v>
      </c>
      <c r="BL332" s="18" t="s">
        <v>174</v>
      </c>
      <c r="BM332" s="231" t="s">
        <v>704</v>
      </c>
    </row>
    <row r="333" s="13" customFormat="1">
      <c r="A333" s="13"/>
      <c r="B333" s="233"/>
      <c r="C333" s="234"/>
      <c r="D333" s="235" t="s">
        <v>176</v>
      </c>
      <c r="E333" s="236" t="s">
        <v>1</v>
      </c>
      <c r="F333" s="237" t="s">
        <v>424</v>
      </c>
      <c r="G333" s="234"/>
      <c r="H333" s="236" t="s">
        <v>1</v>
      </c>
      <c r="I333" s="238"/>
      <c r="J333" s="234"/>
      <c r="K333" s="234"/>
      <c r="L333" s="239"/>
      <c r="M333" s="240"/>
      <c r="N333" s="241"/>
      <c r="O333" s="241"/>
      <c r="P333" s="241"/>
      <c r="Q333" s="241"/>
      <c r="R333" s="241"/>
      <c r="S333" s="241"/>
      <c r="T333" s="24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3" t="s">
        <v>176</v>
      </c>
      <c r="AU333" s="243" t="s">
        <v>87</v>
      </c>
      <c r="AV333" s="13" t="s">
        <v>84</v>
      </c>
      <c r="AW333" s="13" t="s">
        <v>32</v>
      </c>
      <c r="AX333" s="13" t="s">
        <v>76</v>
      </c>
      <c r="AY333" s="243" t="s">
        <v>167</v>
      </c>
    </row>
    <row r="334" s="14" customFormat="1">
      <c r="A334" s="14"/>
      <c r="B334" s="244"/>
      <c r="C334" s="245"/>
      <c r="D334" s="235" t="s">
        <v>176</v>
      </c>
      <c r="E334" s="246" t="s">
        <v>1</v>
      </c>
      <c r="F334" s="247" t="s">
        <v>938</v>
      </c>
      <c r="G334" s="245"/>
      <c r="H334" s="248">
        <v>28.875</v>
      </c>
      <c r="I334" s="249"/>
      <c r="J334" s="245"/>
      <c r="K334" s="245"/>
      <c r="L334" s="250"/>
      <c r="M334" s="251"/>
      <c r="N334" s="252"/>
      <c r="O334" s="252"/>
      <c r="P334" s="252"/>
      <c r="Q334" s="252"/>
      <c r="R334" s="252"/>
      <c r="S334" s="252"/>
      <c r="T334" s="25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4" t="s">
        <v>176</v>
      </c>
      <c r="AU334" s="254" t="s">
        <v>87</v>
      </c>
      <c r="AV334" s="14" t="s">
        <v>87</v>
      </c>
      <c r="AW334" s="14" t="s">
        <v>32</v>
      </c>
      <c r="AX334" s="14" t="s">
        <v>84</v>
      </c>
      <c r="AY334" s="254" t="s">
        <v>167</v>
      </c>
    </row>
    <row r="335" s="12" customFormat="1" ht="22.8" customHeight="1">
      <c r="A335" s="12"/>
      <c r="B335" s="204"/>
      <c r="C335" s="205"/>
      <c r="D335" s="206" t="s">
        <v>75</v>
      </c>
      <c r="E335" s="218" t="s">
        <v>214</v>
      </c>
      <c r="F335" s="218" t="s">
        <v>939</v>
      </c>
      <c r="G335" s="205"/>
      <c r="H335" s="205"/>
      <c r="I335" s="208"/>
      <c r="J335" s="219">
        <f>BK335</f>
        <v>0</v>
      </c>
      <c r="K335" s="205"/>
      <c r="L335" s="210"/>
      <c r="M335" s="211"/>
      <c r="N335" s="212"/>
      <c r="O335" s="212"/>
      <c r="P335" s="213">
        <f>SUM(P336:P364)</f>
        <v>0</v>
      </c>
      <c r="Q335" s="212"/>
      <c r="R335" s="213">
        <f>SUM(R336:R364)</f>
        <v>2.934634</v>
      </c>
      <c r="S335" s="212"/>
      <c r="T335" s="214">
        <f>SUM(T336:T364)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15" t="s">
        <v>84</v>
      </c>
      <c r="AT335" s="216" t="s">
        <v>75</v>
      </c>
      <c r="AU335" s="216" t="s">
        <v>84</v>
      </c>
      <c r="AY335" s="215" t="s">
        <v>167</v>
      </c>
      <c r="BK335" s="217">
        <f>SUM(BK336:BK364)</f>
        <v>0</v>
      </c>
    </row>
    <row r="336" s="2" customFormat="1" ht="24.15" customHeight="1">
      <c r="A336" s="39"/>
      <c r="B336" s="40"/>
      <c r="C336" s="220" t="s">
        <v>504</v>
      </c>
      <c r="D336" s="220" t="s">
        <v>169</v>
      </c>
      <c r="E336" s="221" t="s">
        <v>940</v>
      </c>
      <c r="F336" s="222" t="s">
        <v>941</v>
      </c>
      <c r="G336" s="223" t="s">
        <v>196</v>
      </c>
      <c r="H336" s="224">
        <v>16</v>
      </c>
      <c r="I336" s="225"/>
      <c r="J336" s="226">
        <f>ROUND(I336*H336,2)</f>
        <v>0</v>
      </c>
      <c r="K336" s="222" t="s">
        <v>173</v>
      </c>
      <c r="L336" s="45"/>
      <c r="M336" s="227" t="s">
        <v>1</v>
      </c>
      <c r="N336" s="228" t="s">
        <v>41</v>
      </c>
      <c r="O336" s="92"/>
      <c r="P336" s="229">
        <f>O336*H336</f>
        <v>0</v>
      </c>
      <c r="Q336" s="229">
        <v>0.071900000000000006</v>
      </c>
      <c r="R336" s="229">
        <f>Q336*H336</f>
        <v>1.1504000000000001</v>
      </c>
      <c r="S336" s="229">
        <v>0</v>
      </c>
      <c r="T336" s="230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1" t="s">
        <v>174</v>
      </c>
      <c r="AT336" s="231" t="s">
        <v>169</v>
      </c>
      <c r="AU336" s="231" t="s">
        <v>87</v>
      </c>
      <c r="AY336" s="18" t="s">
        <v>167</v>
      </c>
      <c r="BE336" s="232">
        <f>IF(N336="základní",J336,0)</f>
        <v>0</v>
      </c>
      <c r="BF336" s="232">
        <f>IF(N336="snížená",J336,0)</f>
        <v>0</v>
      </c>
      <c r="BG336" s="232">
        <f>IF(N336="zákl. přenesená",J336,0)</f>
        <v>0</v>
      </c>
      <c r="BH336" s="232">
        <f>IF(N336="sníž. přenesená",J336,0)</f>
        <v>0</v>
      </c>
      <c r="BI336" s="232">
        <f>IF(N336="nulová",J336,0)</f>
        <v>0</v>
      </c>
      <c r="BJ336" s="18" t="s">
        <v>84</v>
      </c>
      <c r="BK336" s="232">
        <f>ROUND(I336*H336,2)</f>
        <v>0</v>
      </c>
      <c r="BL336" s="18" t="s">
        <v>174</v>
      </c>
      <c r="BM336" s="231" t="s">
        <v>942</v>
      </c>
    </row>
    <row r="337" s="13" customFormat="1">
      <c r="A337" s="13"/>
      <c r="B337" s="233"/>
      <c r="C337" s="234"/>
      <c r="D337" s="235" t="s">
        <v>176</v>
      </c>
      <c r="E337" s="236" t="s">
        <v>1</v>
      </c>
      <c r="F337" s="237" t="s">
        <v>618</v>
      </c>
      <c r="G337" s="234"/>
      <c r="H337" s="236" t="s">
        <v>1</v>
      </c>
      <c r="I337" s="238"/>
      <c r="J337" s="234"/>
      <c r="K337" s="234"/>
      <c r="L337" s="239"/>
      <c r="M337" s="240"/>
      <c r="N337" s="241"/>
      <c r="O337" s="241"/>
      <c r="P337" s="241"/>
      <c r="Q337" s="241"/>
      <c r="R337" s="241"/>
      <c r="S337" s="241"/>
      <c r="T337" s="24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3" t="s">
        <v>176</v>
      </c>
      <c r="AU337" s="243" t="s">
        <v>87</v>
      </c>
      <c r="AV337" s="13" t="s">
        <v>84</v>
      </c>
      <c r="AW337" s="13" t="s">
        <v>32</v>
      </c>
      <c r="AX337" s="13" t="s">
        <v>76</v>
      </c>
      <c r="AY337" s="243" t="s">
        <v>167</v>
      </c>
    </row>
    <row r="338" s="14" customFormat="1">
      <c r="A338" s="14"/>
      <c r="B338" s="244"/>
      <c r="C338" s="245"/>
      <c r="D338" s="235" t="s">
        <v>176</v>
      </c>
      <c r="E338" s="246" t="s">
        <v>1</v>
      </c>
      <c r="F338" s="247" t="s">
        <v>841</v>
      </c>
      <c r="G338" s="245"/>
      <c r="H338" s="248">
        <v>16</v>
      </c>
      <c r="I338" s="249"/>
      <c r="J338" s="245"/>
      <c r="K338" s="245"/>
      <c r="L338" s="250"/>
      <c r="M338" s="251"/>
      <c r="N338" s="252"/>
      <c r="O338" s="252"/>
      <c r="P338" s="252"/>
      <c r="Q338" s="252"/>
      <c r="R338" s="252"/>
      <c r="S338" s="252"/>
      <c r="T338" s="253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4" t="s">
        <v>176</v>
      </c>
      <c r="AU338" s="254" t="s">
        <v>87</v>
      </c>
      <c r="AV338" s="14" t="s">
        <v>87</v>
      </c>
      <c r="AW338" s="14" t="s">
        <v>32</v>
      </c>
      <c r="AX338" s="14" t="s">
        <v>84</v>
      </c>
      <c r="AY338" s="254" t="s">
        <v>167</v>
      </c>
    </row>
    <row r="339" s="2" customFormat="1" ht="24.15" customHeight="1">
      <c r="A339" s="39"/>
      <c r="B339" s="40"/>
      <c r="C339" s="220" t="s">
        <v>509</v>
      </c>
      <c r="D339" s="220" t="s">
        <v>169</v>
      </c>
      <c r="E339" s="221" t="s">
        <v>943</v>
      </c>
      <c r="F339" s="222" t="s">
        <v>944</v>
      </c>
      <c r="G339" s="223" t="s">
        <v>196</v>
      </c>
      <c r="H339" s="224">
        <v>6</v>
      </c>
      <c r="I339" s="225"/>
      <c r="J339" s="226">
        <f>ROUND(I339*H339,2)</f>
        <v>0</v>
      </c>
      <c r="K339" s="222" t="s">
        <v>173</v>
      </c>
      <c r="L339" s="45"/>
      <c r="M339" s="227" t="s">
        <v>1</v>
      </c>
      <c r="N339" s="228" t="s">
        <v>41</v>
      </c>
      <c r="O339" s="92"/>
      <c r="P339" s="229">
        <f>O339*H339</f>
        <v>0</v>
      </c>
      <c r="Q339" s="229">
        <v>0.14321</v>
      </c>
      <c r="R339" s="229">
        <f>Q339*H339</f>
        <v>0.85926000000000002</v>
      </c>
      <c r="S339" s="229">
        <v>0</v>
      </c>
      <c r="T339" s="230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1" t="s">
        <v>174</v>
      </c>
      <c r="AT339" s="231" t="s">
        <v>169</v>
      </c>
      <c r="AU339" s="231" t="s">
        <v>87</v>
      </c>
      <c r="AY339" s="18" t="s">
        <v>167</v>
      </c>
      <c r="BE339" s="232">
        <f>IF(N339="základní",J339,0)</f>
        <v>0</v>
      </c>
      <c r="BF339" s="232">
        <f>IF(N339="snížená",J339,0)</f>
        <v>0</v>
      </c>
      <c r="BG339" s="232">
        <f>IF(N339="zákl. přenesená",J339,0)</f>
        <v>0</v>
      </c>
      <c r="BH339" s="232">
        <f>IF(N339="sníž. přenesená",J339,0)</f>
        <v>0</v>
      </c>
      <c r="BI339" s="232">
        <f>IF(N339="nulová",J339,0)</f>
        <v>0</v>
      </c>
      <c r="BJ339" s="18" t="s">
        <v>84</v>
      </c>
      <c r="BK339" s="232">
        <f>ROUND(I339*H339,2)</f>
        <v>0</v>
      </c>
      <c r="BL339" s="18" t="s">
        <v>174</v>
      </c>
      <c r="BM339" s="231" t="s">
        <v>945</v>
      </c>
    </row>
    <row r="340" s="13" customFormat="1">
      <c r="A340" s="13"/>
      <c r="B340" s="233"/>
      <c r="C340" s="234"/>
      <c r="D340" s="235" t="s">
        <v>176</v>
      </c>
      <c r="E340" s="236" t="s">
        <v>1</v>
      </c>
      <c r="F340" s="237" t="s">
        <v>177</v>
      </c>
      <c r="G340" s="234"/>
      <c r="H340" s="236" t="s">
        <v>1</v>
      </c>
      <c r="I340" s="238"/>
      <c r="J340" s="234"/>
      <c r="K340" s="234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176</v>
      </c>
      <c r="AU340" s="243" t="s">
        <v>87</v>
      </c>
      <c r="AV340" s="13" t="s">
        <v>84</v>
      </c>
      <c r="AW340" s="13" t="s">
        <v>32</v>
      </c>
      <c r="AX340" s="13" t="s">
        <v>76</v>
      </c>
      <c r="AY340" s="243" t="s">
        <v>167</v>
      </c>
    </row>
    <row r="341" s="14" customFormat="1">
      <c r="A341" s="14"/>
      <c r="B341" s="244"/>
      <c r="C341" s="245"/>
      <c r="D341" s="235" t="s">
        <v>176</v>
      </c>
      <c r="E341" s="246" t="s">
        <v>1</v>
      </c>
      <c r="F341" s="247" t="s">
        <v>833</v>
      </c>
      <c r="G341" s="245"/>
      <c r="H341" s="248">
        <v>6</v>
      </c>
      <c r="I341" s="249"/>
      <c r="J341" s="245"/>
      <c r="K341" s="245"/>
      <c r="L341" s="250"/>
      <c r="M341" s="251"/>
      <c r="N341" s="252"/>
      <c r="O341" s="252"/>
      <c r="P341" s="252"/>
      <c r="Q341" s="252"/>
      <c r="R341" s="252"/>
      <c r="S341" s="252"/>
      <c r="T341" s="25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4" t="s">
        <v>176</v>
      </c>
      <c r="AU341" s="254" t="s">
        <v>87</v>
      </c>
      <c r="AV341" s="14" t="s">
        <v>87</v>
      </c>
      <c r="AW341" s="14" t="s">
        <v>32</v>
      </c>
      <c r="AX341" s="14" t="s">
        <v>84</v>
      </c>
      <c r="AY341" s="254" t="s">
        <v>167</v>
      </c>
    </row>
    <row r="342" s="2" customFormat="1" ht="33" customHeight="1">
      <c r="A342" s="39"/>
      <c r="B342" s="40"/>
      <c r="C342" s="220" t="s">
        <v>514</v>
      </c>
      <c r="D342" s="220" t="s">
        <v>169</v>
      </c>
      <c r="E342" s="221" t="s">
        <v>946</v>
      </c>
      <c r="F342" s="222" t="s">
        <v>947</v>
      </c>
      <c r="G342" s="223" t="s">
        <v>196</v>
      </c>
      <c r="H342" s="224">
        <v>8</v>
      </c>
      <c r="I342" s="225"/>
      <c r="J342" s="226">
        <f>ROUND(I342*H342,2)</f>
        <v>0</v>
      </c>
      <c r="K342" s="222" t="s">
        <v>173</v>
      </c>
      <c r="L342" s="45"/>
      <c r="M342" s="227" t="s">
        <v>1</v>
      </c>
      <c r="N342" s="228" t="s">
        <v>41</v>
      </c>
      <c r="O342" s="92"/>
      <c r="P342" s="229">
        <f>O342*H342</f>
        <v>0</v>
      </c>
      <c r="Q342" s="229">
        <v>0.11519</v>
      </c>
      <c r="R342" s="229">
        <f>Q342*H342</f>
        <v>0.92152000000000001</v>
      </c>
      <c r="S342" s="229">
        <v>0</v>
      </c>
      <c r="T342" s="230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1" t="s">
        <v>174</v>
      </c>
      <c r="AT342" s="231" t="s">
        <v>169</v>
      </c>
      <c r="AU342" s="231" t="s">
        <v>87</v>
      </c>
      <c r="AY342" s="18" t="s">
        <v>167</v>
      </c>
      <c r="BE342" s="232">
        <f>IF(N342="základní",J342,0)</f>
        <v>0</v>
      </c>
      <c r="BF342" s="232">
        <f>IF(N342="snížená",J342,0)</f>
        <v>0</v>
      </c>
      <c r="BG342" s="232">
        <f>IF(N342="zákl. přenesená",J342,0)</f>
        <v>0</v>
      </c>
      <c r="BH342" s="232">
        <f>IF(N342="sníž. přenesená",J342,0)</f>
        <v>0</v>
      </c>
      <c r="BI342" s="232">
        <f>IF(N342="nulová",J342,0)</f>
        <v>0</v>
      </c>
      <c r="BJ342" s="18" t="s">
        <v>84</v>
      </c>
      <c r="BK342" s="232">
        <f>ROUND(I342*H342,2)</f>
        <v>0</v>
      </c>
      <c r="BL342" s="18" t="s">
        <v>174</v>
      </c>
      <c r="BM342" s="231" t="s">
        <v>948</v>
      </c>
    </row>
    <row r="343" s="13" customFormat="1">
      <c r="A343" s="13"/>
      <c r="B343" s="233"/>
      <c r="C343" s="234"/>
      <c r="D343" s="235" t="s">
        <v>176</v>
      </c>
      <c r="E343" s="236" t="s">
        <v>1</v>
      </c>
      <c r="F343" s="237" t="s">
        <v>177</v>
      </c>
      <c r="G343" s="234"/>
      <c r="H343" s="236" t="s">
        <v>1</v>
      </c>
      <c r="I343" s="238"/>
      <c r="J343" s="234"/>
      <c r="K343" s="234"/>
      <c r="L343" s="239"/>
      <c r="M343" s="240"/>
      <c r="N343" s="241"/>
      <c r="O343" s="241"/>
      <c r="P343" s="241"/>
      <c r="Q343" s="241"/>
      <c r="R343" s="241"/>
      <c r="S343" s="241"/>
      <c r="T343" s="242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3" t="s">
        <v>176</v>
      </c>
      <c r="AU343" s="243" t="s">
        <v>87</v>
      </c>
      <c r="AV343" s="13" t="s">
        <v>84</v>
      </c>
      <c r="AW343" s="13" t="s">
        <v>32</v>
      </c>
      <c r="AX343" s="13" t="s">
        <v>76</v>
      </c>
      <c r="AY343" s="243" t="s">
        <v>167</v>
      </c>
    </row>
    <row r="344" s="14" customFormat="1">
      <c r="A344" s="14"/>
      <c r="B344" s="244"/>
      <c r="C344" s="245"/>
      <c r="D344" s="235" t="s">
        <v>176</v>
      </c>
      <c r="E344" s="246" t="s">
        <v>1</v>
      </c>
      <c r="F344" s="247" t="s">
        <v>837</v>
      </c>
      <c r="G344" s="245"/>
      <c r="H344" s="248">
        <v>8</v>
      </c>
      <c r="I344" s="249"/>
      <c r="J344" s="245"/>
      <c r="K344" s="245"/>
      <c r="L344" s="250"/>
      <c r="M344" s="251"/>
      <c r="N344" s="252"/>
      <c r="O344" s="252"/>
      <c r="P344" s="252"/>
      <c r="Q344" s="252"/>
      <c r="R344" s="252"/>
      <c r="S344" s="252"/>
      <c r="T344" s="253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4" t="s">
        <v>176</v>
      </c>
      <c r="AU344" s="254" t="s">
        <v>87</v>
      </c>
      <c r="AV344" s="14" t="s">
        <v>87</v>
      </c>
      <c r="AW344" s="14" t="s">
        <v>32</v>
      </c>
      <c r="AX344" s="14" t="s">
        <v>84</v>
      </c>
      <c r="AY344" s="254" t="s">
        <v>167</v>
      </c>
    </row>
    <row r="345" s="2" customFormat="1" ht="24.15" customHeight="1">
      <c r="A345" s="39"/>
      <c r="B345" s="40"/>
      <c r="C345" s="220" t="s">
        <v>519</v>
      </c>
      <c r="D345" s="220" t="s">
        <v>169</v>
      </c>
      <c r="E345" s="221" t="s">
        <v>708</v>
      </c>
      <c r="F345" s="222" t="s">
        <v>709</v>
      </c>
      <c r="G345" s="223" t="s">
        <v>196</v>
      </c>
      <c r="H345" s="224">
        <v>31.399999999999999</v>
      </c>
      <c r="I345" s="225"/>
      <c r="J345" s="226">
        <f>ROUND(I345*H345,2)</f>
        <v>0</v>
      </c>
      <c r="K345" s="222" t="s">
        <v>173</v>
      </c>
      <c r="L345" s="45"/>
      <c r="M345" s="227" t="s">
        <v>1</v>
      </c>
      <c r="N345" s="228" t="s">
        <v>41</v>
      </c>
      <c r="O345" s="92"/>
      <c r="P345" s="229">
        <f>O345*H345</f>
        <v>0</v>
      </c>
      <c r="Q345" s="229">
        <v>0</v>
      </c>
      <c r="R345" s="229">
        <f>Q345*H345</f>
        <v>0</v>
      </c>
      <c r="S345" s="229">
        <v>0</v>
      </c>
      <c r="T345" s="230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1" t="s">
        <v>174</v>
      </c>
      <c r="AT345" s="231" t="s">
        <v>169</v>
      </c>
      <c r="AU345" s="231" t="s">
        <v>87</v>
      </c>
      <c r="AY345" s="18" t="s">
        <v>167</v>
      </c>
      <c r="BE345" s="232">
        <f>IF(N345="základní",J345,0)</f>
        <v>0</v>
      </c>
      <c r="BF345" s="232">
        <f>IF(N345="snížená",J345,0)</f>
        <v>0</v>
      </c>
      <c r="BG345" s="232">
        <f>IF(N345="zákl. přenesená",J345,0)</f>
        <v>0</v>
      </c>
      <c r="BH345" s="232">
        <f>IF(N345="sníž. přenesená",J345,0)</f>
        <v>0</v>
      </c>
      <c r="BI345" s="232">
        <f>IF(N345="nulová",J345,0)</f>
        <v>0</v>
      </c>
      <c r="BJ345" s="18" t="s">
        <v>84</v>
      </c>
      <c r="BK345" s="232">
        <f>ROUND(I345*H345,2)</f>
        <v>0</v>
      </c>
      <c r="BL345" s="18" t="s">
        <v>174</v>
      </c>
      <c r="BM345" s="231" t="s">
        <v>949</v>
      </c>
    </row>
    <row r="346" s="13" customFormat="1">
      <c r="A346" s="13"/>
      <c r="B346" s="233"/>
      <c r="C346" s="234"/>
      <c r="D346" s="235" t="s">
        <v>176</v>
      </c>
      <c r="E346" s="236" t="s">
        <v>1</v>
      </c>
      <c r="F346" s="237" t="s">
        <v>424</v>
      </c>
      <c r="G346" s="234"/>
      <c r="H346" s="236" t="s">
        <v>1</v>
      </c>
      <c r="I346" s="238"/>
      <c r="J346" s="234"/>
      <c r="K346" s="234"/>
      <c r="L346" s="239"/>
      <c r="M346" s="240"/>
      <c r="N346" s="241"/>
      <c r="O346" s="241"/>
      <c r="P346" s="241"/>
      <c r="Q346" s="241"/>
      <c r="R346" s="241"/>
      <c r="S346" s="241"/>
      <c r="T346" s="24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3" t="s">
        <v>176</v>
      </c>
      <c r="AU346" s="243" t="s">
        <v>87</v>
      </c>
      <c r="AV346" s="13" t="s">
        <v>84</v>
      </c>
      <c r="AW346" s="13" t="s">
        <v>32</v>
      </c>
      <c r="AX346" s="13" t="s">
        <v>76</v>
      </c>
      <c r="AY346" s="243" t="s">
        <v>167</v>
      </c>
    </row>
    <row r="347" s="14" customFormat="1">
      <c r="A347" s="14"/>
      <c r="B347" s="244"/>
      <c r="C347" s="245"/>
      <c r="D347" s="235" t="s">
        <v>176</v>
      </c>
      <c r="E347" s="246" t="s">
        <v>1</v>
      </c>
      <c r="F347" s="247" t="s">
        <v>950</v>
      </c>
      <c r="G347" s="245"/>
      <c r="H347" s="248">
        <v>31.399999999999999</v>
      </c>
      <c r="I347" s="249"/>
      <c r="J347" s="245"/>
      <c r="K347" s="245"/>
      <c r="L347" s="250"/>
      <c r="M347" s="251"/>
      <c r="N347" s="252"/>
      <c r="O347" s="252"/>
      <c r="P347" s="252"/>
      <c r="Q347" s="252"/>
      <c r="R347" s="252"/>
      <c r="S347" s="252"/>
      <c r="T347" s="253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4" t="s">
        <v>176</v>
      </c>
      <c r="AU347" s="254" t="s">
        <v>87</v>
      </c>
      <c r="AV347" s="14" t="s">
        <v>87</v>
      </c>
      <c r="AW347" s="14" t="s">
        <v>32</v>
      </c>
      <c r="AX347" s="14" t="s">
        <v>84</v>
      </c>
      <c r="AY347" s="254" t="s">
        <v>167</v>
      </c>
    </row>
    <row r="348" s="2" customFormat="1" ht="24.15" customHeight="1">
      <c r="A348" s="39"/>
      <c r="B348" s="40"/>
      <c r="C348" s="220" t="s">
        <v>523</v>
      </c>
      <c r="D348" s="220" t="s">
        <v>169</v>
      </c>
      <c r="E348" s="221" t="s">
        <v>713</v>
      </c>
      <c r="F348" s="222" t="s">
        <v>714</v>
      </c>
      <c r="G348" s="223" t="s">
        <v>196</v>
      </c>
      <c r="H348" s="224">
        <v>31.399999999999999</v>
      </c>
      <c r="I348" s="225"/>
      <c r="J348" s="226">
        <f>ROUND(I348*H348,2)</f>
        <v>0</v>
      </c>
      <c r="K348" s="222" t="s">
        <v>173</v>
      </c>
      <c r="L348" s="45"/>
      <c r="M348" s="227" t="s">
        <v>1</v>
      </c>
      <c r="N348" s="228" t="s">
        <v>41</v>
      </c>
      <c r="O348" s="92"/>
      <c r="P348" s="229">
        <f>O348*H348</f>
        <v>0</v>
      </c>
      <c r="Q348" s="229">
        <v>0.00011</v>
      </c>
      <c r="R348" s="229">
        <f>Q348*H348</f>
        <v>0.003454</v>
      </c>
      <c r="S348" s="229">
        <v>0</v>
      </c>
      <c r="T348" s="230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1" t="s">
        <v>174</v>
      </c>
      <c r="AT348" s="231" t="s">
        <v>169</v>
      </c>
      <c r="AU348" s="231" t="s">
        <v>87</v>
      </c>
      <c r="AY348" s="18" t="s">
        <v>167</v>
      </c>
      <c r="BE348" s="232">
        <f>IF(N348="základní",J348,0)</f>
        <v>0</v>
      </c>
      <c r="BF348" s="232">
        <f>IF(N348="snížená",J348,0)</f>
        <v>0</v>
      </c>
      <c r="BG348" s="232">
        <f>IF(N348="zákl. přenesená",J348,0)</f>
        <v>0</v>
      </c>
      <c r="BH348" s="232">
        <f>IF(N348="sníž. přenesená",J348,0)</f>
        <v>0</v>
      </c>
      <c r="BI348" s="232">
        <f>IF(N348="nulová",J348,0)</f>
        <v>0</v>
      </c>
      <c r="BJ348" s="18" t="s">
        <v>84</v>
      </c>
      <c r="BK348" s="232">
        <f>ROUND(I348*H348,2)</f>
        <v>0</v>
      </c>
      <c r="BL348" s="18" t="s">
        <v>174</v>
      </c>
      <c r="BM348" s="231" t="s">
        <v>951</v>
      </c>
    </row>
    <row r="349" s="13" customFormat="1">
      <c r="A349" s="13"/>
      <c r="B349" s="233"/>
      <c r="C349" s="234"/>
      <c r="D349" s="235" t="s">
        <v>176</v>
      </c>
      <c r="E349" s="236" t="s">
        <v>1</v>
      </c>
      <c r="F349" s="237" t="s">
        <v>424</v>
      </c>
      <c r="G349" s="234"/>
      <c r="H349" s="236" t="s">
        <v>1</v>
      </c>
      <c r="I349" s="238"/>
      <c r="J349" s="234"/>
      <c r="K349" s="234"/>
      <c r="L349" s="239"/>
      <c r="M349" s="240"/>
      <c r="N349" s="241"/>
      <c r="O349" s="241"/>
      <c r="P349" s="241"/>
      <c r="Q349" s="241"/>
      <c r="R349" s="241"/>
      <c r="S349" s="241"/>
      <c r="T349" s="24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3" t="s">
        <v>176</v>
      </c>
      <c r="AU349" s="243" t="s">
        <v>87</v>
      </c>
      <c r="AV349" s="13" t="s">
        <v>84</v>
      </c>
      <c r="AW349" s="13" t="s">
        <v>32</v>
      </c>
      <c r="AX349" s="13" t="s">
        <v>76</v>
      </c>
      <c r="AY349" s="243" t="s">
        <v>167</v>
      </c>
    </row>
    <row r="350" s="14" customFormat="1">
      <c r="A350" s="14"/>
      <c r="B350" s="244"/>
      <c r="C350" s="245"/>
      <c r="D350" s="235" t="s">
        <v>176</v>
      </c>
      <c r="E350" s="246" t="s">
        <v>1</v>
      </c>
      <c r="F350" s="247" t="s">
        <v>950</v>
      </c>
      <c r="G350" s="245"/>
      <c r="H350" s="248">
        <v>31.399999999999999</v>
      </c>
      <c r="I350" s="249"/>
      <c r="J350" s="245"/>
      <c r="K350" s="245"/>
      <c r="L350" s="250"/>
      <c r="M350" s="251"/>
      <c r="N350" s="252"/>
      <c r="O350" s="252"/>
      <c r="P350" s="252"/>
      <c r="Q350" s="252"/>
      <c r="R350" s="252"/>
      <c r="S350" s="252"/>
      <c r="T350" s="253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4" t="s">
        <v>176</v>
      </c>
      <c r="AU350" s="254" t="s">
        <v>87</v>
      </c>
      <c r="AV350" s="14" t="s">
        <v>87</v>
      </c>
      <c r="AW350" s="14" t="s">
        <v>32</v>
      </c>
      <c r="AX350" s="14" t="s">
        <v>84</v>
      </c>
      <c r="AY350" s="254" t="s">
        <v>167</v>
      </c>
    </row>
    <row r="351" s="2" customFormat="1" ht="16.5" customHeight="1">
      <c r="A351" s="39"/>
      <c r="B351" s="40"/>
      <c r="C351" s="220" t="s">
        <v>527</v>
      </c>
      <c r="D351" s="220" t="s">
        <v>169</v>
      </c>
      <c r="E351" s="221" t="s">
        <v>952</v>
      </c>
      <c r="F351" s="222" t="s">
        <v>953</v>
      </c>
      <c r="G351" s="223" t="s">
        <v>196</v>
      </c>
      <c r="H351" s="224">
        <v>8.5999999999999996</v>
      </c>
      <c r="I351" s="225"/>
      <c r="J351" s="226">
        <f>ROUND(I351*H351,2)</f>
        <v>0</v>
      </c>
      <c r="K351" s="222" t="s">
        <v>173</v>
      </c>
      <c r="L351" s="45"/>
      <c r="M351" s="227" t="s">
        <v>1</v>
      </c>
      <c r="N351" s="228" t="s">
        <v>41</v>
      </c>
      <c r="O351" s="92"/>
      <c r="P351" s="229">
        <f>O351*H351</f>
        <v>0</v>
      </c>
      <c r="Q351" s="229">
        <v>0</v>
      </c>
      <c r="R351" s="229">
        <f>Q351*H351</f>
        <v>0</v>
      </c>
      <c r="S351" s="229">
        <v>0</v>
      </c>
      <c r="T351" s="230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1" t="s">
        <v>174</v>
      </c>
      <c r="AT351" s="231" t="s">
        <v>169</v>
      </c>
      <c r="AU351" s="231" t="s">
        <v>87</v>
      </c>
      <c r="AY351" s="18" t="s">
        <v>167</v>
      </c>
      <c r="BE351" s="232">
        <f>IF(N351="základní",J351,0)</f>
        <v>0</v>
      </c>
      <c r="BF351" s="232">
        <f>IF(N351="snížená",J351,0)</f>
        <v>0</v>
      </c>
      <c r="BG351" s="232">
        <f>IF(N351="zákl. přenesená",J351,0)</f>
        <v>0</v>
      </c>
      <c r="BH351" s="232">
        <f>IF(N351="sníž. přenesená",J351,0)</f>
        <v>0</v>
      </c>
      <c r="BI351" s="232">
        <f>IF(N351="nulová",J351,0)</f>
        <v>0</v>
      </c>
      <c r="BJ351" s="18" t="s">
        <v>84</v>
      </c>
      <c r="BK351" s="232">
        <f>ROUND(I351*H351,2)</f>
        <v>0</v>
      </c>
      <c r="BL351" s="18" t="s">
        <v>174</v>
      </c>
      <c r="BM351" s="231" t="s">
        <v>954</v>
      </c>
    </row>
    <row r="352" s="13" customFormat="1">
      <c r="A352" s="13"/>
      <c r="B352" s="233"/>
      <c r="C352" s="234"/>
      <c r="D352" s="235" t="s">
        <v>176</v>
      </c>
      <c r="E352" s="236" t="s">
        <v>1</v>
      </c>
      <c r="F352" s="237" t="s">
        <v>177</v>
      </c>
      <c r="G352" s="234"/>
      <c r="H352" s="236" t="s">
        <v>1</v>
      </c>
      <c r="I352" s="238"/>
      <c r="J352" s="234"/>
      <c r="K352" s="234"/>
      <c r="L352" s="239"/>
      <c r="M352" s="240"/>
      <c r="N352" s="241"/>
      <c r="O352" s="241"/>
      <c r="P352" s="241"/>
      <c r="Q352" s="241"/>
      <c r="R352" s="241"/>
      <c r="S352" s="241"/>
      <c r="T352" s="24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3" t="s">
        <v>176</v>
      </c>
      <c r="AU352" s="243" t="s">
        <v>87</v>
      </c>
      <c r="AV352" s="13" t="s">
        <v>84</v>
      </c>
      <c r="AW352" s="13" t="s">
        <v>32</v>
      </c>
      <c r="AX352" s="13" t="s">
        <v>76</v>
      </c>
      <c r="AY352" s="243" t="s">
        <v>167</v>
      </c>
    </row>
    <row r="353" s="14" customFormat="1">
      <c r="A353" s="14"/>
      <c r="B353" s="244"/>
      <c r="C353" s="245"/>
      <c r="D353" s="235" t="s">
        <v>176</v>
      </c>
      <c r="E353" s="246" t="s">
        <v>1</v>
      </c>
      <c r="F353" s="247" t="s">
        <v>955</v>
      </c>
      <c r="G353" s="245"/>
      <c r="H353" s="248">
        <v>8.5999999999999996</v>
      </c>
      <c r="I353" s="249"/>
      <c r="J353" s="245"/>
      <c r="K353" s="245"/>
      <c r="L353" s="250"/>
      <c r="M353" s="251"/>
      <c r="N353" s="252"/>
      <c r="O353" s="252"/>
      <c r="P353" s="252"/>
      <c r="Q353" s="252"/>
      <c r="R353" s="252"/>
      <c r="S353" s="252"/>
      <c r="T353" s="253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4" t="s">
        <v>176</v>
      </c>
      <c r="AU353" s="254" t="s">
        <v>87</v>
      </c>
      <c r="AV353" s="14" t="s">
        <v>87</v>
      </c>
      <c r="AW353" s="14" t="s">
        <v>32</v>
      </c>
      <c r="AX353" s="14" t="s">
        <v>84</v>
      </c>
      <c r="AY353" s="254" t="s">
        <v>167</v>
      </c>
    </row>
    <row r="354" s="2" customFormat="1" ht="24.15" customHeight="1">
      <c r="A354" s="39"/>
      <c r="B354" s="40"/>
      <c r="C354" s="220" t="s">
        <v>531</v>
      </c>
      <c r="D354" s="220" t="s">
        <v>169</v>
      </c>
      <c r="E354" s="221" t="s">
        <v>717</v>
      </c>
      <c r="F354" s="222" t="s">
        <v>718</v>
      </c>
      <c r="G354" s="223" t="s">
        <v>196</v>
      </c>
      <c r="H354" s="224">
        <v>31.399999999999999</v>
      </c>
      <c r="I354" s="225"/>
      <c r="J354" s="226">
        <f>ROUND(I354*H354,2)</f>
        <v>0</v>
      </c>
      <c r="K354" s="222" t="s">
        <v>173</v>
      </c>
      <c r="L354" s="45"/>
      <c r="M354" s="227" t="s">
        <v>1</v>
      </c>
      <c r="N354" s="228" t="s">
        <v>41</v>
      </c>
      <c r="O354" s="92"/>
      <c r="P354" s="229">
        <f>O354*H354</f>
        <v>0</v>
      </c>
      <c r="Q354" s="229">
        <v>0</v>
      </c>
      <c r="R354" s="229">
        <f>Q354*H354</f>
        <v>0</v>
      </c>
      <c r="S354" s="229">
        <v>0</v>
      </c>
      <c r="T354" s="230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1" t="s">
        <v>174</v>
      </c>
      <c r="AT354" s="231" t="s">
        <v>169</v>
      </c>
      <c r="AU354" s="231" t="s">
        <v>87</v>
      </c>
      <c r="AY354" s="18" t="s">
        <v>167</v>
      </c>
      <c r="BE354" s="232">
        <f>IF(N354="základní",J354,0)</f>
        <v>0</v>
      </c>
      <c r="BF354" s="232">
        <f>IF(N354="snížená",J354,0)</f>
        <v>0</v>
      </c>
      <c r="BG354" s="232">
        <f>IF(N354="zákl. přenesená",J354,0)</f>
        <v>0</v>
      </c>
      <c r="BH354" s="232">
        <f>IF(N354="sníž. přenesená",J354,0)</f>
        <v>0</v>
      </c>
      <c r="BI354" s="232">
        <f>IF(N354="nulová",J354,0)</f>
        <v>0</v>
      </c>
      <c r="BJ354" s="18" t="s">
        <v>84</v>
      </c>
      <c r="BK354" s="232">
        <f>ROUND(I354*H354,2)</f>
        <v>0</v>
      </c>
      <c r="BL354" s="18" t="s">
        <v>174</v>
      </c>
      <c r="BM354" s="231" t="s">
        <v>956</v>
      </c>
    </row>
    <row r="355" s="13" customFormat="1">
      <c r="A355" s="13"/>
      <c r="B355" s="233"/>
      <c r="C355" s="234"/>
      <c r="D355" s="235" t="s">
        <v>176</v>
      </c>
      <c r="E355" s="236" t="s">
        <v>1</v>
      </c>
      <c r="F355" s="237" t="s">
        <v>417</v>
      </c>
      <c r="G355" s="234"/>
      <c r="H355" s="236" t="s">
        <v>1</v>
      </c>
      <c r="I355" s="238"/>
      <c r="J355" s="234"/>
      <c r="K355" s="234"/>
      <c r="L355" s="239"/>
      <c r="M355" s="240"/>
      <c r="N355" s="241"/>
      <c r="O355" s="241"/>
      <c r="P355" s="241"/>
      <c r="Q355" s="241"/>
      <c r="R355" s="241"/>
      <c r="S355" s="241"/>
      <c r="T355" s="24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3" t="s">
        <v>176</v>
      </c>
      <c r="AU355" s="243" t="s">
        <v>87</v>
      </c>
      <c r="AV355" s="13" t="s">
        <v>84</v>
      </c>
      <c r="AW355" s="13" t="s">
        <v>32</v>
      </c>
      <c r="AX355" s="13" t="s">
        <v>76</v>
      </c>
      <c r="AY355" s="243" t="s">
        <v>167</v>
      </c>
    </row>
    <row r="356" s="14" customFormat="1">
      <c r="A356" s="14"/>
      <c r="B356" s="244"/>
      <c r="C356" s="245"/>
      <c r="D356" s="235" t="s">
        <v>176</v>
      </c>
      <c r="E356" s="246" t="s">
        <v>1</v>
      </c>
      <c r="F356" s="247" t="s">
        <v>950</v>
      </c>
      <c r="G356" s="245"/>
      <c r="H356" s="248">
        <v>31.399999999999999</v>
      </c>
      <c r="I356" s="249"/>
      <c r="J356" s="245"/>
      <c r="K356" s="245"/>
      <c r="L356" s="250"/>
      <c r="M356" s="251"/>
      <c r="N356" s="252"/>
      <c r="O356" s="252"/>
      <c r="P356" s="252"/>
      <c r="Q356" s="252"/>
      <c r="R356" s="252"/>
      <c r="S356" s="252"/>
      <c r="T356" s="253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4" t="s">
        <v>176</v>
      </c>
      <c r="AU356" s="254" t="s">
        <v>87</v>
      </c>
      <c r="AV356" s="14" t="s">
        <v>87</v>
      </c>
      <c r="AW356" s="14" t="s">
        <v>32</v>
      </c>
      <c r="AX356" s="14" t="s">
        <v>84</v>
      </c>
      <c r="AY356" s="254" t="s">
        <v>167</v>
      </c>
    </row>
    <row r="357" s="2" customFormat="1" ht="21.75" customHeight="1">
      <c r="A357" s="39"/>
      <c r="B357" s="40"/>
      <c r="C357" s="220" t="s">
        <v>535</v>
      </c>
      <c r="D357" s="220" t="s">
        <v>169</v>
      </c>
      <c r="E357" s="221" t="s">
        <v>957</v>
      </c>
      <c r="F357" s="222" t="s">
        <v>958</v>
      </c>
      <c r="G357" s="223" t="s">
        <v>196</v>
      </c>
      <c r="H357" s="224">
        <v>14</v>
      </c>
      <c r="I357" s="225"/>
      <c r="J357" s="226">
        <f>ROUND(I357*H357,2)</f>
        <v>0</v>
      </c>
      <c r="K357" s="222" t="s">
        <v>173</v>
      </c>
      <c r="L357" s="45"/>
      <c r="M357" s="227" t="s">
        <v>1</v>
      </c>
      <c r="N357" s="228" t="s">
        <v>41</v>
      </c>
      <c r="O357" s="92"/>
      <c r="P357" s="229">
        <f>O357*H357</f>
        <v>0</v>
      </c>
      <c r="Q357" s="229">
        <v>0</v>
      </c>
      <c r="R357" s="229">
        <f>Q357*H357</f>
        <v>0</v>
      </c>
      <c r="S357" s="229">
        <v>0</v>
      </c>
      <c r="T357" s="230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1" t="s">
        <v>174</v>
      </c>
      <c r="AT357" s="231" t="s">
        <v>169</v>
      </c>
      <c r="AU357" s="231" t="s">
        <v>87</v>
      </c>
      <c r="AY357" s="18" t="s">
        <v>167</v>
      </c>
      <c r="BE357" s="232">
        <f>IF(N357="základní",J357,0)</f>
        <v>0</v>
      </c>
      <c r="BF357" s="232">
        <f>IF(N357="snížená",J357,0)</f>
        <v>0</v>
      </c>
      <c r="BG357" s="232">
        <f>IF(N357="zákl. přenesená",J357,0)</f>
        <v>0</v>
      </c>
      <c r="BH357" s="232">
        <f>IF(N357="sníž. přenesená",J357,0)</f>
        <v>0</v>
      </c>
      <c r="BI357" s="232">
        <f>IF(N357="nulová",J357,0)</f>
        <v>0</v>
      </c>
      <c r="BJ357" s="18" t="s">
        <v>84</v>
      </c>
      <c r="BK357" s="232">
        <f>ROUND(I357*H357,2)</f>
        <v>0</v>
      </c>
      <c r="BL357" s="18" t="s">
        <v>174</v>
      </c>
      <c r="BM357" s="231" t="s">
        <v>959</v>
      </c>
    </row>
    <row r="358" s="13" customFormat="1">
      <c r="A358" s="13"/>
      <c r="B358" s="233"/>
      <c r="C358" s="234"/>
      <c r="D358" s="235" t="s">
        <v>176</v>
      </c>
      <c r="E358" s="236" t="s">
        <v>1</v>
      </c>
      <c r="F358" s="237" t="s">
        <v>177</v>
      </c>
      <c r="G358" s="234"/>
      <c r="H358" s="236" t="s">
        <v>1</v>
      </c>
      <c r="I358" s="238"/>
      <c r="J358" s="234"/>
      <c r="K358" s="234"/>
      <c r="L358" s="239"/>
      <c r="M358" s="240"/>
      <c r="N358" s="241"/>
      <c r="O358" s="241"/>
      <c r="P358" s="241"/>
      <c r="Q358" s="241"/>
      <c r="R358" s="241"/>
      <c r="S358" s="241"/>
      <c r="T358" s="24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3" t="s">
        <v>176</v>
      </c>
      <c r="AU358" s="243" t="s">
        <v>87</v>
      </c>
      <c r="AV358" s="13" t="s">
        <v>84</v>
      </c>
      <c r="AW358" s="13" t="s">
        <v>32</v>
      </c>
      <c r="AX358" s="13" t="s">
        <v>76</v>
      </c>
      <c r="AY358" s="243" t="s">
        <v>167</v>
      </c>
    </row>
    <row r="359" s="14" customFormat="1">
      <c r="A359" s="14"/>
      <c r="B359" s="244"/>
      <c r="C359" s="245"/>
      <c r="D359" s="235" t="s">
        <v>176</v>
      </c>
      <c r="E359" s="246" t="s">
        <v>1</v>
      </c>
      <c r="F359" s="247" t="s">
        <v>960</v>
      </c>
      <c r="G359" s="245"/>
      <c r="H359" s="248">
        <v>14</v>
      </c>
      <c r="I359" s="249"/>
      <c r="J359" s="245"/>
      <c r="K359" s="245"/>
      <c r="L359" s="250"/>
      <c r="M359" s="251"/>
      <c r="N359" s="252"/>
      <c r="O359" s="252"/>
      <c r="P359" s="252"/>
      <c r="Q359" s="252"/>
      <c r="R359" s="252"/>
      <c r="S359" s="252"/>
      <c r="T359" s="253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4" t="s">
        <v>176</v>
      </c>
      <c r="AU359" s="254" t="s">
        <v>87</v>
      </c>
      <c r="AV359" s="14" t="s">
        <v>87</v>
      </c>
      <c r="AW359" s="14" t="s">
        <v>32</v>
      </c>
      <c r="AX359" s="14" t="s">
        <v>84</v>
      </c>
      <c r="AY359" s="254" t="s">
        <v>167</v>
      </c>
    </row>
    <row r="360" s="2" customFormat="1" ht="24.15" customHeight="1">
      <c r="A360" s="39"/>
      <c r="B360" s="40"/>
      <c r="C360" s="220" t="s">
        <v>540</v>
      </c>
      <c r="D360" s="220" t="s">
        <v>169</v>
      </c>
      <c r="E360" s="221" t="s">
        <v>961</v>
      </c>
      <c r="F360" s="222" t="s">
        <v>962</v>
      </c>
      <c r="G360" s="223" t="s">
        <v>172</v>
      </c>
      <c r="H360" s="224">
        <v>7.2000000000000002</v>
      </c>
      <c r="I360" s="225"/>
      <c r="J360" s="226">
        <f>ROUND(I360*H360,2)</f>
        <v>0</v>
      </c>
      <c r="K360" s="222" t="s">
        <v>173</v>
      </c>
      <c r="L360" s="45"/>
      <c r="M360" s="227" t="s">
        <v>1</v>
      </c>
      <c r="N360" s="228" t="s">
        <v>41</v>
      </c>
      <c r="O360" s="92"/>
      <c r="P360" s="229">
        <f>O360*H360</f>
        <v>0</v>
      </c>
      <c r="Q360" s="229">
        <v>0</v>
      </c>
      <c r="R360" s="229">
        <f>Q360*H360</f>
        <v>0</v>
      </c>
      <c r="S360" s="229">
        <v>0</v>
      </c>
      <c r="T360" s="230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1" t="s">
        <v>174</v>
      </c>
      <c r="AT360" s="231" t="s">
        <v>169</v>
      </c>
      <c r="AU360" s="231" t="s">
        <v>87</v>
      </c>
      <c r="AY360" s="18" t="s">
        <v>167</v>
      </c>
      <c r="BE360" s="232">
        <f>IF(N360="základní",J360,0)</f>
        <v>0</v>
      </c>
      <c r="BF360" s="232">
        <f>IF(N360="snížená",J360,0)</f>
        <v>0</v>
      </c>
      <c r="BG360" s="232">
        <f>IF(N360="zákl. přenesená",J360,0)</f>
        <v>0</v>
      </c>
      <c r="BH360" s="232">
        <f>IF(N360="sníž. přenesená",J360,0)</f>
        <v>0</v>
      </c>
      <c r="BI360" s="232">
        <f>IF(N360="nulová",J360,0)</f>
        <v>0</v>
      </c>
      <c r="BJ360" s="18" t="s">
        <v>84</v>
      </c>
      <c r="BK360" s="232">
        <f>ROUND(I360*H360,2)</f>
        <v>0</v>
      </c>
      <c r="BL360" s="18" t="s">
        <v>174</v>
      </c>
      <c r="BM360" s="231" t="s">
        <v>963</v>
      </c>
    </row>
    <row r="361" s="14" customFormat="1">
      <c r="A361" s="14"/>
      <c r="B361" s="244"/>
      <c r="C361" s="245"/>
      <c r="D361" s="235" t="s">
        <v>176</v>
      </c>
      <c r="E361" s="246" t="s">
        <v>1</v>
      </c>
      <c r="F361" s="247" t="s">
        <v>808</v>
      </c>
      <c r="G361" s="245"/>
      <c r="H361" s="248">
        <v>7.2000000000000002</v>
      </c>
      <c r="I361" s="249"/>
      <c r="J361" s="245"/>
      <c r="K361" s="245"/>
      <c r="L361" s="250"/>
      <c r="M361" s="251"/>
      <c r="N361" s="252"/>
      <c r="O361" s="252"/>
      <c r="P361" s="252"/>
      <c r="Q361" s="252"/>
      <c r="R361" s="252"/>
      <c r="S361" s="252"/>
      <c r="T361" s="253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4" t="s">
        <v>176</v>
      </c>
      <c r="AU361" s="254" t="s">
        <v>87</v>
      </c>
      <c r="AV361" s="14" t="s">
        <v>87</v>
      </c>
      <c r="AW361" s="14" t="s">
        <v>32</v>
      </c>
      <c r="AX361" s="14" t="s">
        <v>84</v>
      </c>
      <c r="AY361" s="254" t="s">
        <v>167</v>
      </c>
    </row>
    <row r="362" s="2" customFormat="1" ht="24.15" customHeight="1">
      <c r="A362" s="39"/>
      <c r="B362" s="40"/>
      <c r="C362" s="220" t="s">
        <v>544</v>
      </c>
      <c r="D362" s="220" t="s">
        <v>169</v>
      </c>
      <c r="E362" s="221" t="s">
        <v>964</v>
      </c>
      <c r="F362" s="222" t="s">
        <v>965</v>
      </c>
      <c r="G362" s="223" t="s">
        <v>172</v>
      </c>
      <c r="H362" s="224">
        <v>1.6000000000000001</v>
      </c>
      <c r="I362" s="225"/>
      <c r="J362" s="226">
        <f>ROUND(I362*H362,2)</f>
        <v>0</v>
      </c>
      <c r="K362" s="222" t="s">
        <v>173</v>
      </c>
      <c r="L362" s="45"/>
      <c r="M362" s="227" t="s">
        <v>1</v>
      </c>
      <c r="N362" s="228" t="s">
        <v>41</v>
      </c>
      <c r="O362" s="92"/>
      <c r="P362" s="229">
        <f>O362*H362</f>
        <v>0</v>
      </c>
      <c r="Q362" s="229">
        <v>0</v>
      </c>
      <c r="R362" s="229">
        <f>Q362*H362</f>
        <v>0</v>
      </c>
      <c r="S362" s="229">
        <v>0</v>
      </c>
      <c r="T362" s="230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1" t="s">
        <v>174</v>
      </c>
      <c r="AT362" s="231" t="s">
        <v>169</v>
      </c>
      <c r="AU362" s="231" t="s">
        <v>87</v>
      </c>
      <c r="AY362" s="18" t="s">
        <v>167</v>
      </c>
      <c r="BE362" s="232">
        <f>IF(N362="základní",J362,0)</f>
        <v>0</v>
      </c>
      <c r="BF362" s="232">
        <f>IF(N362="snížená",J362,0)</f>
        <v>0</v>
      </c>
      <c r="BG362" s="232">
        <f>IF(N362="zákl. přenesená",J362,0)</f>
        <v>0</v>
      </c>
      <c r="BH362" s="232">
        <f>IF(N362="sníž. přenesená",J362,0)</f>
        <v>0</v>
      </c>
      <c r="BI362" s="232">
        <f>IF(N362="nulová",J362,0)</f>
        <v>0</v>
      </c>
      <c r="BJ362" s="18" t="s">
        <v>84</v>
      </c>
      <c r="BK362" s="232">
        <f>ROUND(I362*H362,2)</f>
        <v>0</v>
      </c>
      <c r="BL362" s="18" t="s">
        <v>174</v>
      </c>
      <c r="BM362" s="231" t="s">
        <v>966</v>
      </c>
    </row>
    <row r="363" s="13" customFormat="1">
      <c r="A363" s="13"/>
      <c r="B363" s="233"/>
      <c r="C363" s="234"/>
      <c r="D363" s="235" t="s">
        <v>176</v>
      </c>
      <c r="E363" s="236" t="s">
        <v>1</v>
      </c>
      <c r="F363" s="237" t="s">
        <v>618</v>
      </c>
      <c r="G363" s="234"/>
      <c r="H363" s="236" t="s">
        <v>1</v>
      </c>
      <c r="I363" s="238"/>
      <c r="J363" s="234"/>
      <c r="K363" s="234"/>
      <c r="L363" s="239"/>
      <c r="M363" s="240"/>
      <c r="N363" s="241"/>
      <c r="O363" s="241"/>
      <c r="P363" s="241"/>
      <c r="Q363" s="241"/>
      <c r="R363" s="241"/>
      <c r="S363" s="241"/>
      <c r="T363" s="24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3" t="s">
        <v>176</v>
      </c>
      <c r="AU363" s="243" t="s">
        <v>87</v>
      </c>
      <c r="AV363" s="13" t="s">
        <v>84</v>
      </c>
      <c r="AW363" s="13" t="s">
        <v>32</v>
      </c>
      <c r="AX363" s="13" t="s">
        <v>76</v>
      </c>
      <c r="AY363" s="243" t="s">
        <v>167</v>
      </c>
    </row>
    <row r="364" s="14" customFormat="1">
      <c r="A364" s="14"/>
      <c r="B364" s="244"/>
      <c r="C364" s="245"/>
      <c r="D364" s="235" t="s">
        <v>176</v>
      </c>
      <c r="E364" s="246" t="s">
        <v>1</v>
      </c>
      <c r="F364" s="247" t="s">
        <v>967</v>
      </c>
      <c r="G364" s="245"/>
      <c r="H364" s="248">
        <v>1.6000000000000001</v>
      </c>
      <c r="I364" s="249"/>
      <c r="J364" s="245"/>
      <c r="K364" s="245"/>
      <c r="L364" s="250"/>
      <c r="M364" s="251"/>
      <c r="N364" s="252"/>
      <c r="O364" s="252"/>
      <c r="P364" s="252"/>
      <c r="Q364" s="252"/>
      <c r="R364" s="252"/>
      <c r="S364" s="252"/>
      <c r="T364" s="253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4" t="s">
        <v>176</v>
      </c>
      <c r="AU364" s="254" t="s">
        <v>87</v>
      </c>
      <c r="AV364" s="14" t="s">
        <v>87</v>
      </c>
      <c r="AW364" s="14" t="s">
        <v>32</v>
      </c>
      <c r="AX364" s="14" t="s">
        <v>84</v>
      </c>
      <c r="AY364" s="254" t="s">
        <v>167</v>
      </c>
    </row>
    <row r="365" s="12" customFormat="1" ht="22.8" customHeight="1">
      <c r="A365" s="12"/>
      <c r="B365" s="204"/>
      <c r="C365" s="205"/>
      <c r="D365" s="206" t="s">
        <v>75</v>
      </c>
      <c r="E365" s="218" t="s">
        <v>661</v>
      </c>
      <c r="F365" s="218" t="s">
        <v>721</v>
      </c>
      <c r="G365" s="205"/>
      <c r="H365" s="205"/>
      <c r="I365" s="208"/>
      <c r="J365" s="219">
        <f>BK365</f>
        <v>0</v>
      </c>
      <c r="K365" s="205"/>
      <c r="L365" s="210"/>
      <c r="M365" s="211"/>
      <c r="N365" s="212"/>
      <c r="O365" s="212"/>
      <c r="P365" s="213">
        <f>SUM(P366:P367)</f>
        <v>0</v>
      </c>
      <c r="Q365" s="212"/>
      <c r="R365" s="213">
        <f>SUM(R366:R367)</f>
        <v>0</v>
      </c>
      <c r="S365" s="212"/>
      <c r="T365" s="214">
        <f>SUM(T366:T367)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15" t="s">
        <v>84</v>
      </c>
      <c r="AT365" s="216" t="s">
        <v>75</v>
      </c>
      <c r="AU365" s="216" t="s">
        <v>84</v>
      </c>
      <c r="AY365" s="215" t="s">
        <v>167</v>
      </c>
      <c r="BK365" s="217">
        <f>SUM(BK366:BK367)</f>
        <v>0</v>
      </c>
    </row>
    <row r="366" s="2" customFormat="1" ht="24.15" customHeight="1">
      <c r="A366" s="39"/>
      <c r="B366" s="40"/>
      <c r="C366" s="220" t="s">
        <v>548</v>
      </c>
      <c r="D366" s="220" t="s">
        <v>169</v>
      </c>
      <c r="E366" s="221" t="s">
        <v>723</v>
      </c>
      <c r="F366" s="222" t="s">
        <v>724</v>
      </c>
      <c r="G366" s="223" t="s">
        <v>345</v>
      </c>
      <c r="H366" s="224">
        <v>4.5609999999999999</v>
      </c>
      <c r="I366" s="225"/>
      <c r="J366" s="226">
        <f>ROUND(I366*H366,2)</f>
        <v>0</v>
      </c>
      <c r="K366" s="222" t="s">
        <v>173</v>
      </c>
      <c r="L366" s="45"/>
      <c r="M366" s="227" t="s">
        <v>1</v>
      </c>
      <c r="N366" s="228" t="s">
        <v>41</v>
      </c>
      <c r="O366" s="92"/>
      <c r="P366" s="229">
        <f>O366*H366</f>
        <v>0</v>
      </c>
      <c r="Q366" s="229">
        <v>0</v>
      </c>
      <c r="R366" s="229">
        <f>Q366*H366</f>
        <v>0</v>
      </c>
      <c r="S366" s="229">
        <v>0</v>
      </c>
      <c r="T366" s="230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1" t="s">
        <v>174</v>
      </c>
      <c r="AT366" s="231" t="s">
        <v>169</v>
      </c>
      <c r="AU366" s="231" t="s">
        <v>87</v>
      </c>
      <c r="AY366" s="18" t="s">
        <v>167</v>
      </c>
      <c r="BE366" s="232">
        <f>IF(N366="základní",J366,0)</f>
        <v>0</v>
      </c>
      <c r="BF366" s="232">
        <f>IF(N366="snížená",J366,0)</f>
        <v>0</v>
      </c>
      <c r="BG366" s="232">
        <f>IF(N366="zákl. přenesená",J366,0)</f>
        <v>0</v>
      </c>
      <c r="BH366" s="232">
        <f>IF(N366="sníž. přenesená",J366,0)</f>
        <v>0</v>
      </c>
      <c r="BI366" s="232">
        <f>IF(N366="nulová",J366,0)</f>
        <v>0</v>
      </c>
      <c r="BJ366" s="18" t="s">
        <v>84</v>
      </c>
      <c r="BK366" s="232">
        <f>ROUND(I366*H366,2)</f>
        <v>0</v>
      </c>
      <c r="BL366" s="18" t="s">
        <v>174</v>
      </c>
      <c r="BM366" s="231" t="s">
        <v>725</v>
      </c>
    </row>
    <row r="367" s="14" customFormat="1">
      <c r="A367" s="14"/>
      <c r="B367" s="244"/>
      <c r="C367" s="245"/>
      <c r="D367" s="235" t="s">
        <v>176</v>
      </c>
      <c r="E367" s="246" t="s">
        <v>1</v>
      </c>
      <c r="F367" s="247" t="s">
        <v>968</v>
      </c>
      <c r="G367" s="245"/>
      <c r="H367" s="248">
        <v>4.5609999999999999</v>
      </c>
      <c r="I367" s="249"/>
      <c r="J367" s="245"/>
      <c r="K367" s="245"/>
      <c r="L367" s="250"/>
      <c r="M367" s="251"/>
      <c r="N367" s="252"/>
      <c r="O367" s="252"/>
      <c r="P367" s="252"/>
      <c r="Q367" s="252"/>
      <c r="R367" s="252"/>
      <c r="S367" s="252"/>
      <c r="T367" s="253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4" t="s">
        <v>176</v>
      </c>
      <c r="AU367" s="254" t="s">
        <v>87</v>
      </c>
      <c r="AV367" s="14" t="s">
        <v>87</v>
      </c>
      <c r="AW367" s="14" t="s">
        <v>32</v>
      </c>
      <c r="AX367" s="14" t="s">
        <v>84</v>
      </c>
      <c r="AY367" s="254" t="s">
        <v>167</v>
      </c>
    </row>
    <row r="368" s="12" customFormat="1" ht="22.8" customHeight="1">
      <c r="A368" s="12"/>
      <c r="B368" s="204"/>
      <c r="C368" s="205"/>
      <c r="D368" s="206" t="s">
        <v>75</v>
      </c>
      <c r="E368" s="218" t="s">
        <v>727</v>
      </c>
      <c r="F368" s="218" t="s">
        <v>728</v>
      </c>
      <c r="G368" s="205"/>
      <c r="H368" s="205"/>
      <c r="I368" s="208"/>
      <c r="J368" s="219">
        <f>BK368</f>
        <v>0</v>
      </c>
      <c r="K368" s="205"/>
      <c r="L368" s="210"/>
      <c r="M368" s="211"/>
      <c r="N368" s="212"/>
      <c r="O368" s="212"/>
      <c r="P368" s="213">
        <f>SUM(P369:P383)</f>
        <v>0</v>
      </c>
      <c r="Q368" s="212"/>
      <c r="R368" s="213">
        <f>SUM(R369:R383)</f>
        <v>0</v>
      </c>
      <c r="S368" s="212"/>
      <c r="T368" s="214">
        <f>SUM(T369:T383)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15" t="s">
        <v>84</v>
      </c>
      <c r="AT368" s="216" t="s">
        <v>75</v>
      </c>
      <c r="AU368" s="216" t="s">
        <v>84</v>
      </c>
      <c r="AY368" s="215" t="s">
        <v>167</v>
      </c>
      <c r="BK368" s="217">
        <f>SUM(BK369:BK383)</f>
        <v>0</v>
      </c>
    </row>
    <row r="369" s="2" customFormat="1" ht="21.75" customHeight="1">
      <c r="A369" s="39"/>
      <c r="B369" s="40"/>
      <c r="C369" s="220" t="s">
        <v>552</v>
      </c>
      <c r="D369" s="220" t="s">
        <v>169</v>
      </c>
      <c r="E369" s="221" t="s">
        <v>730</v>
      </c>
      <c r="F369" s="222" t="s">
        <v>731</v>
      </c>
      <c r="G369" s="223" t="s">
        <v>345</v>
      </c>
      <c r="H369" s="224">
        <v>41.996000000000002</v>
      </c>
      <c r="I369" s="225"/>
      <c r="J369" s="226">
        <f>ROUND(I369*H369,2)</f>
        <v>0</v>
      </c>
      <c r="K369" s="222" t="s">
        <v>173</v>
      </c>
      <c r="L369" s="45"/>
      <c r="M369" s="227" t="s">
        <v>1</v>
      </c>
      <c r="N369" s="228" t="s">
        <v>41</v>
      </c>
      <c r="O369" s="92"/>
      <c r="P369" s="229">
        <f>O369*H369</f>
        <v>0</v>
      </c>
      <c r="Q369" s="229">
        <v>0</v>
      </c>
      <c r="R369" s="229">
        <f>Q369*H369</f>
        <v>0</v>
      </c>
      <c r="S369" s="229">
        <v>0</v>
      </c>
      <c r="T369" s="230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1" t="s">
        <v>174</v>
      </c>
      <c r="AT369" s="231" t="s">
        <v>169</v>
      </c>
      <c r="AU369" s="231" t="s">
        <v>87</v>
      </c>
      <c r="AY369" s="18" t="s">
        <v>167</v>
      </c>
      <c r="BE369" s="232">
        <f>IF(N369="základní",J369,0)</f>
        <v>0</v>
      </c>
      <c r="BF369" s="232">
        <f>IF(N369="snížená",J369,0)</f>
        <v>0</v>
      </c>
      <c r="BG369" s="232">
        <f>IF(N369="zákl. přenesená",J369,0)</f>
        <v>0</v>
      </c>
      <c r="BH369" s="232">
        <f>IF(N369="sníž. přenesená",J369,0)</f>
        <v>0</v>
      </c>
      <c r="BI369" s="232">
        <f>IF(N369="nulová",J369,0)</f>
        <v>0</v>
      </c>
      <c r="BJ369" s="18" t="s">
        <v>84</v>
      </c>
      <c r="BK369" s="232">
        <f>ROUND(I369*H369,2)</f>
        <v>0</v>
      </c>
      <c r="BL369" s="18" t="s">
        <v>174</v>
      </c>
      <c r="BM369" s="231" t="s">
        <v>969</v>
      </c>
    </row>
    <row r="370" s="14" customFormat="1">
      <c r="A370" s="14"/>
      <c r="B370" s="244"/>
      <c r="C370" s="245"/>
      <c r="D370" s="235" t="s">
        <v>176</v>
      </c>
      <c r="E370" s="246" t="s">
        <v>105</v>
      </c>
      <c r="F370" s="247" t="s">
        <v>970</v>
      </c>
      <c r="G370" s="245"/>
      <c r="H370" s="248">
        <v>20.998000000000001</v>
      </c>
      <c r="I370" s="249"/>
      <c r="J370" s="245"/>
      <c r="K370" s="245"/>
      <c r="L370" s="250"/>
      <c r="M370" s="251"/>
      <c r="N370" s="252"/>
      <c r="O370" s="252"/>
      <c r="P370" s="252"/>
      <c r="Q370" s="252"/>
      <c r="R370" s="252"/>
      <c r="S370" s="252"/>
      <c r="T370" s="253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4" t="s">
        <v>176</v>
      </c>
      <c r="AU370" s="254" t="s">
        <v>87</v>
      </c>
      <c r="AV370" s="14" t="s">
        <v>87</v>
      </c>
      <c r="AW370" s="14" t="s">
        <v>32</v>
      </c>
      <c r="AX370" s="14" t="s">
        <v>76</v>
      </c>
      <c r="AY370" s="254" t="s">
        <v>167</v>
      </c>
    </row>
    <row r="371" s="14" customFormat="1">
      <c r="A371" s="14"/>
      <c r="B371" s="244"/>
      <c r="C371" s="245"/>
      <c r="D371" s="235" t="s">
        <v>176</v>
      </c>
      <c r="E371" s="246" t="s">
        <v>1</v>
      </c>
      <c r="F371" s="247" t="s">
        <v>734</v>
      </c>
      <c r="G371" s="245"/>
      <c r="H371" s="248">
        <v>20.998000000000001</v>
      </c>
      <c r="I371" s="249"/>
      <c r="J371" s="245"/>
      <c r="K371" s="245"/>
      <c r="L371" s="250"/>
      <c r="M371" s="251"/>
      <c r="N371" s="252"/>
      <c r="O371" s="252"/>
      <c r="P371" s="252"/>
      <c r="Q371" s="252"/>
      <c r="R371" s="252"/>
      <c r="S371" s="252"/>
      <c r="T371" s="253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4" t="s">
        <v>176</v>
      </c>
      <c r="AU371" s="254" t="s">
        <v>87</v>
      </c>
      <c r="AV371" s="14" t="s">
        <v>87</v>
      </c>
      <c r="AW371" s="14" t="s">
        <v>32</v>
      </c>
      <c r="AX371" s="14" t="s">
        <v>76</v>
      </c>
      <c r="AY371" s="254" t="s">
        <v>167</v>
      </c>
    </row>
    <row r="372" s="15" customFormat="1">
      <c r="A372" s="15"/>
      <c r="B372" s="255"/>
      <c r="C372" s="256"/>
      <c r="D372" s="235" t="s">
        <v>176</v>
      </c>
      <c r="E372" s="257" t="s">
        <v>1</v>
      </c>
      <c r="F372" s="258" t="s">
        <v>128</v>
      </c>
      <c r="G372" s="256"/>
      <c r="H372" s="259">
        <v>41.996000000000002</v>
      </c>
      <c r="I372" s="260"/>
      <c r="J372" s="256"/>
      <c r="K372" s="256"/>
      <c r="L372" s="261"/>
      <c r="M372" s="262"/>
      <c r="N372" s="263"/>
      <c r="O372" s="263"/>
      <c r="P372" s="263"/>
      <c r="Q372" s="263"/>
      <c r="R372" s="263"/>
      <c r="S372" s="263"/>
      <c r="T372" s="264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65" t="s">
        <v>176</v>
      </c>
      <c r="AU372" s="265" t="s">
        <v>87</v>
      </c>
      <c r="AV372" s="15" t="s">
        <v>174</v>
      </c>
      <c r="AW372" s="15" t="s">
        <v>32</v>
      </c>
      <c r="AX372" s="15" t="s">
        <v>84</v>
      </c>
      <c r="AY372" s="265" t="s">
        <v>167</v>
      </c>
    </row>
    <row r="373" s="2" customFormat="1" ht="24.15" customHeight="1">
      <c r="A373" s="39"/>
      <c r="B373" s="40"/>
      <c r="C373" s="220" t="s">
        <v>556</v>
      </c>
      <c r="D373" s="220" t="s">
        <v>169</v>
      </c>
      <c r="E373" s="221" t="s">
        <v>736</v>
      </c>
      <c r="F373" s="222" t="s">
        <v>737</v>
      </c>
      <c r="G373" s="223" t="s">
        <v>345</v>
      </c>
      <c r="H373" s="224">
        <v>209.97999999999999</v>
      </c>
      <c r="I373" s="225"/>
      <c r="J373" s="226">
        <f>ROUND(I373*H373,2)</f>
        <v>0</v>
      </c>
      <c r="K373" s="222" t="s">
        <v>173</v>
      </c>
      <c r="L373" s="45"/>
      <c r="M373" s="227" t="s">
        <v>1</v>
      </c>
      <c r="N373" s="228" t="s">
        <v>41</v>
      </c>
      <c r="O373" s="92"/>
      <c r="P373" s="229">
        <f>O373*H373</f>
        <v>0</v>
      </c>
      <c r="Q373" s="229">
        <v>0</v>
      </c>
      <c r="R373" s="229">
        <f>Q373*H373</f>
        <v>0</v>
      </c>
      <c r="S373" s="229">
        <v>0</v>
      </c>
      <c r="T373" s="230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1" t="s">
        <v>174</v>
      </c>
      <c r="AT373" s="231" t="s">
        <v>169</v>
      </c>
      <c r="AU373" s="231" t="s">
        <v>87</v>
      </c>
      <c r="AY373" s="18" t="s">
        <v>167</v>
      </c>
      <c r="BE373" s="232">
        <f>IF(N373="základní",J373,0)</f>
        <v>0</v>
      </c>
      <c r="BF373" s="232">
        <f>IF(N373="snížená",J373,0)</f>
        <v>0</v>
      </c>
      <c r="BG373" s="232">
        <f>IF(N373="zákl. přenesená",J373,0)</f>
        <v>0</v>
      </c>
      <c r="BH373" s="232">
        <f>IF(N373="sníž. přenesená",J373,0)</f>
        <v>0</v>
      </c>
      <c r="BI373" s="232">
        <f>IF(N373="nulová",J373,0)</f>
        <v>0</v>
      </c>
      <c r="BJ373" s="18" t="s">
        <v>84</v>
      </c>
      <c r="BK373" s="232">
        <f>ROUND(I373*H373,2)</f>
        <v>0</v>
      </c>
      <c r="BL373" s="18" t="s">
        <v>174</v>
      </c>
      <c r="BM373" s="231" t="s">
        <v>971</v>
      </c>
    </row>
    <row r="374" s="13" customFormat="1">
      <c r="A374" s="13"/>
      <c r="B374" s="233"/>
      <c r="C374" s="234"/>
      <c r="D374" s="235" t="s">
        <v>176</v>
      </c>
      <c r="E374" s="236" t="s">
        <v>1</v>
      </c>
      <c r="F374" s="237" t="s">
        <v>739</v>
      </c>
      <c r="G374" s="234"/>
      <c r="H374" s="236" t="s">
        <v>1</v>
      </c>
      <c r="I374" s="238"/>
      <c r="J374" s="234"/>
      <c r="K374" s="234"/>
      <c r="L374" s="239"/>
      <c r="M374" s="240"/>
      <c r="N374" s="241"/>
      <c r="O374" s="241"/>
      <c r="P374" s="241"/>
      <c r="Q374" s="241"/>
      <c r="R374" s="241"/>
      <c r="S374" s="241"/>
      <c r="T374" s="24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3" t="s">
        <v>176</v>
      </c>
      <c r="AU374" s="243" t="s">
        <v>87</v>
      </c>
      <c r="AV374" s="13" t="s">
        <v>84</v>
      </c>
      <c r="AW374" s="13" t="s">
        <v>32</v>
      </c>
      <c r="AX374" s="13" t="s">
        <v>76</v>
      </c>
      <c r="AY374" s="243" t="s">
        <v>167</v>
      </c>
    </row>
    <row r="375" s="14" customFormat="1">
      <c r="A375" s="14"/>
      <c r="B375" s="244"/>
      <c r="C375" s="245"/>
      <c r="D375" s="235" t="s">
        <v>176</v>
      </c>
      <c r="E375" s="246" t="s">
        <v>1</v>
      </c>
      <c r="F375" s="247" t="s">
        <v>740</v>
      </c>
      <c r="G375" s="245"/>
      <c r="H375" s="248">
        <v>209.97999999999999</v>
      </c>
      <c r="I375" s="249"/>
      <c r="J375" s="245"/>
      <c r="K375" s="245"/>
      <c r="L375" s="250"/>
      <c r="M375" s="251"/>
      <c r="N375" s="252"/>
      <c r="O375" s="252"/>
      <c r="P375" s="252"/>
      <c r="Q375" s="252"/>
      <c r="R375" s="252"/>
      <c r="S375" s="252"/>
      <c r="T375" s="253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4" t="s">
        <v>176</v>
      </c>
      <c r="AU375" s="254" t="s">
        <v>87</v>
      </c>
      <c r="AV375" s="14" t="s">
        <v>87</v>
      </c>
      <c r="AW375" s="14" t="s">
        <v>32</v>
      </c>
      <c r="AX375" s="14" t="s">
        <v>84</v>
      </c>
      <c r="AY375" s="254" t="s">
        <v>167</v>
      </c>
    </row>
    <row r="376" s="2" customFormat="1" ht="24.15" customHeight="1">
      <c r="A376" s="39"/>
      <c r="B376" s="40"/>
      <c r="C376" s="220" t="s">
        <v>561</v>
      </c>
      <c r="D376" s="220" t="s">
        <v>169</v>
      </c>
      <c r="E376" s="221" t="s">
        <v>742</v>
      </c>
      <c r="F376" s="222" t="s">
        <v>743</v>
      </c>
      <c r="G376" s="223" t="s">
        <v>345</v>
      </c>
      <c r="H376" s="224">
        <v>41.996000000000002</v>
      </c>
      <c r="I376" s="225"/>
      <c r="J376" s="226">
        <f>ROUND(I376*H376,2)</f>
        <v>0</v>
      </c>
      <c r="K376" s="222" t="s">
        <v>173</v>
      </c>
      <c r="L376" s="45"/>
      <c r="M376" s="227" t="s">
        <v>1</v>
      </c>
      <c r="N376" s="228" t="s">
        <v>41</v>
      </c>
      <c r="O376" s="92"/>
      <c r="P376" s="229">
        <f>O376*H376</f>
        <v>0</v>
      </c>
      <c r="Q376" s="229">
        <v>0</v>
      </c>
      <c r="R376" s="229">
        <f>Q376*H376</f>
        <v>0</v>
      </c>
      <c r="S376" s="229">
        <v>0</v>
      </c>
      <c r="T376" s="230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1" t="s">
        <v>174</v>
      </c>
      <c r="AT376" s="231" t="s">
        <v>169</v>
      </c>
      <c r="AU376" s="231" t="s">
        <v>87</v>
      </c>
      <c r="AY376" s="18" t="s">
        <v>167</v>
      </c>
      <c r="BE376" s="232">
        <f>IF(N376="základní",J376,0)</f>
        <v>0</v>
      </c>
      <c r="BF376" s="232">
        <f>IF(N376="snížená",J376,0)</f>
        <v>0</v>
      </c>
      <c r="BG376" s="232">
        <f>IF(N376="zákl. přenesená",J376,0)</f>
        <v>0</v>
      </c>
      <c r="BH376" s="232">
        <f>IF(N376="sníž. přenesená",J376,0)</f>
        <v>0</v>
      </c>
      <c r="BI376" s="232">
        <f>IF(N376="nulová",J376,0)</f>
        <v>0</v>
      </c>
      <c r="BJ376" s="18" t="s">
        <v>84</v>
      </c>
      <c r="BK376" s="232">
        <f>ROUND(I376*H376,2)</f>
        <v>0</v>
      </c>
      <c r="BL376" s="18" t="s">
        <v>174</v>
      </c>
      <c r="BM376" s="231" t="s">
        <v>972</v>
      </c>
    </row>
    <row r="377" s="14" customFormat="1">
      <c r="A377" s="14"/>
      <c r="B377" s="244"/>
      <c r="C377" s="245"/>
      <c r="D377" s="235" t="s">
        <v>176</v>
      </c>
      <c r="E377" s="246" t="s">
        <v>1</v>
      </c>
      <c r="F377" s="247" t="s">
        <v>745</v>
      </c>
      <c r="G377" s="245"/>
      <c r="H377" s="248">
        <v>20.998000000000001</v>
      </c>
      <c r="I377" s="249"/>
      <c r="J377" s="245"/>
      <c r="K377" s="245"/>
      <c r="L377" s="250"/>
      <c r="M377" s="251"/>
      <c r="N377" s="252"/>
      <c r="O377" s="252"/>
      <c r="P377" s="252"/>
      <c r="Q377" s="252"/>
      <c r="R377" s="252"/>
      <c r="S377" s="252"/>
      <c r="T377" s="253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4" t="s">
        <v>176</v>
      </c>
      <c r="AU377" s="254" t="s">
        <v>87</v>
      </c>
      <c r="AV377" s="14" t="s">
        <v>87</v>
      </c>
      <c r="AW377" s="14" t="s">
        <v>32</v>
      </c>
      <c r="AX377" s="14" t="s">
        <v>76</v>
      </c>
      <c r="AY377" s="254" t="s">
        <v>167</v>
      </c>
    </row>
    <row r="378" s="14" customFormat="1">
      <c r="A378" s="14"/>
      <c r="B378" s="244"/>
      <c r="C378" s="245"/>
      <c r="D378" s="235" t="s">
        <v>176</v>
      </c>
      <c r="E378" s="246" t="s">
        <v>1</v>
      </c>
      <c r="F378" s="247" t="s">
        <v>746</v>
      </c>
      <c r="G378" s="245"/>
      <c r="H378" s="248">
        <v>20.998000000000001</v>
      </c>
      <c r="I378" s="249"/>
      <c r="J378" s="245"/>
      <c r="K378" s="245"/>
      <c r="L378" s="250"/>
      <c r="M378" s="251"/>
      <c r="N378" s="252"/>
      <c r="O378" s="252"/>
      <c r="P378" s="252"/>
      <c r="Q378" s="252"/>
      <c r="R378" s="252"/>
      <c r="S378" s="252"/>
      <c r="T378" s="253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4" t="s">
        <v>176</v>
      </c>
      <c r="AU378" s="254" t="s">
        <v>87</v>
      </c>
      <c r="AV378" s="14" t="s">
        <v>87</v>
      </c>
      <c r="AW378" s="14" t="s">
        <v>32</v>
      </c>
      <c r="AX378" s="14" t="s">
        <v>76</v>
      </c>
      <c r="AY378" s="254" t="s">
        <v>167</v>
      </c>
    </row>
    <row r="379" s="15" customFormat="1">
      <c r="A379" s="15"/>
      <c r="B379" s="255"/>
      <c r="C379" s="256"/>
      <c r="D379" s="235" t="s">
        <v>176</v>
      </c>
      <c r="E379" s="257" t="s">
        <v>1</v>
      </c>
      <c r="F379" s="258" t="s">
        <v>128</v>
      </c>
      <c r="G379" s="256"/>
      <c r="H379" s="259">
        <v>41.996000000000002</v>
      </c>
      <c r="I379" s="260"/>
      <c r="J379" s="256"/>
      <c r="K379" s="256"/>
      <c r="L379" s="261"/>
      <c r="M379" s="262"/>
      <c r="N379" s="263"/>
      <c r="O379" s="263"/>
      <c r="P379" s="263"/>
      <c r="Q379" s="263"/>
      <c r="R379" s="263"/>
      <c r="S379" s="263"/>
      <c r="T379" s="264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65" t="s">
        <v>176</v>
      </c>
      <c r="AU379" s="265" t="s">
        <v>87</v>
      </c>
      <c r="AV379" s="15" t="s">
        <v>174</v>
      </c>
      <c r="AW379" s="15" t="s">
        <v>32</v>
      </c>
      <c r="AX379" s="15" t="s">
        <v>84</v>
      </c>
      <c r="AY379" s="265" t="s">
        <v>167</v>
      </c>
    </row>
    <row r="380" s="2" customFormat="1" ht="44.25" customHeight="1">
      <c r="A380" s="39"/>
      <c r="B380" s="40"/>
      <c r="C380" s="220" t="s">
        <v>565</v>
      </c>
      <c r="D380" s="220" t="s">
        <v>169</v>
      </c>
      <c r="E380" s="221" t="s">
        <v>758</v>
      </c>
      <c r="F380" s="222" t="s">
        <v>759</v>
      </c>
      <c r="G380" s="223" t="s">
        <v>345</v>
      </c>
      <c r="H380" s="224">
        <v>15.653000000000001</v>
      </c>
      <c r="I380" s="225"/>
      <c r="J380" s="226">
        <f>ROUND(I380*H380,2)</f>
        <v>0</v>
      </c>
      <c r="K380" s="222" t="s">
        <v>173</v>
      </c>
      <c r="L380" s="45"/>
      <c r="M380" s="227" t="s">
        <v>1</v>
      </c>
      <c r="N380" s="228" t="s">
        <v>41</v>
      </c>
      <c r="O380" s="92"/>
      <c r="P380" s="229">
        <f>O380*H380</f>
        <v>0</v>
      </c>
      <c r="Q380" s="229">
        <v>0</v>
      </c>
      <c r="R380" s="229">
        <f>Q380*H380</f>
        <v>0</v>
      </c>
      <c r="S380" s="229">
        <v>0</v>
      </c>
      <c r="T380" s="230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1" t="s">
        <v>174</v>
      </c>
      <c r="AT380" s="231" t="s">
        <v>169</v>
      </c>
      <c r="AU380" s="231" t="s">
        <v>87</v>
      </c>
      <c r="AY380" s="18" t="s">
        <v>167</v>
      </c>
      <c r="BE380" s="232">
        <f>IF(N380="základní",J380,0)</f>
        <v>0</v>
      </c>
      <c r="BF380" s="232">
        <f>IF(N380="snížená",J380,0)</f>
        <v>0</v>
      </c>
      <c r="BG380" s="232">
        <f>IF(N380="zákl. přenesená",J380,0)</f>
        <v>0</v>
      </c>
      <c r="BH380" s="232">
        <f>IF(N380="sníž. přenesená",J380,0)</f>
        <v>0</v>
      </c>
      <c r="BI380" s="232">
        <f>IF(N380="nulová",J380,0)</f>
        <v>0</v>
      </c>
      <c r="BJ380" s="18" t="s">
        <v>84</v>
      </c>
      <c r="BK380" s="232">
        <f>ROUND(I380*H380,2)</f>
        <v>0</v>
      </c>
      <c r="BL380" s="18" t="s">
        <v>174</v>
      </c>
      <c r="BM380" s="231" t="s">
        <v>973</v>
      </c>
    </row>
    <row r="381" s="14" customFormat="1">
      <c r="A381" s="14"/>
      <c r="B381" s="244"/>
      <c r="C381" s="245"/>
      <c r="D381" s="235" t="s">
        <v>176</v>
      </c>
      <c r="E381" s="246" t="s">
        <v>1</v>
      </c>
      <c r="F381" s="247" t="s">
        <v>974</v>
      </c>
      <c r="G381" s="245"/>
      <c r="H381" s="248">
        <v>15.653000000000001</v>
      </c>
      <c r="I381" s="249"/>
      <c r="J381" s="245"/>
      <c r="K381" s="245"/>
      <c r="L381" s="250"/>
      <c r="M381" s="251"/>
      <c r="N381" s="252"/>
      <c r="O381" s="252"/>
      <c r="P381" s="252"/>
      <c r="Q381" s="252"/>
      <c r="R381" s="252"/>
      <c r="S381" s="252"/>
      <c r="T381" s="253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4" t="s">
        <v>176</v>
      </c>
      <c r="AU381" s="254" t="s">
        <v>87</v>
      </c>
      <c r="AV381" s="14" t="s">
        <v>87</v>
      </c>
      <c r="AW381" s="14" t="s">
        <v>32</v>
      </c>
      <c r="AX381" s="14" t="s">
        <v>84</v>
      </c>
      <c r="AY381" s="254" t="s">
        <v>167</v>
      </c>
    </row>
    <row r="382" s="2" customFormat="1" ht="44.25" customHeight="1">
      <c r="A382" s="39"/>
      <c r="B382" s="40"/>
      <c r="C382" s="220" t="s">
        <v>569</v>
      </c>
      <c r="D382" s="220" t="s">
        <v>169</v>
      </c>
      <c r="E382" s="221" t="s">
        <v>763</v>
      </c>
      <c r="F382" s="222" t="s">
        <v>764</v>
      </c>
      <c r="G382" s="223" t="s">
        <v>345</v>
      </c>
      <c r="H382" s="224">
        <v>5.3449999999999998</v>
      </c>
      <c r="I382" s="225"/>
      <c r="J382" s="226">
        <f>ROUND(I382*H382,2)</f>
        <v>0</v>
      </c>
      <c r="K382" s="222" t="s">
        <v>173</v>
      </c>
      <c r="L382" s="45"/>
      <c r="M382" s="227" t="s">
        <v>1</v>
      </c>
      <c r="N382" s="228" t="s">
        <v>41</v>
      </c>
      <c r="O382" s="92"/>
      <c r="P382" s="229">
        <f>O382*H382</f>
        <v>0</v>
      </c>
      <c r="Q382" s="229">
        <v>0</v>
      </c>
      <c r="R382" s="229">
        <f>Q382*H382</f>
        <v>0</v>
      </c>
      <c r="S382" s="229">
        <v>0</v>
      </c>
      <c r="T382" s="230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1" t="s">
        <v>174</v>
      </c>
      <c r="AT382" s="231" t="s">
        <v>169</v>
      </c>
      <c r="AU382" s="231" t="s">
        <v>87</v>
      </c>
      <c r="AY382" s="18" t="s">
        <v>167</v>
      </c>
      <c r="BE382" s="232">
        <f>IF(N382="základní",J382,0)</f>
        <v>0</v>
      </c>
      <c r="BF382" s="232">
        <f>IF(N382="snížená",J382,0)</f>
        <v>0</v>
      </c>
      <c r="BG382" s="232">
        <f>IF(N382="zákl. přenesená",J382,0)</f>
        <v>0</v>
      </c>
      <c r="BH382" s="232">
        <f>IF(N382="sníž. přenesená",J382,0)</f>
        <v>0</v>
      </c>
      <c r="BI382" s="232">
        <f>IF(N382="nulová",J382,0)</f>
        <v>0</v>
      </c>
      <c r="BJ382" s="18" t="s">
        <v>84</v>
      </c>
      <c r="BK382" s="232">
        <f>ROUND(I382*H382,2)</f>
        <v>0</v>
      </c>
      <c r="BL382" s="18" t="s">
        <v>174</v>
      </c>
      <c r="BM382" s="231" t="s">
        <v>975</v>
      </c>
    </row>
    <row r="383" s="14" customFormat="1">
      <c r="A383" s="14"/>
      <c r="B383" s="244"/>
      <c r="C383" s="245"/>
      <c r="D383" s="235" t="s">
        <v>176</v>
      </c>
      <c r="E383" s="246" t="s">
        <v>1</v>
      </c>
      <c r="F383" s="247" t="s">
        <v>976</v>
      </c>
      <c r="G383" s="245"/>
      <c r="H383" s="248">
        <v>5.3449999999999998</v>
      </c>
      <c r="I383" s="249"/>
      <c r="J383" s="245"/>
      <c r="K383" s="245"/>
      <c r="L383" s="250"/>
      <c r="M383" s="251"/>
      <c r="N383" s="252"/>
      <c r="O383" s="252"/>
      <c r="P383" s="252"/>
      <c r="Q383" s="252"/>
      <c r="R383" s="252"/>
      <c r="S383" s="252"/>
      <c r="T383" s="253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4" t="s">
        <v>176</v>
      </c>
      <c r="AU383" s="254" t="s">
        <v>87</v>
      </c>
      <c r="AV383" s="14" t="s">
        <v>87</v>
      </c>
      <c r="AW383" s="14" t="s">
        <v>32</v>
      </c>
      <c r="AX383" s="14" t="s">
        <v>84</v>
      </c>
      <c r="AY383" s="254" t="s">
        <v>167</v>
      </c>
    </row>
    <row r="384" s="12" customFormat="1" ht="22.8" customHeight="1">
      <c r="A384" s="12"/>
      <c r="B384" s="204"/>
      <c r="C384" s="205"/>
      <c r="D384" s="206" t="s">
        <v>75</v>
      </c>
      <c r="E384" s="218" t="s">
        <v>767</v>
      </c>
      <c r="F384" s="218" t="s">
        <v>721</v>
      </c>
      <c r="G384" s="205"/>
      <c r="H384" s="205"/>
      <c r="I384" s="208"/>
      <c r="J384" s="219">
        <f>BK384</f>
        <v>0</v>
      </c>
      <c r="K384" s="205"/>
      <c r="L384" s="210"/>
      <c r="M384" s="211"/>
      <c r="N384" s="212"/>
      <c r="O384" s="212"/>
      <c r="P384" s="213">
        <f>SUM(P385:P386)</f>
        <v>0</v>
      </c>
      <c r="Q384" s="212"/>
      <c r="R384" s="213">
        <f>SUM(R385:R386)</f>
        <v>0</v>
      </c>
      <c r="S384" s="212"/>
      <c r="T384" s="214">
        <f>SUM(T385:T386)</f>
        <v>0</v>
      </c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R384" s="215" t="s">
        <v>84</v>
      </c>
      <c r="AT384" s="216" t="s">
        <v>75</v>
      </c>
      <c r="AU384" s="216" t="s">
        <v>84</v>
      </c>
      <c r="AY384" s="215" t="s">
        <v>167</v>
      </c>
      <c r="BK384" s="217">
        <f>SUM(BK385:BK386)</f>
        <v>0</v>
      </c>
    </row>
    <row r="385" s="2" customFormat="1" ht="33" customHeight="1">
      <c r="A385" s="39"/>
      <c r="B385" s="40"/>
      <c r="C385" s="220" t="s">
        <v>573</v>
      </c>
      <c r="D385" s="220" t="s">
        <v>169</v>
      </c>
      <c r="E385" s="221" t="s">
        <v>769</v>
      </c>
      <c r="F385" s="222" t="s">
        <v>770</v>
      </c>
      <c r="G385" s="223" t="s">
        <v>345</v>
      </c>
      <c r="H385" s="224">
        <v>22.827000000000002</v>
      </c>
      <c r="I385" s="225"/>
      <c r="J385" s="226">
        <f>ROUND(I385*H385,2)</f>
        <v>0</v>
      </c>
      <c r="K385" s="222" t="s">
        <v>173</v>
      </c>
      <c r="L385" s="45"/>
      <c r="M385" s="227" t="s">
        <v>1</v>
      </c>
      <c r="N385" s="228" t="s">
        <v>41</v>
      </c>
      <c r="O385" s="92"/>
      <c r="P385" s="229">
        <f>O385*H385</f>
        <v>0</v>
      </c>
      <c r="Q385" s="229">
        <v>0</v>
      </c>
      <c r="R385" s="229">
        <f>Q385*H385</f>
        <v>0</v>
      </c>
      <c r="S385" s="229">
        <v>0</v>
      </c>
      <c r="T385" s="230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1" t="s">
        <v>174</v>
      </c>
      <c r="AT385" s="231" t="s">
        <v>169</v>
      </c>
      <c r="AU385" s="231" t="s">
        <v>87</v>
      </c>
      <c r="AY385" s="18" t="s">
        <v>167</v>
      </c>
      <c r="BE385" s="232">
        <f>IF(N385="základní",J385,0)</f>
        <v>0</v>
      </c>
      <c r="BF385" s="232">
        <f>IF(N385="snížená",J385,0)</f>
        <v>0</v>
      </c>
      <c r="BG385" s="232">
        <f>IF(N385="zákl. přenesená",J385,0)</f>
        <v>0</v>
      </c>
      <c r="BH385" s="232">
        <f>IF(N385="sníž. přenesená",J385,0)</f>
        <v>0</v>
      </c>
      <c r="BI385" s="232">
        <f>IF(N385="nulová",J385,0)</f>
        <v>0</v>
      </c>
      <c r="BJ385" s="18" t="s">
        <v>84</v>
      </c>
      <c r="BK385" s="232">
        <f>ROUND(I385*H385,2)</f>
        <v>0</v>
      </c>
      <c r="BL385" s="18" t="s">
        <v>174</v>
      </c>
      <c r="BM385" s="231" t="s">
        <v>977</v>
      </c>
    </row>
    <row r="386" s="14" customFormat="1">
      <c r="A386" s="14"/>
      <c r="B386" s="244"/>
      <c r="C386" s="245"/>
      <c r="D386" s="235" t="s">
        <v>176</v>
      </c>
      <c r="E386" s="246" t="s">
        <v>1</v>
      </c>
      <c r="F386" s="247" t="s">
        <v>978</v>
      </c>
      <c r="G386" s="245"/>
      <c r="H386" s="248">
        <v>22.827000000000002</v>
      </c>
      <c r="I386" s="249"/>
      <c r="J386" s="245"/>
      <c r="K386" s="245"/>
      <c r="L386" s="250"/>
      <c r="M386" s="292"/>
      <c r="N386" s="293"/>
      <c r="O386" s="293"/>
      <c r="P386" s="293"/>
      <c r="Q386" s="293"/>
      <c r="R386" s="293"/>
      <c r="S386" s="293"/>
      <c r="T386" s="29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4" t="s">
        <v>176</v>
      </c>
      <c r="AU386" s="254" t="s">
        <v>87</v>
      </c>
      <c r="AV386" s="14" t="s">
        <v>87</v>
      </c>
      <c r="AW386" s="14" t="s">
        <v>32</v>
      </c>
      <c r="AX386" s="14" t="s">
        <v>84</v>
      </c>
      <c r="AY386" s="254" t="s">
        <v>167</v>
      </c>
    </row>
    <row r="387" s="2" customFormat="1" ht="6.96" customHeight="1">
      <c r="A387" s="39"/>
      <c r="B387" s="67"/>
      <c r="C387" s="68"/>
      <c r="D387" s="68"/>
      <c r="E387" s="68"/>
      <c r="F387" s="68"/>
      <c r="G387" s="68"/>
      <c r="H387" s="68"/>
      <c r="I387" s="68"/>
      <c r="J387" s="68"/>
      <c r="K387" s="68"/>
      <c r="L387" s="45"/>
      <c r="M387" s="39"/>
      <c r="O387" s="39"/>
      <c r="P387" s="39"/>
      <c r="Q387" s="39"/>
      <c r="R387" s="39"/>
      <c r="S387" s="39"/>
      <c r="T387" s="39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</row>
  </sheetData>
  <sheetProtection sheet="1" autoFilter="0" formatColumns="0" formatRows="0" objects="1" scenarios="1" spinCount="100000" saltValue="dwkmDR9+Nbli3zXtWshXLkGfH5rX7q2S+GNQwxRg34YPUBISPmrKuDqmOvRVs3C9V4z6Ttyqr7rIurOoKeqF8Q==" hashValue="9uCEcnxy+4Jut0qkIJegWtn4aX2/XIOm0uxU2e5WLwokddjcIRbKv/K3sB2ON6JXrK6S1I2ZoASl8rihHy1wfA==" algorithmName="SHA-512" password="CC35"/>
  <autoFilter ref="C124:K386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87</v>
      </c>
    </row>
    <row r="4" s="1" customFormat="1" ht="24.96" customHeight="1">
      <c r="B4" s="21"/>
      <c r="D4" s="140" t="s">
        <v>100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26.25" customHeight="1">
      <c r="B7" s="21"/>
      <c r="E7" s="143" t="str">
        <f>'Rekapitulace stavby'!K6</f>
        <v xml:space="preserve">OBNOVA - VODOVOD V UL. TRUHLÁŘSKÁ Z  PE100 RC2 SDR11 D90 - DL.104 m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109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979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8. 11. 2023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26</v>
      </c>
      <c r="F15" s="39"/>
      <c r="G15" s="39"/>
      <c r="H15" s="39"/>
      <c r="I15" s="142" t="s">
        <v>27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31</v>
      </c>
      <c r="F21" s="39"/>
      <c r="G21" s="39"/>
      <c r="H21" s="39"/>
      <c r="I21" s="142" t="s">
        <v>27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33</v>
      </c>
      <c r="E23" s="39"/>
      <c r="F23" s="39"/>
      <c r="G23" s="39"/>
      <c r="H23" s="39"/>
      <c r="I23" s="142" t="s">
        <v>25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34</v>
      </c>
      <c r="F24" s="39"/>
      <c r="G24" s="39"/>
      <c r="H24" s="39"/>
      <c r="I24" s="142" t="s">
        <v>27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36</v>
      </c>
      <c r="E30" s="39"/>
      <c r="F30" s="39"/>
      <c r="G30" s="39"/>
      <c r="H30" s="39"/>
      <c r="I30" s="39"/>
      <c r="J30" s="153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38</v>
      </c>
      <c r="G32" s="39"/>
      <c r="H32" s="39"/>
      <c r="I32" s="154" t="s">
        <v>37</v>
      </c>
      <c r="J32" s="154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40</v>
      </c>
      <c r="E33" s="142" t="s">
        <v>41</v>
      </c>
      <c r="F33" s="156">
        <f>ROUND((SUM(BE122:BE173)),  2)</f>
        <v>0</v>
      </c>
      <c r="G33" s="39"/>
      <c r="H33" s="39"/>
      <c r="I33" s="157">
        <v>0.20999999999999999</v>
      </c>
      <c r="J33" s="156">
        <f>ROUND(((SUM(BE122:BE173))*I33),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42</v>
      </c>
      <c r="F34" s="156">
        <f>ROUND((SUM(BF122:BF173)),  2)</f>
        <v>0</v>
      </c>
      <c r="G34" s="39"/>
      <c r="H34" s="39"/>
      <c r="I34" s="157">
        <v>0.14999999999999999</v>
      </c>
      <c r="J34" s="156">
        <f>ROUND(((SUM(BF122:BF173))*I34),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43</v>
      </c>
      <c r="F35" s="156">
        <f>ROUND((SUM(BG122:BG173)),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44</v>
      </c>
      <c r="F36" s="156">
        <f>ROUND((SUM(BH122:BH173)),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45</v>
      </c>
      <c r="F37" s="156">
        <f>ROUND((SUM(BI122:BI173)),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46</v>
      </c>
      <c r="E39" s="160"/>
      <c r="F39" s="160"/>
      <c r="G39" s="161" t="s">
        <v>47</v>
      </c>
      <c r="H39" s="162" t="s">
        <v>48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49</v>
      </c>
      <c r="E50" s="166"/>
      <c r="F50" s="166"/>
      <c r="G50" s="165" t="s">
        <v>50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51</v>
      </c>
      <c r="E61" s="168"/>
      <c r="F61" s="169" t="s">
        <v>52</v>
      </c>
      <c r="G61" s="167" t="s">
        <v>51</v>
      </c>
      <c r="H61" s="168"/>
      <c r="I61" s="168"/>
      <c r="J61" s="170" t="s">
        <v>52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53</v>
      </c>
      <c r="E65" s="171"/>
      <c r="F65" s="171"/>
      <c r="G65" s="165" t="s">
        <v>54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51</v>
      </c>
      <c r="E76" s="168"/>
      <c r="F76" s="169" t="s">
        <v>52</v>
      </c>
      <c r="G76" s="167" t="s">
        <v>51</v>
      </c>
      <c r="H76" s="168"/>
      <c r="I76" s="168"/>
      <c r="J76" s="170" t="s">
        <v>52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6" t="str">
        <f>E7</f>
        <v xml:space="preserve">OBNOVA - VODOVOD V UL. TRUHLÁŘSKÁ Z  PE100 RC2 SDR11 D90 - DL.104 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 xml:space="preserve">VRN - Vedlejší náklady stavby 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Ústí nad Orlicí - Kerhartice</v>
      </c>
      <c r="G89" s="41"/>
      <c r="H89" s="41"/>
      <c r="I89" s="33" t="s">
        <v>22</v>
      </c>
      <c r="J89" s="80" t="str">
        <f>IF(J12="","",J12)</f>
        <v>8. 11. 2023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>Ing. Pravec František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Kašparová Věra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135</v>
      </c>
      <c r="D94" s="178"/>
      <c r="E94" s="178"/>
      <c r="F94" s="178"/>
      <c r="G94" s="178"/>
      <c r="H94" s="178"/>
      <c r="I94" s="178"/>
      <c r="J94" s="179" t="s">
        <v>136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137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138</v>
      </c>
    </row>
    <row r="97" s="9" customFormat="1" ht="24.96" customHeight="1">
      <c r="A97" s="9"/>
      <c r="B97" s="181"/>
      <c r="C97" s="182"/>
      <c r="D97" s="183" t="s">
        <v>980</v>
      </c>
      <c r="E97" s="184"/>
      <c r="F97" s="184"/>
      <c r="G97" s="184"/>
      <c r="H97" s="184"/>
      <c r="I97" s="184"/>
      <c r="J97" s="185">
        <f>J123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981</v>
      </c>
      <c r="E98" s="190"/>
      <c r="F98" s="190"/>
      <c r="G98" s="190"/>
      <c r="H98" s="190"/>
      <c r="I98" s="190"/>
      <c r="J98" s="191">
        <f>J124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982</v>
      </c>
      <c r="E99" s="190"/>
      <c r="F99" s="190"/>
      <c r="G99" s="190"/>
      <c r="H99" s="190"/>
      <c r="I99" s="190"/>
      <c r="J99" s="191">
        <f>J140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983</v>
      </c>
      <c r="E100" s="190"/>
      <c r="F100" s="190"/>
      <c r="G100" s="190"/>
      <c r="H100" s="190"/>
      <c r="I100" s="190"/>
      <c r="J100" s="191">
        <f>J156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984</v>
      </c>
      <c r="E101" s="190"/>
      <c r="F101" s="190"/>
      <c r="G101" s="190"/>
      <c r="H101" s="190"/>
      <c r="I101" s="190"/>
      <c r="J101" s="191">
        <f>J164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985</v>
      </c>
      <c r="E102" s="190"/>
      <c r="F102" s="190"/>
      <c r="G102" s="190"/>
      <c r="H102" s="190"/>
      <c r="I102" s="190"/>
      <c r="J102" s="191">
        <f>J167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152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6.25" customHeight="1">
      <c r="A112" s="39"/>
      <c r="B112" s="40"/>
      <c r="C112" s="41"/>
      <c r="D112" s="41"/>
      <c r="E112" s="176" t="str">
        <f>E7</f>
        <v xml:space="preserve">OBNOVA - VODOVOD V UL. TRUHLÁŘSKÁ Z  PE100 RC2 SDR11 D90 - DL.104 m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109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 xml:space="preserve">VRN - Vedlejší náklady stavby 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Ústí nad Orlicí - Kerhartice</v>
      </c>
      <c r="G116" s="41"/>
      <c r="H116" s="41"/>
      <c r="I116" s="33" t="s">
        <v>22</v>
      </c>
      <c r="J116" s="80" t="str">
        <f>IF(J12="","",J12)</f>
        <v>8. 11. 2023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 xml:space="preserve"> </v>
      </c>
      <c r="G118" s="41"/>
      <c r="H118" s="41"/>
      <c r="I118" s="33" t="s">
        <v>30</v>
      </c>
      <c r="J118" s="37" t="str">
        <f>E21</f>
        <v>Ing. Pravec František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28</v>
      </c>
      <c r="D119" s="41"/>
      <c r="E119" s="41"/>
      <c r="F119" s="28" t="str">
        <f>IF(E18="","",E18)</f>
        <v>Vyplň údaj</v>
      </c>
      <c r="G119" s="41"/>
      <c r="H119" s="41"/>
      <c r="I119" s="33" t="s">
        <v>33</v>
      </c>
      <c r="J119" s="37" t="str">
        <f>E24</f>
        <v>Kašparová Věra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3"/>
      <c r="B121" s="194"/>
      <c r="C121" s="195" t="s">
        <v>153</v>
      </c>
      <c r="D121" s="196" t="s">
        <v>61</v>
      </c>
      <c r="E121" s="196" t="s">
        <v>57</v>
      </c>
      <c r="F121" s="196" t="s">
        <v>58</v>
      </c>
      <c r="G121" s="196" t="s">
        <v>154</v>
      </c>
      <c r="H121" s="196" t="s">
        <v>155</v>
      </c>
      <c r="I121" s="196" t="s">
        <v>156</v>
      </c>
      <c r="J121" s="196" t="s">
        <v>136</v>
      </c>
      <c r="K121" s="197" t="s">
        <v>157</v>
      </c>
      <c r="L121" s="198"/>
      <c r="M121" s="101" t="s">
        <v>1</v>
      </c>
      <c r="N121" s="102" t="s">
        <v>40</v>
      </c>
      <c r="O121" s="102" t="s">
        <v>158</v>
      </c>
      <c r="P121" s="102" t="s">
        <v>159</v>
      </c>
      <c r="Q121" s="102" t="s">
        <v>160</v>
      </c>
      <c r="R121" s="102" t="s">
        <v>161</v>
      </c>
      <c r="S121" s="102" t="s">
        <v>162</v>
      </c>
      <c r="T121" s="103" t="s">
        <v>163</v>
      </c>
      <c r="U121" s="193"/>
      <c r="V121" s="193"/>
      <c r="W121" s="193"/>
      <c r="X121" s="193"/>
      <c r="Y121" s="193"/>
      <c r="Z121" s="193"/>
      <c r="AA121" s="193"/>
      <c r="AB121" s="193"/>
      <c r="AC121" s="193"/>
      <c r="AD121" s="193"/>
      <c r="AE121" s="193"/>
    </row>
    <row r="122" s="2" customFormat="1" ht="22.8" customHeight="1">
      <c r="A122" s="39"/>
      <c r="B122" s="40"/>
      <c r="C122" s="108" t="s">
        <v>164</v>
      </c>
      <c r="D122" s="41"/>
      <c r="E122" s="41"/>
      <c r="F122" s="41"/>
      <c r="G122" s="41"/>
      <c r="H122" s="41"/>
      <c r="I122" s="41"/>
      <c r="J122" s="199">
        <f>BK122</f>
        <v>0</v>
      </c>
      <c r="K122" s="41"/>
      <c r="L122" s="45"/>
      <c r="M122" s="104"/>
      <c r="N122" s="200"/>
      <c r="O122" s="105"/>
      <c r="P122" s="201">
        <f>P123</f>
        <v>0</v>
      </c>
      <c r="Q122" s="105"/>
      <c r="R122" s="201">
        <f>R123</f>
        <v>0</v>
      </c>
      <c r="S122" s="105"/>
      <c r="T122" s="202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75</v>
      </c>
      <c r="AU122" s="18" t="s">
        <v>138</v>
      </c>
      <c r="BK122" s="203">
        <f>BK123</f>
        <v>0</v>
      </c>
    </row>
    <row r="123" s="12" customFormat="1" ht="25.92" customHeight="1">
      <c r="A123" s="12"/>
      <c r="B123" s="204"/>
      <c r="C123" s="205"/>
      <c r="D123" s="206" t="s">
        <v>75</v>
      </c>
      <c r="E123" s="207" t="s">
        <v>91</v>
      </c>
      <c r="F123" s="207" t="s">
        <v>986</v>
      </c>
      <c r="G123" s="205"/>
      <c r="H123" s="205"/>
      <c r="I123" s="208"/>
      <c r="J123" s="209">
        <f>BK123</f>
        <v>0</v>
      </c>
      <c r="K123" s="205"/>
      <c r="L123" s="210"/>
      <c r="M123" s="211"/>
      <c r="N123" s="212"/>
      <c r="O123" s="212"/>
      <c r="P123" s="213">
        <f>P124+P140+P156+P164+P167</f>
        <v>0</v>
      </c>
      <c r="Q123" s="212"/>
      <c r="R123" s="213">
        <f>R124+R140+R156+R164+R167</f>
        <v>0</v>
      </c>
      <c r="S123" s="212"/>
      <c r="T123" s="214">
        <f>T124+T140+T156+T164+T167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193</v>
      </c>
      <c r="AT123" s="216" t="s">
        <v>75</v>
      </c>
      <c r="AU123" s="216" t="s">
        <v>76</v>
      </c>
      <c r="AY123" s="215" t="s">
        <v>167</v>
      </c>
      <c r="BK123" s="217">
        <f>BK124+BK140+BK156+BK164+BK167</f>
        <v>0</v>
      </c>
    </row>
    <row r="124" s="12" customFormat="1" ht="22.8" customHeight="1">
      <c r="A124" s="12"/>
      <c r="B124" s="204"/>
      <c r="C124" s="205"/>
      <c r="D124" s="206" t="s">
        <v>75</v>
      </c>
      <c r="E124" s="218" t="s">
        <v>76</v>
      </c>
      <c r="F124" s="218" t="s">
        <v>986</v>
      </c>
      <c r="G124" s="205"/>
      <c r="H124" s="205"/>
      <c r="I124" s="208"/>
      <c r="J124" s="219">
        <f>BK124</f>
        <v>0</v>
      </c>
      <c r="K124" s="205"/>
      <c r="L124" s="210"/>
      <c r="M124" s="211"/>
      <c r="N124" s="212"/>
      <c r="O124" s="212"/>
      <c r="P124" s="213">
        <f>SUM(P125:P139)</f>
        <v>0</v>
      </c>
      <c r="Q124" s="212"/>
      <c r="R124" s="213">
        <f>SUM(R125:R139)</f>
        <v>0</v>
      </c>
      <c r="S124" s="212"/>
      <c r="T124" s="214">
        <f>SUM(T125:T139)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193</v>
      </c>
      <c r="AT124" s="216" t="s">
        <v>75</v>
      </c>
      <c r="AU124" s="216" t="s">
        <v>84</v>
      </c>
      <c r="AY124" s="215" t="s">
        <v>167</v>
      </c>
      <c r="BK124" s="217">
        <f>SUM(BK125:BK139)</f>
        <v>0</v>
      </c>
    </row>
    <row r="125" s="2" customFormat="1" ht="16.5" customHeight="1">
      <c r="A125" s="39"/>
      <c r="B125" s="40"/>
      <c r="C125" s="220" t="s">
        <v>84</v>
      </c>
      <c r="D125" s="220" t="s">
        <v>169</v>
      </c>
      <c r="E125" s="221" t="s">
        <v>987</v>
      </c>
      <c r="F125" s="222" t="s">
        <v>988</v>
      </c>
      <c r="G125" s="223" t="s">
        <v>989</v>
      </c>
      <c r="H125" s="224">
        <v>1</v>
      </c>
      <c r="I125" s="225"/>
      <c r="J125" s="226">
        <f>ROUND(I125*H125,2)</f>
        <v>0</v>
      </c>
      <c r="K125" s="222" t="s">
        <v>1</v>
      </c>
      <c r="L125" s="45"/>
      <c r="M125" s="227" t="s">
        <v>1</v>
      </c>
      <c r="N125" s="228" t="s">
        <v>41</v>
      </c>
      <c r="O125" s="92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1" t="s">
        <v>990</v>
      </c>
      <c r="AT125" s="231" t="s">
        <v>169</v>
      </c>
      <c r="AU125" s="231" t="s">
        <v>87</v>
      </c>
      <c r="AY125" s="18" t="s">
        <v>167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8" t="s">
        <v>84</v>
      </c>
      <c r="BK125" s="232">
        <f>ROUND(I125*H125,2)</f>
        <v>0</v>
      </c>
      <c r="BL125" s="18" t="s">
        <v>990</v>
      </c>
      <c r="BM125" s="231" t="s">
        <v>991</v>
      </c>
    </row>
    <row r="126" s="14" customFormat="1">
      <c r="A126" s="14"/>
      <c r="B126" s="244"/>
      <c r="C126" s="245"/>
      <c r="D126" s="235" t="s">
        <v>176</v>
      </c>
      <c r="E126" s="246" t="s">
        <v>1</v>
      </c>
      <c r="F126" s="247" t="s">
        <v>84</v>
      </c>
      <c r="G126" s="245"/>
      <c r="H126" s="248">
        <v>1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176</v>
      </c>
      <c r="AU126" s="254" t="s">
        <v>87</v>
      </c>
      <c r="AV126" s="14" t="s">
        <v>87</v>
      </c>
      <c r="AW126" s="14" t="s">
        <v>32</v>
      </c>
      <c r="AX126" s="14" t="s">
        <v>84</v>
      </c>
      <c r="AY126" s="254" t="s">
        <v>167</v>
      </c>
    </row>
    <row r="127" s="2" customFormat="1" ht="16.5" customHeight="1">
      <c r="A127" s="39"/>
      <c r="B127" s="40"/>
      <c r="C127" s="220" t="s">
        <v>87</v>
      </c>
      <c r="D127" s="220" t="s">
        <v>169</v>
      </c>
      <c r="E127" s="221" t="s">
        <v>992</v>
      </c>
      <c r="F127" s="222" t="s">
        <v>993</v>
      </c>
      <c r="G127" s="223" t="s">
        <v>989</v>
      </c>
      <c r="H127" s="224">
        <v>1</v>
      </c>
      <c r="I127" s="225"/>
      <c r="J127" s="226">
        <f>ROUND(I127*H127,2)</f>
        <v>0</v>
      </c>
      <c r="K127" s="222" t="s">
        <v>1</v>
      </c>
      <c r="L127" s="45"/>
      <c r="M127" s="227" t="s">
        <v>1</v>
      </c>
      <c r="N127" s="228" t="s">
        <v>41</v>
      </c>
      <c r="O127" s="92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1" t="s">
        <v>990</v>
      </c>
      <c r="AT127" s="231" t="s">
        <v>169</v>
      </c>
      <c r="AU127" s="231" t="s">
        <v>87</v>
      </c>
      <c r="AY127" s="18" t="s">
        <v>167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8" t="s">
        <v>84</v>
      </c>
      <c r="BK127" s="232">
        <f>ROUND(I127*H127,2)</f>
        <v>0</v>
      </c>
      <c r="BL127" s="18" t="s">
        <v>990</v>
      </c>
      <c r="BM127" s="231" t="s">
        <v>994</v>
      </c>
    </row>
    <row r="128" s="14" customFormat="1">
      <c r="A128" s="14"/>
      <c r="B128" s="244"/>
      <c r="C128" s="245"/>
      <c r="D128" s="235" t="s">
        <v>176</v>
      </c>
      <c r="E128" s="246" t="s">
        <v>1</v>
      </c>
      <c r="F128" s="247" t="s">
        <v>84</v>
      </c>
      <c r="G128" s="245"/>
      <c r="H128" s="248">
        <v>1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4" t="s">
        <v>176</v>
      </c>
      <c r="AU128" s="254" t="s">
        <v>87</v>
      </c>
      <c r="AV128" s="14" t="s">
        <v>87</v>
      </c>
      <c r="AW128" s="14" t="s">
        <v>32</v>
      </c>
      <c r="AX128" s="14" t="s">
        <v>84</v>
      </c>
      <c r="AY128" s="254" t="s">
        <v>167</v>
      </c>
    </row>
    <row r="129" s="2" customFormat="1" ht="16.5" customHeight="1">
      <c r="A129" s="39"/>
      <c r="B129" s="40"/>
      <c r="C129" s="220" t="s">
        <v>111</v>
      </c>
      <c r="D129" s="220" t="s">
        <v>169</v>
      </c>
      <c r="E129" s="221" t="s">
        <v>995</v>
      </c>
      <c r="F129" s="222" t="s">
        <v>996</v>
      </c>
      <c r="G129" s="223" t="s">
        <v>399</v>
      </c>
      <c r="H129" s="224">
        <v>2</v>
      </c>
      <c r="I129" s="225"/>
      <c r="J129" s="226">
        <f>ROUND(I129*H129,2)</f>
        <v>0</v>
      </c>
      <c r="K129" s="222" t="s">
        <v>1</v>
      </c>
      <c r="L129" s="45"/>
      <c r="M129" s="227" t="s">
        <v>1</v>
      </c>
      <c r="N129" s="228" t="s">
        <v>41</v>
      </c>
      <c r="O129" s="92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1" t="s">
        <v>990</v>
      </c>
      <c r="AT129" s="231" t="s">
        <v>169</v>
      </c>
      <c r="AU129" s="231" t="s">
        <v>87</v>
      </c>
      <c r="AY129" s="18" t="s">
        <v>167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8" t="s">
        <v>84</v>
      </c>
      <c r="BK129" s="232">
        <f>ROUND(I129*H129,2)</f>
        <v>0</v>
      </c>
      <c r="BL129" s="18" t="s">
        <v>990</v>
      </c>
      <c r="BM129" s="231" t="s">
        <v>997</v>
      </c>
    </row>
    <row r="130" s="13" customFormat="1">
      <c r="A130" s="13"/>
      <c r="B130" s="233"/>
      <c r="C130" s="234"/>
      <c r="D130" s="235" t="s">
        <v>176</v>
      </c>
      <c r="E130" s="236" t="s">
        <v>1</v>
      </c>
      <c r="F130" s="237" t="s">
        <v>998</v>
      </c>
      <c r="G130" s="234"/>
      <c r="H130" s="236" t="s">
        <v>1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176</v>
      </c>
      <c r="AU130" s="243" t="s">
        <v>87</v>
      </c>
      <c r="AV130" s="13" t="s">
        <v>84</v>
      </c>
      <c r="AW130" s="13" t="s">
        <v>32</v>
      </c>
      <c r="AX130" s="13" t="s">
        <v>76</v>
      </c>
      <c r="AY130" s="243" t="s">
        <v>167</v>
      </c>
    </row>
    <row r="131" s="14" customFormat="1">
      <c r="A131" s="14"/>
      <c r="B131" s="244"/>
      <c r="C131" s="245"/>
      <c r="D131" s="235" t="s">
        <v>176</v>
      </c>
      <c r="E131" s="246" t="s">
        <v>1</v>
      </c>
      <c r="F131" s="247" t="s">
        <v>87</v>
      </c>
      <c r="G131" s="245"/>
      <c r="H131" s="248">
        <v>2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176</v>
      </c>
      <c r="AU131" s="254" t="s">
        <v>87</v>
      </c>
      <c r="AV131" s="14" t="s">
        <v>87</v>
      </c>
      <c r="AW131" s="14" t="s">
        <v>32</v>
      </c>
      <c r="AX131" s="14" t="s">
        <v>84</v>
      </c>
      <c r="AY131" s="254" t="s">
        <v>167</v>
      </c>
    </row>
    <row r="132" s="2" customFormat="1" ht="16.5" customHeight="1">
      <c r="A132" s="39"/>
      <c r="B132" s="40"/>
      <c r="C132" s="220" t="s">
        <v>174</v>
      </c>
      <c r="D132" s="220" t="s">
        <v>169</v>
      </c>
      <c r="E132" s="221" t="s">
        <v>999</v>
      </c>
      <c r="F132" s="222" t="s">
        <v>1000</v>
      </c>
      <c r="G132" s="223" t="s">
        <v>989</v>
      </c>
      <c r="H132" s="224">
        <v>1</v>
      </c>
      <c r="I132" s="225"/>
      <c r="J132" s="226">
        <f>ROUND(I132*H132,2)</f>
        <v>0</v>
      </c>
      <c r="K132" s="222" t="s">
        <v>1</v>
      </c>
      <c r="L132" s="45"/>
      <c r="M132" s="227" t="s">
        <v>1</v>
      </c>
      <c r="N132" s="228" t="s">
        <v>41</v>
      </c>
      <c r="O132" s="92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1" t="s">
        <v>990</v>
      </c>
      <c r="AT132" s="231" t="s">
        <v>169</v>
      </c>
      <c r="AU132" s="231" t="s">
        <v>87</v>
      </c>
      <c r="AY132" s="18" t="s">
        <v>167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84</v>
      </c>
      <c r="BK132" s="232">
        <f>ROUND(I132*H132,2)</f>
        <v>0</v>
      </c>
      <c r="BL132" s="18" t="s">
        <v>990</v>
      </c>
      <c r="BM132" s="231" t="s">
        <v>1001</v>
      </c>
    </row>
    <row r="133" s="14" customFormat="1">
      <c r="A133" s="14"/>
      <c r="B133" s="244"/>
      <c r="C133" s="245"/>
      <c r="D133" s="235" t="s">
        <v>176</v>
      </c>
      <c r="E133" s="246" t="s">
        <v>1</v>
      </c>
      <c r="F133" s="247" t="s">
        <v>84</v>
      </c>
      <c r="G133" s="245"/>
      <c r="H133" s="248">
        <v>1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176</v>
      </c>
      <c r="AU133" s="254" t="s">
        <v>87</v>
      </c>
      <c r="AV133" s="14" t="s">
        <v>87</v>
      </c>
      <c r="AW133" s="14" t="s">
        <v>32</v>
      </c>
      <c r="AX133" s="14" t="s">
        <v>84</v>
      </c>
      <c r="AY133" s="254" t="s">
        <v>167</v>
      </c>
    </row>
    <row r="134" s="2" customFormat="1" ht="16.5" customHeight="1">
      <c r="A134" s="39"/>
      <c r="B134" s="40"/>
      <c r="C134" s="220" t="s">
        <v>193</v>
      </c>
      <c r="D134" s="220" t="s">
        <v>169</v>
      </c>
      <c r="E134" s="221" t="s">
        <v>1002</v>
      </c>
      <c r="F134" s="222" t="s">
        <v>1003</v>
      </c>
      <c r="G134" s="223" t="s">
        <v>989</v>
      </c>
      <c r="H134" s="224">
        <v>1</v>
      </c>
      <c r="I134" s="225"/>
      <c r="J134" s="226">
        <f>ROUND(I134*H134,2)</f>
        <v>0</v>
      </c>
      <c r="K134" s="222" t="s">
        <v>1</v>
      </c>
      <c r="L134" s="45"/>
      <c r="M134" s="227" t="s">
        <v>1</v>
      </c>
      <c r="N134" s="228" t="s">
        <v>41</v>
      </c>
      <c r="O134" s="92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1" t="s">
        <v>990</v>
      </c>
      <c r="AT134" s="231" t="s">
        <v>169</v>
      </c>
      <c r="AU134" s="231" t="s">
        <v>87</v>
      </c>
      <c r="AY134" s="18" t="s">
        <v>167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8" t="s">
        <v>84</v>
      </c>
      <c r="BK134" s="232">
        <f>ROUND(I134*H134,2)</f>
        <v>0</v>
      </c>
      <c r="BL134" s="18" t="s">
        <v>990</v>
      </c>
      <c r="BM134" s="231" t="s">
        <v>1004</v>
      </c>
    </row>
    <row r="135" s="13" customFormat="1">
      <c r="A135" s="13"/>
      <c r="B135" s="233"/>
      <c r="C135" s="234"/>
      <c r="D135" s="235" t="s">
        <v>176</v>
      </c>
      <c r="E135" s="236" t="s">
        <v>1</v>
      </c>
      <c r="F135" s="237" t="s">
        <v>1005</v>
      </c>
      <c r="G135" s="234"/>
      <c r="H135" s="236" t="s">
        <v>1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176</v>
      </c>
      <c r="AU135" s="243" t="s">
        <v>87</v>
      </c>
      <c r="AV135" s="13" t="s">
        <v>84</v>
      </c>
      <c r="AW135" s="13" t="s">
        <v>32</v>
      </c>
      <c r="AX135" s="13" t="s">
        <v>76</v>
      </c>
      <c r="AY135" s="243" t="s">
        <v>167</v>
      </c>
    </row>
    <row r="136" s="13" customFormat="1">
      <c r="A136" s="13"/>
      <c r="B136" s="233"/>
      <c r="C136" s="234"/>
      <c r="D136" s="235" t="s">
        <v>176</v>
      </c>
      <c r="E136" s="236" t="s">
        <v>1</v>
      </c>
      <c r="F136" s="237" t="s">
        <v>1006</v>
      </c>
      <c r="G136" s="234"/>
      <c r="H136" s="236" t="s">
        <v>1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176</v>
      </c>
      <c r="AU136" s="243" t="s">
        <v>87</v>
      </c>
      <c r="AV136" s="13" t="s">
        <v>84</v>
      </c>
      <c r="AW136" s="13" t="s">
        <v>32</v>
      </c>
      <c r="AX136" s="13" t="s">
        <v>76</v>
      </c>
      <c r="AY136" s="243" t="s">
        <v>167</v>
      </c>
    </row>
    <row r="137" s="13" customFormat="1">
      <c r="A137" s="13"/>
      <c r="B137" s="233"/>
      <c r="C137" s="234"/>
      <c r="D137" s="235" t="s">
        <v>176</v>
      </c>
      <c r="E137" s="236" t="s">
        <v>1</v>
      </c>
      <c r="F137" s="237" t="s">
        <v>1007</v>
      </c>
      <c r="G137" s="234"/>
      <c r="H137" s="236" t="s">
        <v>1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176</v>
      </c>
      <c r="AU137" s="243" t="s">
        <v>87</v>
      </c>
      <c r="AV137" s="13" t="s">
        <v>84</v>
      </c>
      <c r="AW137" s="13" t="s">
        <v>32</v>
      </c>
      <c r="AX137" s="13" t="s">
        <v>76</v>
      </c>
      <c r="AY137" s="243" t="s">
        <v>167</v>
      </c>
    </row>
    <row r="138" s="13" customFormat="1">
      <c r="A138" s="13"/>
      <c r="B138" s="233"/>
      <c r="C138" s="234"/>
      <c r="D138" s="235" t="s">
        <v>176</v>
      </c>
      <c r="E138" s="236" t="s">
        <v>1</v>
      </c>
      <c r="F138" s="237" t="s">
        <v>1008</v>
      </c>
      <c r="G138" s="234"/>
      <c r="H138" s="236" t="s">
        <v>1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176</v>
      </c>
      <c r="AU138" s="243" t="s">
        <v>87</v>
      </c>
      <c r="AV138" s="13" t="s">
        <v>84</v>
      </c>
      <c r="AW138" s="13" t="s">
        <v>32</v>
      </c>
      <c r="AX138" s="13" t="s">
        <v>76</v>
      </c>
      <c r="AY138" s="243" t="s">
        <v>167</v>
      </c>
    </row>
    <row r="139" s="14" customFormat="1">
      <c r="A139" s="14"/>
      <c r="B139" s="244"/>
      <c r="C139" s="245"/>
      <c r="D139" s="235" t="s">
        <v>176</v>
      </c>
      <c r="E139" s="246" t="s">
        <v>1</v>
      </c>
      <c r="F139" s="247" t="s">
        <v>84</v>
      </c>
      <c r="G139" s="245"/>
      <c r="H139" s="248">
        <v>1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176</v>
      </c>
      <c r="AU139" s="254" t="s">
        <v>87</v>
      </c>
      <c r="AV139" s="14" t="s">
        <v>87</v>
      </c>
      <c r="AW139" s="14" t="s">
        <v>32</v>
      </c>
      <c r="AX139" s="14" t="s">
        <v>84</v>
      </c>
      <c r="AY139" s="254" t="s">
        <v>167</v>
      </c>
    </row>
    <row r="140" s="12" customFormat="1" ht="22.8" customHeight="1">
      <c r="A140" s="12"/>
      <c r="B140" s="204"/>
      <c r="C140" s="205"/>
      <c r="D140" s="206" t="s">
        <v>75</v>
      </c>
      <c r="E140" s="218" t="s">
        <v>1009</v>
      </c>
      <c r="F140" s="218" t="s">
        <v>1010</v>
      </c>
      <c r="G140" s="205"/>
      <c r="H140" s="205"/>
      <c r="I140" s="208"/>
      <c r="J140" s="219">
        <f>BK140</f>
        <v>0</v>
      </c>
      <c r="K140" s="205"/>
      <c r="L140" s="210"/>
      <c r="M140" s="211"/>
      <c r="N140" s="212"/>
      <c r="O140" s="212"/>
      <c r="P140" s="213">
        <f>SUM(P141:P155)</f>
        <v>0</v>
      </c>
      <c r="Q140" s="212"/>
      <c r="R140" s="213">
        <f>SUM(R141:R155)</f>
        <v>0</v>
      </c>
      <c r="S140" s="212"/>
      <c r="T140" s="214">
        <f>SUM(T141:T155)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5" t="s">
        <v>193</v>
      </c>
      <c r="AT140" s="216" t="s">
        <v>75</v>
      </c>
      <c r="AU140" s="216" t="s">
        <v>84</v>
      </c>
      <c r="AY140" s="215" t="s">
        <v>167</v>
      </c>
      <c r="BK140" s="217">
        <f>SUM(BK141:BK155)</f>
        <v>0</v>
      </c>
    </row>
    <row r="141" s="2" customFormat="1" ht="16.5" customHeight="1">
      <c r="A141" s="39"/>
      <c r="B141" s="40"/>
      <c r="C141" s="220" t="s">
        <v>199</v>
      </c>
      <c r="D141" s="220" t="s">
        <v>169</v>
      </c>
      <c r="E141" s="221" t="s">
        <v>1011</v>
      </c>
      <c r="F141" s="222" t="s">
        <v>1012</v>
      </c>
      <c r="G141" s="223" t="s">
        <v>1013</v>
      </c>
      <c r="H141" s="224">
        <v>131.5</v>
      </c>
      <c r="I141" s="225"/>
      <c r="J141" s="226">
        <f>ROUND(I141*H141,2)</f>
        <v>0</v>
      </c>
      <c r="K141" s="222" t="s">
        <v>1</v>
      </c>
      <c r="L141" s="45"/>
      <c r="M141" s="227" t="s">
        <v>1</v>
      </c>
      <c r="N141" s="228" t="s">
        <v>41</v>
      </c>
      <c r="O141" s="92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1" t="s">
        <v>990</v>
      </c>
      <c r="AT141" s="231" t="s">
        <v>169</v>
      </c>
      <c r="AU141" s="231" t="s">
        <v>87</v>
      </c>
      <c r="AY141" s="18" t="s">
        <v>167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8" t="s">
        <v>84</v>
      </c>
      <c r="BK141" s="232">
        <f>ROUND(I141*H141,2)</f>
        <v>0</v>
      </c>
      <c r="BL141" s="18" t="s">
        <v>990</v>
      </c>
      <c r="BM141" s="231" t="s">
        <v>1014</v>
      </c>
    </row>
    <row r="142" s="13" customFormat="1">
      <c r="A142" s="13"/>
      <c r="B142" s="233"/>
      <c r="C142" s="234"/>
      <c r="D142" s="235" t="s">
        <v>176</v>
      </c>
      <c r="E142" s="236" t="s">
        <v>1</v>
      </c>
      <c r="F142" s="237" t="s">
        <v>1015</v>
      </c>
      <c r="G142" s="234"/>
      <c r="H142" s="236" t="s">
        <v>1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176</v>
      </c>
      <c r="AU142" s="243" t="s">
        <v>87</v>
      </c>
      <c r="AV142" s="13" t="s">
        <v>84</v>
      </c>
      <c r="AW142" s="13" t="s">
        <v>32</v>
      </c>
      <c r="AX142" s="13" t="s">
        <v>76</v>
      </c>
      <c r="AY142" s="243" t="s">
        <v>167</v>
      </c>
    </row>
    <row r="143" s="13" customFormat="1">
      <c r="A143" s="13"/>
      <c r="B143" s="233"/>
      <c r="C143" s="234"/>
      <c r="D143" s="235" t="s">
        <v>176</v>
      </c>
      <c r="E143" s="236" t="s">
        <v>1</v>
      </c>
      <c r="F143" s="237" t="s">
        <v>1016</v>
      </c>
      <c r="G143" s="234"/>
      <c r="H143" s="236" t="s">
        <v>1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176</v>
      </c>
      <c r="AU143" s="243" t="s">
        <v>87</v>
      </c>
      <c r="AV143" s="13" t="s">
        <v>84</v>
      </c>
      <c r="AW143" s="13" t="s">
        <v>32</v>
      </c>
      <c r="AX143" s="13" t="s">
        <v>76</v>
      </c>
      <c r="AY143" s="243" t="s">
        <v>167</v>
      </c>
    </row>
    <row r="144" s="13" customFormat="1">
      <c r="A144" s="13"/>
      <c r="B144" s="233"/>
      <c r="C144" s="234"/>
      <c r="D144" s="235" t="s">
        <v>176</v>
      </c>
      <c r="E144" s="236" t="s">
        <v>1</v>
      </c>
      <c r="F144" s="237" t="s">
        <v>1017</v>
      </c>
      <c r="G144" s="234"/>
      <c r="H144" s="236" t="s">
        <v>1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176</v>
      </c>
      <c r="AU144" s="243" t="s">
        <v>87</v>
      </c>
      <c r="AV144" s="13" t="s">
        <v>84</v>
      </c>
      <c r="AW144" s="13" t="s">
        <v>32</v>
      </c>
      <c r="AX144" s="13" t="s">
        <v>76</v>
      </c>
      <c r="AY144" s="243" t="s">
        <v>167</v>
      </c>
    </row>
    <row r="145" s="14" customFormat="1">
      <c r="A145" s="14"/>
      <c r="B145" s="244"/>
      <c r="C145" s="245"/>
      <c r="D145" s="235" t="s">
        <v>176</v>
      </c>
      <c r="E145" s="246" t="s">
        <v>1</v>
      </c>
      <c r="F145" s="247" t="s">
        <v>1018</v>
      </c>
      <c r="G145" s="245"/>
      <c r="H145" s="248">
        <v>131.5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176</v>
      </c>
      <c r="AU145" s="254" t="s">
        <v>87</v>
      </c>
      <c r="AV145" s="14" t="s">
        <v>87</v>
      </c>
      <c r="AW145" s="14" t="s">
        <v>32</v>
      </c>
      <c r="AX145" s="14" t="s">
        <v>84</v>
      </c>
      <c r="AY145" s="254" t="s">
        <v>167</v>
      </c>
    </row>
    <row r="146" s="2" customFormat="1" ht="16.5" customHeight="1">
      <c r="A146" s="39"/>
      <c r="B146" s="40"/>
      <c r="C146" s="220" t="s">
        <v>204</v>
      </c>
      <c r="D146" s="220" t="s">
        <v>169</v>
      </c>
      <c r="E146" s="221" t="s">
        <v>1019</v>
      </c>
      <c r="F146" s="222" t="s">
        <v>1020</v>
      </c>
      <c r="G146" s="223" t="s">
        <v>1013</v>
      </c>
      <c r="H146" s="224">
        <v>131.5</v>
      </c>
      <c r="I146" s="225"/>
      <c r="J146" s="226">
        <f>ROUND(I146*H146,2)</f>
        <v>0</v>
      </c>
      <c r="K146" s="222" t="s">
        <v>1</v>
      </c>
      <c r="L146" s="45"/>
      <c r="M146" s="227" t="s">
        <v>1</v>
      </c>
      <c r="N146" s="228" t="s">
        <v>41</v>
      </c>
      <c r="O146" s="92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1" t="s">
        <v>990</v>
      </c>
      <c r="AT146" s="231" t="s">
        <v>169</v>
      </c>
      <c r="AU146" s="231" t="s">
        <v>87</v>
      </c>
      <c r="AY146" s="18" t="s">
        <v>167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8" t="s">
        <v>84</v>
      </c>
      <c r="BK146" s="232">
        <f>ROUND(I146*H146,2)</f>
        <v>0</v>
      </c>
      <c r="BL146" s="18" t="s">
        <v>990</v>
      </c>
      <c r="BM146" s="231" t="s">
        <v>1021</v>
      </c>
    </row>
    <row r="147" s="13" customFormat="1">
      <c r="A147" s="13"/>
      <c r="B147" s="233"/>
      <c r="C147" s="234"/>
      <c r="D147" s="235" t="s">
        <v>176</v>
      </c>
      <c r="E147" s="236" t="s">
        <v>1</v>
      </c>
      <c r="F147" s="237" t="s">
        <v>1015</v>
      </c>
      <c r="G147" s="234"/>
      <c r="H147" s="236" t="s">
        <v>1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176</v>
      </c>
      <c r="AU147" s="243" t="s">
        <v>87</v>
      </c>
      <c r="AV147" s="13" t="s">
        <v>84</v>
      </c>
      <c r="AW147" s="13" t="s">
        <v>32</v>
      </c>
      <c r="AX147" s="13" t="s">
        <v>76</v>
      </c>
      <c r="AY147" s="243" t="s">
        <v>167</v>
      </c>
    </row>
    <row r="148" s="13" customFormat="1">
      <c r="A148" s="13"/>
      <c r="B148" s="233"/>
      <c r="C148" s="234"/>
      <c r="D148" s="235" t="s">
        <v>176</v>
      </c>
      <c r="E148" s="236" t="s">
        <v>1</v>
      </c>
      <c r="F148" s="237" t="s">
        <v>1016</v>
      </c>
      <c r="G148" s="234"/>
      <c r="H148" s="236" t="s">
        <v>1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176</v>
      </c>
      <c r="AU148" s="243" t="s">
        <v>87</v>
      </c>
      <c r="AV148" s="13" t="s">
        <v>84</v>
      </c>
      <c r="AW148" s="13" t="s">
        <v>32</v>
      </c>
      <c r="AX148" s="13" t="s">
        <v>76</v>
      </c>
      <c r="AY148" s="243" t="s">
        <v>167</v>
      </c>
    </row>
    <row r="149" s="13" customFormat="1">
      <c r="A149" s="13"/>
      <c r="B149" s="233"/>
      <c r="C149" s="234"/>
      <c r="D149" s="235" t="s">
        <v>176</v>
      </c>
      <c r="E149" s="236" t="s">
        <v>1</v>
      </c>
      <c r="F149" s="237" t="s">
        <v>1022</v>
      </c>
      <c r="G149" s="234"/>
      <c r="H149" s="236" t="s">
        <v>1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176</v>
      </c>
      <c r="AU149" s="243" t="s">
        <v>87</v>
      </c>
      <c r="AV149" s="13" t="s">
        <v>84</v>
      </c>
      <c r="AW149" s="13" t="s">
        <v>32</v>
      </c>
      <c r="AX149" s="13" t="s">
        <v>76</v>
      </c>
      <c r="AY149" s="243" t="s">
        <v>167</v>
      </c>
    </row>
    <row r="150" s="14" customFormat="1">
      <c r="A150" s="14"/>
      <c r="B150" s="244"/>
      <c r="C150" s="245"/>
      <c r="D150" s="235" t="s">
        <v>176</v>
      </c>
      <c r="E150" s="246" t="s">
        <v>1</v>
      </c>
      <c r="F150" s="247" t="s">
        <v>1018</v>
      </c>
      <c r="G150" s="245"/>
      <c r="H150" s="248">
        <v>131.5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176</v>
      </c>
      <c r="AU150" s="254" t="s">
        <v>87</v>
      </c>
      <c r="AV150" s="14" t="s">
        <v>87</v>
      </c>
      <c r="AW150" s="14" t="s">
        <v>32</v>
      </c>
      <c r="AX150" s="14" t="s">
        <v>84</v>
      </c>
      <c r="AY150" s="254" t="s">
        <v>167</v>
      </c>
    </row>
    <row r="151" s="2" customFormat="1" ht="16.5" customHeight="1">
      <c r="A151" s="39"/>
      <c r="B151" s="40"/>
      <c r="C151" s="220" t="s">
        <v>209</v>
      </c>
      <c r="D151" s="220" t="s">
        <v>169</v>
      </c>
      <c r="E151" s="221" t="s">
        <v>1023</v>
      </c>
      <c r="F151" s="222" t="s">
        <v>1024</v>
      </c>
      <c r="G151" s="223" t="s">
        <v>1013</v>
      </c>
      <c r="H151" s="224">
        <v>131.5</v>
      </c>
      <c r="I151" s="225"/>
      <c r="J151" s="226">
        <f>ROUND(I151*H151,2)</f>
        <v>0</v>
      </c>
      <c r="K151" s="222" t="s">
        <v>1</v>
      </c>
      <c r="L151" s="45"/>
      <c r="M151" s="227" t="s">
        <v>1</v>
      </c>
      <c r="N151" s="228" t="s">
        <v>41</v>
      </c>
      <c r="O151" s="92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1" t="s">
        <v>990</v>
      </c>
      <c r="AT151" s="231" t="s">
        <v>169</v>
      </c>
      <c r="AU151" s="231" t="s">
        <v>87</v>
      </c>
      <c r="AY151" s="18" t="s">
        <v>167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8" t="s">
        <v>84</v>
      </c>
      <c r="BK151" s="232">
        <f>ROUND(I151*H151,2)</f>
        <v>0</v>
      </c>
      <c r="BL151" s="18" t="s">
        <v>990</v>
      </c>
      <c r="BM151" s="231" t="s">
        <v>1025</v>
      </c>
    </row>
    <row r="152" s="13" customFormat="1">
      <c r="A152" s="13"/>
      <c r="B152" s="233"/>
      <c r="C152" s="234"/>
      <c r="D152" s="235" t="s">
        <v>176</v>
      </c>
      <c r="E152" s="236" t="s">
        <v>1</v>
      </c>
      <c r="F152" s="237" t="s">
        <v>1015</v>
      </c>
      <c r="G152" s="234"/>
      <c r="H152" s="236" t="s">
        <v>1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176</v>
      </c>
      <c r="AU152" s="243" t="s">
        <v>87</v>
      </c>
      <c r="AV152" s="13" t="s">
        <v>84</v>
      </c>
      <c r="AW152" s="13" t="s">
        <v>32</v>
      </c>
      <c r="AX152" s="13" t="s">
        <v>76</v>
      </c>
      <c r="AY152" s="243" t="s">
        <v>167</v>
      </c>
    </row>
    <row r="153" s="13" customFormat="1">
      <c r="A153" s="13"/>
      <c r="B153" s="233"/>
      <c r="C153" s="234"/>
      <c r="D153" s="235" t="s">
        <v>176</v>
      </c>
      <c r="E153" s="236" t="s">
        <v>1</v>
      </c>
      <c r="F153" s="237" t="s">
        <v>1016</v>
      </c>
      <c r="G153" s="234"/>
      <c r="H153" s="236" t="s">
        <v>1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176</v>
      </c>
      <c r="AU153" s="243" t="s">
        <v>87</v>
      </c>
      <c r="AV153" s="13" t="s">
        <v>84</v>
      </c>
      <c r="AW153" s="13" t="s">
        <v>32</v>
      </c>
      <c r="AX153" s="13" t="s">
        <v>76</v>
      </c>
      <c r="AY153" s="243" t="s">
        <v>167</v>
      </c>
    </row>
    <row r="154" s="13" customFormat="1">
      <c r="A154" s="13"/>
      <c r="B154" s="233"/>
      <c r="C154" s="234"/>
      <c r="D154" s="235" t="s">
        <v>176</v>
      </c>
      <c r="E154" s="236" t="s">
        <v>1</v>
      </c>
      <c r="F154" s="237" t="s">
        <v>1026</v>
      </c>
      <c r="G154" s="234"/>
      <c r="H154" s="236" t="s">
        <v>1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176</v>
      </c>
      <c r="AU154" s="243" t="s">
        <v>87</v>
      </c>
      <c r="AV154" s="13" t="s">
        <v>84</v>
      </c>
      <c r="AW154" s="13" t="s">
        <v>32</v>
      </c>
      <c r="AX154" s="13" t="s">
        <v>76</v>
      </c>
      <c r="AY154" s="243" t="s">
        <v>167</v>
      </c>
    </row>
    <row r="155" s="14" customFormat="1">
      <c r="A155" s="14"/>
      <c r="B155" s="244"/>
      <c r="C155" s="245"/>
      <c r="D155" s="235" t="s">
        <v>176</v>
      </c>
      <c r="E155" s="246" t="s">
        <v>1</v>
      </c>
      <c r="F155" s="247" t="s">
        <v>1018</v>
      </c>
      <c r="G155" s="245"/>
      <c r="H155" s="248">
        <v>131.5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176</v>
      </c>
      <c r="AU155" s="254" t="s">
        <v>87</v>
      </c>
      <c r="AV155" s="14" t="s">
        <v>87</v>
      </c>
      <c r="AW155" s="14" t="s">
        <v>32</v>
      </c>
      <c r="AX155" s="14" t="s">
        <v>84</v>
      </c>
      <c r="AY155" s="254" t="s">
        <v>167</v>
      </c>
    </row>
    <row r="156" s="12" customFormat="1" ht="22.8" customHeight="1">
      <c r="A156" s="12"/>
      <c r="B156" s="204"/>
      <c r="C156" s="205"/>
      <c r="D156" s="206" t="s">
        <v>75</v>
      </c>
      <c r="E156" s="218" t="s">
        <v>1027</v>
      </c>
      <c r="F156" s="218" t="s">
        <v>993</v>
      </c>
      <c r="G156" s="205"/>
      <c r="H156" s="205"/>
      <c r="I156" s="208"/>
      <c r="J156" s="219">
        <f>BK156</f>
        <v>0</v>
      </c>
      <c r="K156" s="205"/>
      <c r="L156" s="210"/>
      <c r="M156" s="211"/>
      <c r="N156" s="212"/>
      <c r="O156" s="212"/>
      <c r="P156" s="213">
        <f>SUM(P157:P163)</f>
        <v>0</v>
      </c>
      <c r="Q156" s="212"/>
      <c r="R156" s="213">
        <f>SUM(R157:R163)</f>
        <v>0</v>
      </c>
      <c r="S156" s="212"/>
      <c r="T156" s="214">
        <f>SUM(T157:T163)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5" t="s">
        <v>193</v>
      </c>
      <c r="AT156" s="216" t="s">
        <v>75</v>
      </c>
      <c r="AU156" s="216" t="s">
        <v>84</v>
      </c>
      <c r="AY156" s="215" t="s">
        <v>167</v>
      </c>
      <c r="BK156" s="217">
        <f>SUM(BK157:BK163)</f>
        <v>0</v>
      </c>
    </row>
    <row r="157" s="2" customFormat="1" ht="16.5" customHeight="1">
      <c r="A157" s="39"/>
      <c r="B157" s="40"/>
      <c r="C157" s="220" t="s">
        <v>214</v>
      </c>
      <c r="D157" s="220" t="s">
        <v>169</v>
      </c>
      <c r="E157" s="221" t="s">
        <v>1028</v>
      </c>
      <c r="F157" s="222" t="s">
        <v>1029</v>
      </c>
      <c r="G157" s="223" t="s">
        <v>989</v>
      </c>
      <c r="H157" s="224">
        <v>1</v>
      </c>
      <c r="I157" s="225"/>
      <c r="J157" s="226">
        <f>ROUND(I157*H157,2)</f>
        <v>0</v>
      </c>
      <c r="K157" s="222" t="s">
        <v>1</v>
      </c>
      <c r="L157" s="45"/>
      <c r="M157" s="227" t="s">
        <v>1</v>
      </c>
      <c r="N157" s="228" t="s">
        <v>41</v>
      </c>
      <c r="O157" s="92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1" t="s">
        <v>990</v>
      </c>
      <c r="AT157" s="231" t="s">
        <v>169</v>
      </c>
      <c r="AU157" s="231" t="s">
        <v>87</v>
      </c>
      <c r="AY157" s="18" t="s">
        <v>167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8" t="s">
        <v>84</v>
      </c>
      <c r="BK157" s="232">
        <f>ROUND(I157*H157,2)</f>
        <v>0</v>
      </c>
      <c r="BL157" s="18" t="s">
        <v>990</v>
      </c>
      <c r="BM157" s="231" t="s">
        <v>1030</v>
      </c>
    </row>
    <row r="158" s="13" customFormat="1">
      <c r="A158" s="13"/>
      <c r="B158" s="233"/>
      <c r="C158" s="234"/>
      <c r="D158" s="235" t="s">
        <v>176</v>
      </c>
      <c r="E158" s="236" t="s">
        <v>1</v>
      </c>
      <c r="F158" s="237" t="s">
        <v>1031</v>
      </c>
      <c r="G158" s="234"/>
      <c r="H158" s="236" t="s">
        <v>1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176</v>
      </c>
      <c r="AU158" s="243" t="s">
        <v>87</v>
      </c>
      <c r="AV158" s="13" t="s">
        <v>84</v>
      </c>
      <c r="AW158" s="13" t="s">
        <v>32</v>
      </c>
      <c r="AX158" s="13" t="s">
        <v>76</v>
      </c>
      <c r="AY158" s="243" t="s">
        <v>167</v>
      </c>
    </row>
    <row r="159" s="14" customFormat="1">
      <c r="A159" s="14"/>
      <c r="B159" s="244"/>
      <c r="C159" s="245"/>
      <c r="D159" s="235" t="s">
        <v>176</v>
      </c>
      <c r="E159" s="246" t="s">
        <v>1</v>
      </c>
      <c r="F159" s="247" t="s">
        <v>84</v>
      </c>
      <c r="G159" s="245"/>
      <c r="H159" s="248">
        <v>1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176</v>
      </c>
      <c r="AU159" s="254" t="s">
        <v>87</v>
      </c>
      <c r="AV159" s="14" t="s">
        <v>87</v>
      </c>
      <c r="AW159" s="14" t="s">
        <v>32</v>
      </c>
      <c r="AX159" s="14" t="s">
        <v>84</v>
      </c>
      <c r="AY159" s="254" t="s">
        <v>167</v>
      </c>
    </row>
    <row r="160" s="2" customFormat="1" ht="16.5" customHeight="1">
      <c r="A160" s="39"/>
      <c r="B160" s="40"/>
      <c r="C160" s="220" t="s">
        <v>218</v>
      </c>
      <c r="D160" s="220" t="s">
        <v>169</v>
      </c>
      <c r="E160" s="221" t="s">
        <v>1032</v>
      </c>
      <c r="F160" s="222" t="s">
        <v>1033</v>
      </c>
      <c r="G160" s="223" t="s">
        <v>989</v>
      </c>
      <c r="H160" s="224">
        <v>1</v>
      </c>
      <c r="I160" s="225"/>
      <c r="J160" s="226">
        <f>ROUND(I160*H160,2)</f>
        <v>0</v>
      </c>
      <c r="K160" s="222" t="s">
        <v>1</v>
      </c>
      <c r="L160" s="45"/>
      <c r="M160" s="227" t="s">
        <v>1</v>
      </c>
      <c r="N160" s="228" t="s">
        <v>41</v>
      </c>
      <c r="O160" s="92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1" t="s">
        <v>990</v>
      </c>
      <c r="AT160" s="231" t="s">
        <v>169</v>
      </c>
      <c r="AU160" s="231" t="s">
        <v>87</v>
      </c>
      <c r="AY160" s="18" t="s">
        <v>167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8" t="s">
        <v>84</v>
      </c>
      <c r="BK160" s="232">
        <f>ROUND(I160*H160,2)</f>
        <v>0</v>
      </c>
      <c r="BL160" s="18" t="s">
        <v>990</v>
      </c>
      <c r="BM160" s="231" t="s">
        <v>1034</v>
      </c>
    </row>
    <row r="161" s="13" customFormat="1">
      <c r="A161" s="13"/>
      <c r="B161" s="233"/>
      <c r="C161" s="234"/>
      <c r="D161" s="235" t="s">
        <v>176</v>
      </c>
      <c r="E161" s="236" t="s">
        <v>1</v>
      </c>
      <c r="F161" s="237" t="s">
        <v>1035</v>
      </c>
      <c r="G161" s="234"/>
      <c r="H161" s="236" t="s">
        <v>1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176</v>
      </c>
      <c r="AU161" s="243" t="s">
        <v>87</v>
      </c>
      <c r="AV161" s="13" t="s">
        <v>84</v>
      </c>
      <c r="AW161" s="13" t="s">
        <v>32</v>
      </c>
      <c r="AX161" s="13" t="s">
        <v>76</v>
      </c>
      <c r="AY161" s="243" t="s">
        <v>167</v>
      </c>
    </row>
    <row r="162" s="13" customFormat="1">
      <c r="A162" s="13"/>
      <c r="B162" s="233"/>
      <c r="C162" s="234"/>
      <c r="D162" s="235" t="s">
        <v>176</v>
      </c>
      <c r="E162" s="236" t="s">
        <v>1</v>
      </c>
      <c r="F162" s="237" t="s">
        <v>1036</v>
      </c>
      <c r="G162" s="234"/>
      <c r="H162" s="236" t="s">
        <v>1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176</v>
      </c>
      <c r="AU162" s="243" t="s">
        <v>87</v>
      </c>
      <c r="AV162" s="13" t="s">
        <v>84</v>
      </c>
      <c r="AW162" s="13" t="s">
        <v>32</v>
      </c>
      <c r="AX162" s="13" t="s">
        <v>76</v>
      </c>
      <c r="AY162" s="243" t="s">
        <v>167</v>
      </c>
    </row>
    <row r="163" s="14" customFormat="1">
      <c r="A163" s="14"/>
      <c r="B163" s="244"/>
      <c r="C163" s="245"/>
      <c r="D163" s="235" t="s">
        <v>176</v>
      </c>
      <c r="E163" s="246" t="s">
        <v>1</v>
      </c>
      <c r="F163" s="247" t="s">
        <v>84</v>
      </c>
      <c r="G163" s="245"/>
      <c r="H163" s="248">
        <v>1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176</v>
      </c>
      <c r="AU163" s="254" t="s">
        <v>87</v>
      </c>
      <c r="AV163" s="14" t="s">
        <v>87</v>
      </c>
      <c r="AW163" s="14" t="s">
        <v>32</v>
      </c>
      <c r="AX163" s="14" t="s">
        <v>84</v>
      </c>
      <c r="AY163" s="254" t="s">
        <v>167</v>
      </c>
    </row>
    <row r="164" s="12" customFormat="1" ht="22.8" customHeight="1">
      <c r="A164" s="12"/>
      <c r="B164" s="204"/>
      <c r="C164" s="205"/>
      <c r="D164" s="206" t="s">
        <v>75</v>
      </c>
      <c r="E164" s="218" t="s">
        <v>1037</v>
      </c>
      <c r="F164" s="218" t="s">
        <v>1038</v>
      </c>
      <c r="G164" s="205"/>
      <c r="H164" s="205"/>
      <c r="I164" s="208"/>
      <c r="J164" s="219">
        <f>BK164</f>
        <v>0</v>
      </c>
      <c r="K164" s="205"/>
      <c r="L164" s="210"/>
      <c r="M164" s="211"/>
      <c r="N164" s="212"/>
      <c r="O164" s="212"/>
      <c r="P164" s="213">
        <f>SUM(P165:P166)</f>
        <v>0</v>
      </c>
      <c r="Q164" s="212"/>
      <c r="R164" s="213">
        <f>SUM(R165:R166)</f>
        <v>0</v>
      </c>
      <c r="S164" s="212"/>
      <c r="T164" s="214">
        <f>SUM(T165:T166)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5" t="s">
        <v>193</v>
      </c>
      <c r="AT164" s="216" t="s">
        <v>75</v>
      </c>
      <c r="AU164" s="216" t="s">
        <v>84</v>
      </c>
      <c r="AY164" s="215" t="s">
        <v>167</v>
      </c>
      <c r="BK164" s="217">
        <f>SUM(BK165:BK166)</f>
        <v>0</v>
      </c>
    </row>
    <row r="165" s="2" customFormat="1" ht="16.5" customHeight="1">
      <c r="A165" s="39"/>
      <c r="B165" s="40"/>
      <c r="C165" s="220" t="s">
        <v>222</v>
      </c>
      <c r="D165" s="220" t="s">
        <v>169</v>
      </c>
      <c r="E165" s="221" t="s">
        <v>1039</v>
      </c>
      <c r="F165" s="222" t="s">
        <v>1040</v>
      </c>
      <c r="G165" s="223" t="s">
        <v>989</v>
      </c>
      <c r="H165" s="224">
        <v>1</v>
      </c>
      <c r="I165" s="225"/>
      <c r="J165" s="226">
        <f>ROUND(I165*H165,2)</f>
        <v>0</v>
      </c>
      <c r="K165" s="222" t="s">
        <v>1</v>
      </c>
      <c r="L165" s="45"/>
      <c r="M165" s="227" t="s">
        <v>1</v>
      </c>
      <c r="N165" s="228" t="s">
        <v>41</v>
      </c>
      <c r="O165" s="92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1" t="s">
        <v>990</v>
      </c>
      <c r="AT165" s="231" t="s">
        <v>169</v>
      </c>
      <c r="AU165" s="231" t="s">
        <v>87</v>
      </c>
      <c r="AY165" s="18" t="s">
        <v>167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8" t="s">
        <v>84</v>
      </c>
      <c r="BK165" s="232">
        <f>ROUND(I165*H165,2)</f>
        <v>0</v>
      </c>
      <c r="BL165" s="18" t="s">
        <v>990</v>
      </c>
      <c r="BM165" s="231" t="s">
        <v>1041</v>
      </c>
    </row>
    <row r="166" s="14" customFormat="1">
      <c r="A166" s="14"/>
      <c r="B166" s="244"/>
      <c r="C166" s="245"/>
      <c r="D166" s="235" t="s">
        <v>176</v>
      </c>
      <c r="E166" s="246" t="s">
        <v>1</v>
      </c>
      <c r="F166" s="247" t="s">
        <v>84</v>
      </c>
      <c r="G166" s="245"/>
      <c r="H166" s="248">
        <v>1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176</v>
      </c>
      <c r="AU166" s="254" t="s">
        <v>87</v>
      </c>
      <c r="AV166" s="14" t="s">
        <v>87</v>
      </c>
      <c r="AW166" s="14" t="s">
        <v>32</v>
      </c>
      <c r="AX166" s="14" t="s">
        <v>84</v>
      </c>
      <c r="AY166" s="254" t="s">
        <v>167</v>
      </c>
    </row>
    <row r="167" s="12" customFormat="1" ht="22.8" customHeight="1">
      <c r="A167" s="12"/>
      <c r="B167" s="204"/>
      <c r="C167" s="205"/>
      <c r="D167" s="206" t="s">
        <v>75</v>
      </c>
      <c r="E167" s="218" t="s">
        <v>1042</v>
      </c>
      <c r="F167" s="218" t="s">
        <v>1043</v>
      </c>
      <c r="G167" s="205"/>
      <c r="H167" s="205"/>
      <c r="I167" s="208"/>
      <c r="J167" s="219">
        <f>BK167</f>
        <v>0</v>
      </c>
      <c r="K167" s="205"/>
      <c r="L167" s="210"/>
      <c r="M167" s="211"/>
      <c r="N167" s="212"/>
      <c r="O167" s="212"/>
      <c r="P167" s="213">
        <f>SUM(P168:P173)</f>
        <v>0</v>
      </c>
      <c r="Q167" s="212"/>
      <c r="R167" s="213">
        <f>SUM(R168:R173)</f>
        <v>0</v>
      </c>
      <c r="S167" s="212"/>
      <c r="T167" s="214">
        <f>SUM(T168:T173)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5" t="s">
        <v>193</v>
      </c>
      <c r="AT167" s="216" t="s">
        <v>75</v>
      </c>
      <c r="AU167" s="216" t="s">
        <v>84</v>
      </c>
      <c r="AY167" s="215" t="s">
        <v>167</v>
      </c>
      <c r="BK167" s="217">
        <f>SUM(BK168:BK173)</f>
        <v>0</v>
      </c>
    </row>
    <row r="168" s="2" customFormat="1" ht="24.15" customHeight="1">
      <c r="A168" s="39"/>
      <c r="B168" s="40"/>
      <c r="C168" s="220" t="s">
        <v>227</v>
      </c>
      <c r="D168" s="220" t="s">
        <v>169</v>
      </c>
      <c r="E168" s="221" t="s">
        <v>1044</v>
      </c>
      <c r="F168" s="222" t="s">
        <v>1045</v>
      </c>
      <c r="G168" s="223" t="s">
        <v>989</v>
      </c>
      <c r="H168" s="224">
        <v>1</v>
      </c>
      <c r="I168" s="225"/>
      <c r="J168" s="226">
        <f>ROUND(I168*H168,2)</f>
        <v>0</v>
      </c>
      <c r="K168" s="222" t="s">
        <v>1</v>
      </c>
      <c r="L168" s="45"/>
      <c r="M168" s="227" t="s">
        <v>1</v>
      </c>
      <c r="N168" s="228" t="s">
        <v>41</v>
      </c>
      <c r="O168" s="92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1" t="s">
        <v>990</v>
      </c>
      <c r="AT168" s="231" t="s">
        <v>169</v>
      </c>
      <c r="AU168" s="231" t="s">
        <v>87</v>
      </c>
      <c r="AY168" s="18" t="s">
        <v>167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8" t="s">
        <v>84</v>
      </c>
      <c r="BK168" s="232">
        <f>ROUND(I168*H168,2)</f>
        <v>0</v>
      </c>
      <c r="BL168" s="18" t="s">
        <v>990</v>
      </c>
      <c r="BM168" s="231" t="s">
        <v>1046</v>
      </c>
    </row>
    <row r="169" s="13" customFormat="1">
      <c r="A169" s="13"/>
      <c r="B169" s="233"/>
      <c r="C169" s="234"/>
      <c r="D169" s="235" t="s">
        <v>176</v>
      </c>
      <c r="E169" s="236" t="s">
        <v>1</v>
      </c>
      <c r="F169" s="237" t="s">
        <v>1047</v>
      </c>
      <c r="G169" s="234"/>
      <c r="H169" s="236" t="s">
        <v>1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176</v>
      </c>
      <c r="AU169" s="243" t="s">
        <v>87</v>
      </c>
      <c r="AV169" s="13" t="s">
        <v>84</v>
      </c>
      <c r="AW169" s="13" t="s">
        <v>32</v>
      </c>
      <c r="AX169" s="13" t="s">
        <v>76</v>
      </c>
      <c r="AY169" s="243" t="s">
        <v>167</v>
      </c>
    </row>
    <row r="170" s="14" customFormat="1">
      <c r="A170" s="14"/>
      <c r="B170" s="244"/>
      <c r="C170" s="245"/>
      <c r="D170" s="235" t="s">
        <v>176</v>
      </c>
      <c r="E170" s="246" t="s">
        <v>1</v>
      </c>
      <c r="F170" s="247" t="s">
        <v>84</v>
      </c>
      <c r="G170" s="245"/>
      <c r="H170" s="248">
        <v>1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176</v>
      </c>
      <c r="AU170" s="254" t="s">
        <v>87</v>
      </c>
      <c r="AV170" s="14" t="s">
        <v>87</v>
      </c>
      <c r="AW170" s="14" t="s">
        <v>32</v>
      </c>
      <c r="AX170" s="14" t="s">
        <v>84</v>
      </c>
      <c r="AY170" s="254" t="s">
        <v>167</v>
      </c>
    </row>
    <row r="171" s="2" customFormat="1" ht="21.75" customHeight="1">
      <c r="A171" s="39"/>
      <c r="B171" s="40"/>
      <c r="C171" s="220" t="s">
        <v>231</v>
      </c>
      <c r="D171" s="220" t="s">
        <v>169</v>
      </c>
      <c r="E171" s="221" t="s">
        <v>1048</v>
      </c>
      <c r="F171" s="222" t="s">
        <v>1049</v>
      </c>
      <c r="G171" s="223" t="s">
        <v>989</v>
      </c>
      <c r="H171" s="224">
        <v>1</v>
      </c>
      <c r="I171" s="225"/>
      <c r="J171" s="226">
        <f>ROUND(I171*H171,2)</f>
        <v>0</v>
      </c>
      <c r="K171" s="222" t="s">
        <v>1</v>
      </c>
      <c r="L171" s="45"/>
      <c r="M171" s="227" t="s">
        <v>1</v>
      </c>
      <c r="N171" s="228" t="s">
        <v>41</v>
      </c>
      <c r="O171" s="92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1" t="s">
        <v>990</v>
      </c>
      <c r="AT171" s="231" t="s">
        <v>169</v>
      </c>
      <c r="AU171" s="231" t="s">
        <v>87</v>
      </c>
      <c r="AY171" s="18" t="s">
        <v>167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8" t="s">
        <v>84</v>
      </c>
      <c r="BK171" s="232">
        <f>ROUND(I171*H171,2)</f>
        <v>0</v>
      </c>
      <c r="BL171" s="18" t="s">
        <v>990</v>
      </c>
      <c r="BM171" s="231" t="s">
        <v>1050</v>
      </c>
    </row>
    <row r="172" s="13" customFormat="1">
      <c r="A172" s="13"/>
      <c r="B172" s="233"/>
      <c r="C172" s="234"/>
      <c r="D172" s="235" t="s">
        <v>176</v>
      </c>
      <c r="E172" s="236" t="s">
        <v>1</v>
      </c>
      <c r="F172" s="237" t="s">
        <v>1051</v>
      </c>
      <c r="G172" s="234"/>
      <c r="H172" s="236" t="s">
        <v>1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176</v>
      </c>
      <c r="AU172" s="243" t="s">
        <v>87</v>
      </c>
      <c r="AV172" s="13" t="s">
        <v>84</v>
      </c>
      <c r="AW172" s="13" t="s">
        <v>32</v>
      </c>
      <c r="AX172" s="13" t="s">
        <v>76</v>
      </c>
      <c r="AY172" s="243" t="s">
        <v>167</v>
      </c>
    </row>
    <row r="173" s="14" customFormat="1">
      <c r="A173" s="14"/>
      <c r="B173" s="244"/>
      <c r="C173" s="245"/>
      <c r="D173" s="235" t="s">
        <v>176</v>
      </c>
      <c r="E173" s="246" t="s">
        <v>1</v>
      </c>
      <c r="F173" s="247" t="s">
        <v>84</v>
      </c>
      <c r="G173" s="245"/>
      <c r="H173" s="248">
        <v>1</v>
      </c>
      <c r="I173" s="249"/>
      <c r="J173" s="245"/>
      <c r="K173" s="245"/>
      <c r="L173" s="250"/>
      <c r="M173" s="292"/>
      <c r="N173" s="293"/>
      <c r="O173" s="293"/>
      <c r="P173" s="293"/>
      <c r="Q173" s="293"/>
      <c r="R173" s="293"/>
      <c r="S173" s="293"/>
      <c r="T173" s="29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176</v>
      </c>
      <c r="AU173" s="254" t="s">
        <v>87</v>
      </c>
      <c r="AV173" s="14" t="s">
        <v>87</v>
      </c>
      <c r="AW173" s="14" t="s">
        <v>32</v>
      </c>
      <c r="AX173" s="14" t="s">
        <v>84</v>
      </c>
      <c r="AY173" s="254" t="s">
        <v>167</v>
      </c>
    </row>
    <row r="174" s="2" customFormat="1" ht="6.96" customHeight="1">
      <c r="A174" s="39"/>
      <c r="B174" s="67"/>
      <c r="C174" s="68"/>
      <c r="D174" s="68"/>
      <c r="E174" s="68"/>
      <c r="F174" s="68"/>
      <c r="G174" s="68"/>
      <c r="H174" s="68"/>
      <c r="I174" s="68"/>
      <c r="J174" s="68"/>
      <c r="K174" s="68"/>
      <c r="L174" s="45"/>
      <c r="M174" s="39"/>
      <c r="O174" s="39"/>
      <c r="P174" s="39"/>
      <c r="Q174" s="39"/>
      <c r="R174" s="39"/>
      <c r="S174" s="39"/>
      <c r="T174" s="39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</row>
  </sheetData>
  <sheetProtection sheet="1" autoFilter="0" formatColumns="0" formatRows="0" objects="1" scenarios="1" spinCount="100000" saltValue="txzQcxX61FKSjhQPeYuCkGE6eT1EdL0CpnIna8AuEX8Wimu4ejkkT3sYUcfSUuqOcoiRddsWFxETmJQi7yxkgw==" hashValue="E0YdlG8swh5vpRmAp/4Srd0fPDiBeLIc61V46ILRyHMZ27wO3ZZbAeCBWJ1qsnGsWv9Ha3hQCVjdzdL1++poPg==" algorithmName="SHA-512" password="CC35"/>
  <autoFilter ref="C121:K173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8"/>
      <c r="C3" s="139"/>
      <c r="D3" s="139"/>
      <c r="E3" s="139"/>
      <c r="F3" s="139"/>
      <c r="G3" s="139"/>
      <c r="H3" s="21"/>
    </row>
    <row r="4" s="1" customFormat="1" ht="24.96" customHeight="1">
      <c r="B4" s="21"/>
      <c r="C4" s="140" t="s">
        <v>1052</v>
      </c>
      <c r="H4" s="21"/>
    </row>
    <row r="5" s="1" customFormat="1" ht="12" customHeight="1">
      <c r="B5" s="21"/>
      <c r="C5" s="295" t="s">
        <v>13</v>
      </c>
      <c r="D5" s="149" t="s">
        <v>14</v>
      </c>
      <c r="E5" s="1"/>
      <c r="F5" s="1"/>
      <c r="H5" s="21"/>
    </row>
    <row r="6" s="1" customFormat="1" ht="36.96" customHeight="1">
      <c r="B6" s="21"/>
      <c r="C6" s="296" t="s">
        <v>16</v>
      </c>
      <c r="D6" s="297" t="s">
        <v>17</v>
      </c>
      <c r="E6" s="1"/>
      <c r="F6" s="1"/>
      <c r="H6" s="21"/>
    </row>
    <row r="7" s="1" customFormat="1" ht="24.75" customHeight="1">
      <c r="B7" s="21"/>
      <c r="C7" s="142" t="s">
        <v>22</v>
      </c>
      <c r="D7" s="146" t="str">
        <f>'Rekapitulace stavby'!AN8</f>
        <v>8. 11. 2023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93"/>
      <c r="B9" s="298"/>
      <c r="C9" s="299" t="s">
        <v>57</v>
      </c>
      <c r="D9" s="300" t="s">
        <v>58</v>
      </c>
      <c r="E9" s="300" t="s">
        <v>154</v>
      </c>
      <c r="F9" s="301" t="s">
        <v>1053</v>
      </c>
      <c r="G9" s="193"/>
      <c r="H9" s="298"/>
    </row>
    <row r="10" s="2" customFormat="1" ht="26.4" customHeight="1">
      <c r="A10" s="39"/>
      <c r="B10" s="45"/>
      <c r="C10" s="302" t="s">
        <v>1054</v>
      </c>
      <c r="D10" s="302" t="s">
        <v>82</v>
      </c>
      <c r="E10" s="39"/>
      <c r="F10" s="39"/>
      <c r="G10" s="39"/>
      <c r="H10" s="45"/>
    </row>
    <row r="11" s="2" customFormat="1" ht="16.8" customHeight="1">
      <c r="A11" s="39"/>
      <c r="B11" s="45"/>
      <c r="C11" s="303" t="s">
        <v>95</v>
      </c>
      <c r="D11" s="304" t="s">
        <v>96</v>
      </c>
      <c r="E11" s="305" t="s">
        <v>1</v>
      </c>
      <c r="F11" s="306">
        <v>0.081000000000000003</v>
      </c>
      <c r="G11" s="39"/>
      <c r="H11" s="45"/>
    </row>
    <row r="12" s="2" customFormat="1" ht="16.8" customHeight="1">
      <c r="A12" s="39"/>
      <c r="B12" s="45"/>
      <c r="C12" s="307" t="s">
        <v>1</v>
      </c>
      <c r="D12" s="307" t="s">
        <v>303</v>
      </c>
      <c r="E12" s="18" t="s">
        <v>1</v>
      </c>
      <c r="F12" s="308">
        <v>0</v>
      </c>
      <c r="G12" s="39"/>
      <c r="H12" s="45"/>
    </row>
    <row r="13" s="2" customFormat="1" ht="16.8" customHeight="1">
      <c r="A13" s="39"/>
      <c r="B13" s="45"/>
      <c r="C13" s="307" t="s">
        <v>1</v>
      </c>
      <c r="D13" s="307" t="s">
        <v>304</v>
      </c>
      <c r="E13" s="18" t="s">
        <v>1</v>
      </c>
      <c r="F13" s="308">
        <v>0.081000000000000003</v>
      </c>
      <c r="G13" s="39"/>
      <c r="H13" s="45"/>
    </row>
    <row r="14" s="2" customFormat="1" ht="16.8" customHeight="1">
      <c r="A14" s="39"/>
      <c r="B14" s="45"/>
      <c r="C14" s="307" t="s">
        <v>95</v>
      </c>
      <c r="D14" s="307" t="s">
        <v>96</v>
      </c>
      <c r="E14" s="18" t="s">
        <v>1</v>
      </c>
      <c r="F14" s="308">
        <v>0.081000000000000003</v>
      </c>
      <c r="G14" s="39"/>
      <c r="H14" s="45"/>
    </row>
    <row r="15" s="2" customFormat="1" ht="16.8" customHeight="1">
      <c r="A15" s="39"/>
      <c r="B15" s="45"/>
      <c r="C15" s="309" t="s">
        <v>1055</v>
      </c>
      <c r="D15" s="39"/>
      <c r="E15" s="39"/>
      <c r="F15" s="39"/>
      <c r="G15" s="39"/>
      <c r="H15" s="45"/>
    </row>
    <row r="16" s="2" customFormat="1">
      <c r="A16" s="39"/>
      <c r="B16" s="45"/>
      <c r="C16" s="307" t="s">
        <v>295</v>
      </c>
      <c r="D16" s="307" t="s">
        <v>296</v>
      </c>
      <c r="E16" s="18" t="s">
        <v>242</v>
      </c>
      <c r="F16" s="308">
        <v>38.610999999999997</v>
      </c>
      <c r="G16" s="39"/>
      <c r="H16" s="45"/>
    </row>
    <row r="17" s="2" customFormat="1" ht="16.8" customHeight="1">
      <c r="A17" s="39"/>
      <c r="B17" s="45"/>
      <c r="C17" s="307" t="s">
        <v>409</v>
      </c>
      <c r="D17" s="307" t="s">
        <v>410</v>
      </c>
      <c r="E17" s="18" t="s">
        <v>352</v>
      </c>
      <c r="F17" s="308">
        <v>0.081000000000000003</v>
      </c>
      <c r="G17" s="39"/>
      <c r="H17" s="45"/>
    </row>
    <row r="18" s="2" customFormat="1" ht="16.8" customHeight="1">
      <c r="A18" s="39"/>
      <c r="B18" s="45"/>
      <c r="C18" s="303" t="s">
        <v>98</v>
      </c>
      <c r="D18" s="304" t="s">
        <v>1</v>
      </c>
      <c r="E18" s="305" t="s">
        <v>1</v>
      </c>
      <c r="F18" s="306">
        <v>0.5</v>
      </c>
      <c r="G18" s="39"/>
      <c r="H18" s="45"/>
    </row>
    <row r="19" s="2" customFormat="1" ht="16.8" customHeight="1">
      <c r="A19" s="39"/>
      <c r="B19" s="45"/>
      <c r="C19" s="307" t="s">
        <v>1</v>
      </c>
      <c r="D19" s="307" t="s">
        <v>401</v>
      </c>
      <c r="E19" s="18" t="s">
        <v>1</v>
      </c>
      <c r="F19" s="308">
        <v>0</v>
      </c>
      <c r="G19" s="39"/>
      <c r="H19" s="45"/>
    </row>
    <row r="20" s="2" customFormat="1" ht="16.8" customHeight="1">
      <c r="A20" s="39"/>
      <c r="B20" s="45"/>
      <c r="C20" s="307" t="s">
        <v>1</v>
      </c>
      <c r="D20" s="307" t="s">
        <v>781</v>
      </c>
      <c r="E20" s="18" t="s">
        <v>1</v>
      </c>
      <c r="F20" s="308">
        <v>0</v>
      </c>
      <c r="G20" s="39"/>
      <c r="H20" s="45"/>
    </row>
    <row r="21" s="2" customFormat="1" ht="16.8" customHeight="1">
      <c r="A21" s="39"/>
      <c r="B21" s="45"/>
      <c r="C21" s="307" t="s">
        <v>1</v>
      </c>
      <c r="D21" s="307" t="s">
        <v>782</v>
      </c>
      <c r="E21" s="18" t="s">
        <v>1</v>
      </c>
      <c r="F21" s="308">
        <v>0.5</v>
      </c>
      <c r="G21" s="39"/>
      <c r="H21" s="45"/>
    </row>
    <row r="22" s="2" customFormat="1" ht="16.8" customHeight="1">
      <c r="A22" s="39"/>
      <c r="B22" s="45"/>
      <c r="C22" s="307" t="s">
        <v>98</v>
      </c>
      <c r="D22" s="307" t="s">
        <v>128</v>
      </c>
      <c r="E22" s="18" t="s">
        <v>1</v>
      </c>
      <c r="F22" s="308">
        <v>0.5</v>
      </c>
      <c r="G22" s="39"/>
      <c r="H22" s="45"/>
    </row>
    <row r="23" s="2" customFormat="1" ht="16.8" customHeight="1">
      <c r="A23" s="39"/>
      <c r="B23" s="45"/>
      <c r="C23" s="309" t="s">
        <v>1055</v>
      </c>
      <c r="D23" s="39"/>
      <c r="E23" s="39"/>
      <c r="F23" s="39"/>
      <c r="G23" s="39"/>
      <c r="H23" s="45"/>
    </row>
    <row r="24" s="2" customFormat="1" ht="16.8" customHeight="1">
      <c r="A24" s="39"/>
      <c r="B24" s="45"/>
      <c r="C24" s="307" t="s">
        <v>778</v>
      </c>
      <c r="D24" s="307" t="s">
        <v>779</v>
      </c>
      <c r="E24" s="18" t="s">
        <v>172</v>
      </c>
      <c r="F24" s="308">
        <v>0.5</v>
      </c>
      <c r="G24" s="39"/>
      <c r="H24" s="45"/>
    </row>
    <row r="25" s="2" customFormat="1" ht="16.8" customHeight="1">
      <c r="A25" s="39"/>
      <c r="B25" s="45"/>
      <c r="C25" s="307" t="s">
        <v>784</v>
      </c>
      <c r="D25" s="307" t="s">
        <v>785</v>
      </c>
      <c r="E25" s="18" t="s">
        <v>172</v>
      </c>
      <c r="F25" s="308">
        <v>0.57499999999999996</v>
      </c>
      <c r="G25" s="39"/>
      <c r="H25" s="45"/>
    </row>
    <row r="26" s="2" customFormat="1" ht="16.8" customHeight="1">
      <c r="A26" s="39"/>
      <c r="B26" s="45"/>
      <c r="C26" s="303" t="s">
        <v>101</v>
      </c>
      <c r="D26" s="304" t="s">
        <v>96</v>
      </c>
      <c r="E26" s="305" t="s">
        <v>1</v>
      </c>
      <c r="F26" s="306">
        <v>8.4239999999999995</v>
      </c>
      <c r="G26" s="39"/>
      <c r="H26" s="45"/>
    </row>
    <row r="27" s="2" customFormat="1" ht="16.8" customHeight="1">
      <c r="A27" s="39"/>
      <c r="B27" s="45"/>
      <c r="C27" s="307" t="s">
        <v>1</v>
      </c>
      <c r="D27" s="307" t="s">
        <v>177</v>
      </c>
      <c r="E27" s="18" t="s">
        <v>1</v>
      </c>
      <c r="F27" s="308">
        <v>0</v>
      </c>
      <c r="G27" s="39"/>
      <c r="H27" s="45"/>
    </row>
    <row r="28" s="2" customFormat="1" ht="16.8" customHeight="1">
      <c r="A28" s="39"/>
      <c r="B28" s="45"/>
      <c r="C28" s="307" t="s">
        <v>1</v>
      </c>
      <c r="D28" s="307" t="s">
        <v>298</v>
      </c>
      <c r="E28" s="18" t="s">
        <v>1</v>
      </c>
      <c r="F28" s="308">
        <v>0</v>
      </c>
      <c r="G28" s="39"/>
      <c r="H28" s="45"/>
    </row>
    <row r="29" s="2" customFormat="1" ht="16.8" customHeight="1">
      <c r="A29" s="39"/>
      <c r="B29" s="45"/>
      <c r="C29" s="307" t="s">
        <v>1</v>
      </c>
      <c r="D29" s="307" t="s">
        <v>299</v>
      </c>
      <c r="E29" s="18" t="s">
        <v>1</v>
      </c>
      <c r="F29" s="308">
        <v>0</v>
      </c>
      <c r="G29" s="39"/>
      <c r="H29" s="45"/>
    </row>
    <row r="30" s="2" customFormat="1" ht="16.8" customHeight="1">
      <c r="A30" s="39"/>
      <c r="B30" s="45"/>
      <c r="C30" s="307" t="s">
        <v>1</v>
      </c>
      <c r="D30" s="307" t="s">
        <v>300</v>
      </c>
      <c r="E30" s="18" t="s">
        <v>1</v>
      </c>
      <c r="F30" s="308">
        <v>8.4239999999999995</v>
      </c>
      <c r="G30" s="39"/>
      <c r="H30" s="45"/>
    </row>
    <row r="31" s="2" customFormat="1" ht="16.8" customHeight="1">
      <c r="A31" s="39"/>
      <c r="B31" s="45"/>
      <c r="C31" s="307" t="s">
        <v>101</v>
      </c>
      <c r="D31" s="307" t="s">
        <v>96</v>
      </c>
      <c r="E31" s="18" t="s">
        <v>1</v>
      </c>
      <c r="F31" s="308">
        <v>8.4239999999999995</v>
      </c>
      <c r="G31" s="39"/>
      <c r="H31" s="45"/>
    </row>
    <row r="32" s="2" customFormat="1" ht="16.8" customHeight="1">
      <c r="A32" s="39"/>
      <c r="B32" s="45"/>
      <c r="C32" s="309" t="s">
        <v>1055</v>
      </c>
      <c r="D32" s="39"/>
      <c r="E32" s="39"/>
      <c r="F32" s="39"/>
      <c r="G32" s="39"/>
      <c r="H32" s="45"/>
    </row>
    <row r="33" s="2" customFormat="1">
      <c r="A33" s="39"/>
      <c r="B33" s="45"/>
      <c r="C33" s="307" t="s">
        <v>295</v>
      </c>
      <c r="D33" s="307" t="s">
        <v>296</v>
      </c>
      <c r="E33" s="18" t="s">
        <v>242</v>
      </c>
      <c r="F33" s="308">
        <v>38.610999999999997</v>
      </c>
      <c r="G33" s="39"/>
      <c r="H33" s="45"/>
    </row>
    <row r="34" s="2" customFormat="1" ht="16.8" customHeight="1">
      <c r="A34" s="39"/>
      <c r="B34" s="45"/>
      <c r="C34" s="307" t="s">
        <v>326</v>
      </c>
      <c r="D34" s="307" t="s">
        <v>327</v>
      </c>
      <c r="E34" s="18" t="s">
        <v>242</v>
      </c>
      <c r="F34" s="308">
        <v>123.78100000000001</v>
      </c>
      <c r="G34" s="39"/>
      <c r="H34" s="45"/>
    </row>
    <row r="35" s="2" customFormat="1" ht="16.8" customHeight="1">
      <c r="A35" s="39"/>
      <c r="B35" s="45"/>
      <c r="C35" s="307" t="s">
        <v>405</v>
      </c>
      <c r="D35" s="307" t="s">
        <v>406</v>
      </c>
      <c r="E35" s="18" t="s">
        <v>352</v>
      </c>
      <c r="F35" s="308">
        <v>8.4239999999999995</v>
      </c>
      <c r="G35" s="39"/>
      <c r="H35" s="45"/>
    </row>
    <row r="36" s="2" customFormat="1" ht="16.8" customHeight="1">
      <c r="A36" s="39"/>
      <c r="B36" s="45"/>
      <c r="C36" s="303" t="s">
        <v>103</v>
      </c>
      <c r="D36" s="304" t="s">
        <v>96</v>
      </c>
      <c r="E36" s="305" t="s">
        <v>1</v>
      </c>
      <c r="F36" s="306">
        <v>33.695999999999998</v>
      </c>
      <c r="G36" s="39"/>
      <c r="H36" s="45"/>
    </row>
    <row r="37" s="2" customFormat="1" ht="16.8" customHeight="1">
      <c r="A37" s="39"/>
      <c r="B37" s="45"/>
      <c r="C37" s="307" t="s">
        <v>1</v>
      </c>
      <c r="D37" s="307" t="s">
        <v>301</v>
      </c>
      <c r="E37" s="18" t="s">
        <v>1</v>
      </c>
      <c r="F37" s="308">
        <v>0</v>
      </c>
      <c r="G37" s="39"/>
      <c r="H37" s="45"/>
    </row>
    <row r="38" s="2" customFormat="1" ht="16.8" customHeight="1">
      <c r="A38" s="39"/>
      <c r="B38" s="45"/>
      <c r="C38" s="307" t="s">
        <v>1</v>
      </c>
      <c r="D38" s="307" t="s">
        <v>302</v>
      </c>
      <c r="E38" s="18" t="s">
        <v>1</v>
      </c>
      <c r="F38" s="308">
        <v>33.695999999999998</v>
      </c>
      <c r="G38" s="39"/>
      <c r="H38" s="45"/>
    </row>
    <row r="39" s="2" customFormat="1" ht="16.8" customHeight="1">
      <c r="A39" s="39"/>
      <c r="B39" s="45"/>
      <c r="C39" s="307" t="s">
        <v>103</v>
      </c>
      <c r="D39" s="307" t="s">
        <v>96</v>
      </c>
      <c r="E39" s="18" t="s">
        <v>1</v>
      </c>
      <c r="F39" s="308">
        <v>33.695999999999998</v>
      </c>
      <c r="G39" s="39"/>
      <c r="H39" s="45"/>
    </row>
    <row r="40" s="2" customFormat="1" ht="16.8" customHeight="1">
      <c r="A40" s="39"/>
      <c r="B40" s="45"/>
      <c r="C40" s="309" t="s">
        <v>1055</v>
      </c>
      <c r="D40" s="39"/>
      <c r="E40" s="39"/>
      <c r="F40" s="39"/>
      <c r="G40" s="39"/>
      <c r="H40" s="45"/>
    </row>
    <row r="41" s="2" customFormat="1">
      <c r="A41" s="39"/>
      <c r="B41" s="45"/>
      <c r="C41" s="307" t="s">
        <v>295</v>
      </c>
      <c r="D41" s="307" t="s">
        <v>296</v>
      </c>
      <c r="E41" s="18" t="s">
        <v>242</v>
      </c>
      <c r="F41" s="308">
        <v>38.610999999999997</v>
      </c>
      <c r="G41" s="39"/>
      <c r="H41" s="45"/>
    </row>
    <row r="42" s="2" customFormat="1" ht="16.8" customHeight="1">
      <c r="A42" s="39"/>
      <c r="B42" s="45"/>
      <c r="C42" s="307" t="s">
        <v>362</v>
      </c>
      <c r="D42" s="307" t="s">
        <v>363</v>
      </c>
      <c r="E42" s="18" t="s">
        <v>242</v>
      </c>
      <c r="F42" s="308">
        <v>33.034999999999997</v>
      </c>
      <c r="G42" s="39"/>
      <c r="H42" s="45"/>
    </row>
    <row r="43" s="2" customFormat="1" ht="16.8" customHeight="1">
      <c r="A43" s="39"/>
      <c r="B43" s="45"/>
      <c r="C43" s="303" t="s">
        <v>105</v>
      </c>
      <c r="D43" s="304" t="s">
        <v>1</v>
      </c>
      <c r="E43" s="305" t="s">
        <v>1</v>
      </c>
      <c r="F43" s="306">
        <v>96.287000000000006</v>
      </c>
      <c r="G43" s="39"/>
      <c r="H43" s="45"/>
    </row>
    <row r="44" s="2" customFormat="1" ht="16.8" customHeight="1">
      <c r="A44" s="39"/>
      <c r="B44" s="45"/>
      <c r="C44" s="307" t="s">
        <v>105</v>
      </c>
      <c r="D44" s="307" t="s">
        <v>733</v>
      </c>
      <c r="E44" s="18" t="s">
        <v>1</v>
      </c>
      <c r="F44" s="308">
        <v>96.287000000000006</v>
      </c>
      <c r="G44" s="39"/>
      <c r="H44" s="45"/>
    </row>
    <row r="45" s="2" customFormat="1" ht="16.8" customHeight="1">
      <c r="A45" s="39"/>
      <c r="B45" s="45"/>
      <c r="C45" s="309" t="s">
        <v>1055</v>
      </c>
      <c r="D45" s="39"/>
      <c r="E45" s="39"/>
      <c r="F45" s="39"/>
      <c r="G45" s="39"/>
      <c r="H45" s="45"/>
    </row>
    <row r="46" s="2" customFormat="1" ht="16.8" customHeight="1">
      <c r="A46" s="39"/>
      <c r="B46" s="45"/>
      <c r="C46" s="307" t="s">
        <v>730</v>
      </c>
      <c r="D46" s="307" t="s">
        <v>731</v>
      </c>
      <c r="E46" s="18" t="s">
        <v>345</v>
      </c>
      <c r="F46" s="308">
        <v>192.57400000000001</v>
      </c>
      <c r="G46" s="39"/>
      <c r="H46" s="45"/>
    </row>
    <row r="47" s="2" customFormat="1" ht="16.8" customHeight="1">
      <c r="A47" s="39"/>
      <c r="B47" s="45"/>
      <c r="C47" s="307" t="s">
        <v>736</v>
      </c>
      <c r="D47" s="307" t="s">
        <v>737</v>
      </c>
      <c r="E47" s="18" t="s">
        <v>345</v>
      </c>
      <c r="F47" s="308">
        <v>962.87</v>
      </c>
      <c r="G47" s="39"/>
      <c r="H47" s="45"/>
    </row>
    <row r="48" s="2" customFormat="1" ht="16.8" customHeight="1">
      <c r="A48" s="39"/>
      <c r="B48" s="45"/>
      <c r="C48" s="307" t="s">
        <v>742</v>
      </c>
      <c r="D48" s="307" t="s">
        <v>743</v>
      </c>
      <c r="E48" s="18" t="s">
        <v>345</v>
      </c>
      <c r="F48" s="308">
        <v>192.57400000000001</v>
      </c>
      <c r="G48" s="39"/>
      <c r="H48" s="45"/>
    </row>
    <row r="49" s="2" customFormat="1">
      <c r="A49" s="39"/>
      <c r="B49" s="45"/>
      <c r="C49" s="307" t="s">
        <v>758</v>
      </c>
      <c r="D49" s="307" t="s">
        <v>759</v>
      </c>
      <c r="E49" s="18" t="s">
        <v>345</v>
      </c>
      <c r="F49" s="308">
        <v>45.904000000000003</v>
      </c>
      <c r="G49" s="39"/>
      <c r="H49" s="45"/>
    </row>
    <row r="50" s="2" customFormat="1" ht="16.8" customHeight="1">
      <c r="A50" s="39"/>
      <c r="B50" s="45"/>
      <c r="C50" s="303" t="s">
        <v>107</v>
      </c>
      <c r="D50" s="304" t="s">
        <v>1</v>
      </c>
      <c r="E50" s="305" t="s">
        <v>1</v>
      </c>
      <c r="F50" s="306">
        <v>362.10000000000002</v>
      </c>
      <c r="G50" s="39"/>
      <c r="H50" s="45"/>
    </row>
    <row r="51" s="2" customFormat="1" ht="16.8" customHeight="1">
      <c r="A51" s="39"/>
      <c r="B51" s="45"/>
      <c r="C51" s="307" t="s">
        <v>1</v>
      </c>
      <c r="D51" s="307" t="s">
        <v>177</v>
      </c>
      <c r="E51" s="18" t="s">
        <v>1</v>
      </c>
      <c r="F51" s="308">
        <v>0</v>
      </c>
      <c r="G51" s="39"/>
      <c r="H51" s="45"/>
    </row>
    <row r="52" s="2" customFormat="1" ht="16.8" customHeight="1">
      <c r="A52" s="39"/>
      <c r="B52" s="45"/>
      <c r="C52" s="307" t="s">
        <v>1</v>
      </c>
      <c r="D52" s="307" t="s">
        <v>277</v>
      </c>
      <c r="E52" s="18" t="s">
        <v>1</v>
      </c>
      <c r="F52" s="308">
        <v>343.39999999999998</v>
      </c>
      <c r="G52" s="39"/>
      <c r="H52" s="45"/>
    </row>
    <row r="53" s="2" customFormat="1" ht="16.8" customHeight="1">
      <c r="A53" s="39"/>
      <c r="B53" s="45"/>
      <c r="C53" s="307" t="s">
        <v>1</v>
      </c>
      <c r="D53" s="307" t="s">
        <v>278</v>
      </c>
      <c r="E53" s="18" t="s">
        <v>1</v>
      </c>
      <c r="F53" s="308">
        <v>13.6</v>
      </c>
      <c r="G53" s="39"/>
      <c r="H53" s="45"/>
    </row>
    <row r="54" s="2" customFormat="1" ht="16.8" customHeight="1">
      <c r="A54" s="39"/>
      <c r="B54" s="45"/>
      <c r="C54" s="307" t="s">
        <v>1</v>
      </c>
      <c r="D54" s="307" t="s">
        <v>279</v>
      </c>
      <c r="E54" s="18" t="s">
        <v>1</v>
      </c>
      <c r="F54" s="308">
        <v>5.0999999999999996</v>
      </c>
      <c r="G54" s="39"/>
      <c r="H54" s="45"/>
    </row>
    <row r="55" s="2" customFormat="1" ht="16.8" customHeight="1">
      <c r="A55" s="39"/>
      <c r="B55" s="45"/>
      <c r="C55" s="307" t="s">
        <v>107</v>
      </c>
      <c r="D55" s="307" t="s">
        <v>128</v>
      </c>
      <c r="E55" s="18" t="s">
        <v>1</v>
      </c>
      <c r="F55" s="308">
        <v>362.10000000000002</v>
      </c>
      <c r="G55" s="39"/>
      <c r="H55" s="45"/>
    </row>
    <row r="56" s="2" customFormat="1" ht="16.8" customHeight="1">
      <c r="A56" s="39"/>
      <c r="B56" s="45"/>
      <c r="C56" s="309" t="s">
        <v>1055</v>
      </c>
      <c r="D56" s="39"/>
      <c r="E56" s="39"/>
      <c r="F56" s="39"/>
      <c r="G56" s="39"/>
      <c r="H56" s="45"/>
    </row>
    <row r="57" s="2" customFormat="1" ht="16.8" customHeight="1">
      <c r="A57" s="39"/>
      <c r="B57" s="45"/>
      <c r="C57" s="307" t="s">
        <v>274</v>
      </c>
      <c r="D57" s="307" t="s">
        <v>275</v>
      </c>
      <c r="E57" s="18" t="s">
        <v>172</v>
      </c>
      <c r="F57" s="308">
        <v>181.05000000000001</v>
      </c>
      <c r="G57" s="39"/>
      <c r="H57" s="45"/>
    </row>
    <row r="58" s="2" customFormat="1" ht="16.8" customHeight="1">
      <c r="A58" s="39"/>
      <c r="B58" s="45"/>
      <c r="C58" s="307" t="s">
        <v>281</v>
      </c>
      <c r="D58" s="307" t="s">
        <v>282</v>
      </c>
      <c r="E58" s="18" t="s">
        <v>172</v>
      </c>
      <c r="F58" s="308">
        <v>181.05000000000001</v>
      </c>
      <c r="G58" s="39"/>
      <c r="H58" s="45"/>
    </row>
    <row r="59" s="2" customFormat="1" ht="16.8" customHeight="1">
      <c r="A59" s="39"/>
      <c r="B59" s="45"/>
      <c r="C59" s="303" t="s">
        <v>110</v>
      </c>
      <c r="D59" s="304" t="s">
        <v>1</v>
      </c>
      <c r="E59" s="305" t="s">
        <v>1</v>
      </c>
      <c r="F59" s="306">
        <v>3</v>
      </c>
      <c r="G59" s="39"/>
      <c r="H59" s="45"/>
    </row>
    <row r="60" s="2" customFormat="1" ht="16.8" customHeight="1">
      <c r="A60" s="39"/>
      <c r="B60" s="45"/>
      <c r="C60" s="307" t="s">
        <v>1</v>
      </c>
      <c r="D60" s="307" t="s">
        <v>401</v>
      </c>
      <c r="E60" s="18" t="s">
        <v>1</v>
      </c>
      <c r="F60" s="308">
        <v>0</v>
      </c>
      <c r="G60" s="39"/>
      <c r="H60" s="45"/>
    </row>
    <row r="61" s="2" customFormat="1" ht="16.8" customHeight="1">
      <c r="A61" s="39"/>
      <c r="B61" s="45"/>
      <c r="C61" s="307" t="s">
        <v>110</v>
      </c>
      <c r="D61" s="307" t="s">
        <v>458</v>
      </c>
      <c r="E61" s="18" t="s">
        <v>1</v>
      </c>
      <c r="F61" s="308">
        <v>3</v>
      </c>
      <c r="G61" s="39"/>
      <c r="H61" s="45"/>
    </row>
    <row r="62" s="2" customFormat="1" ht="16.8" customHeight="1">
      <c r="A62" s="39"/>
      <c r="B62" s="45"/>
      <c r="C62" s="309" t="s">
        <v>1055</v>
      </c>
      <c r="D62" s="39"/>
      <c r="E62" s="39"/>
      <c r="F62" s="39"/>
      <c r="G62" s="39"/>
      <c r="H62" s="45"/>
    </row>
    <row r="63" s="2" customFormat="1" ht="16.8" customHeight="1">
      <c r="A63" s="39"/>
      <c r="B63" s="45"/>
      <c r="C63" s="307" t="s">
        <v>455</v>
      </c>
      <c r="D63" s="307" t="s">
        <v>456</v>
      </c>
      <c r="E63" s="18" t="s">
        <v>196</v>
      </c>
      <c r="F63" s="308">
        <v>3</v>
      </c>
      <c r="G63" s="39"/>
      <c r="H63" s="45"/>
    </row>
    <row r="64" s="2" customFormat="1" ht="16.8" customHeight="1">
      <c r="A64" s="39"/>
      <c r="B64" s="45"/>
      <c r="C64" s="307" t="s">
        <v>460</v>
      </c>
      <c r="D64" s="307" t="s">
        <v>461</v>
      </c>
      <c r="E64" s="18" t="s">
        <v>196</v>
      </c>
      <c r="F64" s="308">
        <v>3.0449999999999999</v>
      </c>
      <c r="G64" s="39"/>
      <c r="H64" s="45"/>
    </row>
    <row r="65" s="2" customFormat="1" ht="16.8" customHeight="1">
      <c r="A65" s="39"/>
      <c r="B65" s="45"/>
      <c r="C65" s="303" t="s">
        <v>113</v>
      </c>
      <c r="D65" s="304" t="s">
        <v>1</v>
      </c>
      <c r="E65" s="305" t="s">
        <v>1</v>
      </c>
      <c r="F65" s="306">
        <v>104</v>
      </c>
      <c r="G65" s="39"/>
      <c r="H65" s="45"/>
    </row>
    <row r="66" s="2" customFormat="1" ht="16.8" customHeight="1">
      <c r="A66" s="39"/>
      <c r="B66" s="45"/>
      <c r="C66" s="307" t="s">
        <v>1</v>
      </c>
      <c r="D66" s="307" t="s">
        <v>401</v>
      </c>
      <c r="E66" s="18" t="s">
        <v>1</v>
      </c>
      <c r="F66" s="308">
        <v>0</v>
      </c>
      <c r="G66" s="39"/>
      <c r="H66" s="45"/>
    </row>
    <row r="67" s="2" customFormat="1" ht="16.8" customHeight="1">
      <c r="A67" s="39"/>
      <c r="B67" s="45"/>
      <c r="C67" s="307" t="s">
        <v>1</v>
      </c>
      <c r="D67" s="307" t="s">
        <v>468</v>
      </c>
      <c r="E67" s="18" t="s">
        <v>1</v>
      </c>
      <c r="F67" s="308">
        <v>104</v>
      </c>
      <c r="G67" s="39"/>
      <c r="H67" s="45"/>
    </row>
    <row r="68" s="2" customFormat="1" ht="16.8" customHeight="1">
      <c r="A68" s="39"/>
      <c r="B68" s="45"/>
      <c r="C68" s="307" t="s">
        <v>113</v>
      </c>
      <c r="D68" s="307" t="s">
        <v>128</v>
      </c>
      <c r="E68" s="18" t="s">
        <v>1</v>
      </c>
      <c r="F68" s="308">
        <v>104</v>
      </c>
      <c r="G68" s="39"/>
      <c r="H68" s="45"/>
    </row>
    <row r="69" s="2" customFormat="1" ht="16.8" customHeight="1">
      <c r="A69" s="39"/>
      <c r="B69" s="45"/>
      <c r="C69" s="309" t="s">
        <v>1055</v>
      </c>
      <c r="D69" s="39"/>
      <c r="E69" s="39"/>
      <c r="F69" s="39"/>
      <c r="G69" s="39"/>
      <c r="H69" s="45"/>
    </row>
    <row r="70" s="2" customFormat="1">
      <c r="A70" s="39"/>
      <c r="B70" s="45"/>
      <c r="C70" s="307" t="s">
        <v>465</v>
      </c>
      <c r="D70" s="307" t="s">
        <v>466</v>
      </c>
      <c r="E70" s="18" t="s">
        <v>196</v>
      </c>
      <c r="F70" s="308">
        <v>104</v>
      </c>
      <c r="G70" s="39"/>
      <c r="H70" s="45"/>
    </row>
    <row r="71" s="2" customFormat="1" ht="16.8" customHeight="1">
      <c r="A71" s="39"/>
      <c r="B71" s="45"/>
      <c r="C71" s="307" t="s">
        <v>470</v>
      </c>
      <c r="D71" s="307" t="s">
        <v>471</v>
      </c>
      <c r="E71" s="18" t="s">
        <v>196</v>
      </c>
      <c r="F71" s="308">
        <v>105.56</v>
      </c>
      <c r="G71" s="39"/>
      <c r="H71" s="45"/>
    </row>
    <row r="72" s="2" customFormat="1" ht="16.8" customHeight="1">
      <c r="A72" s="39"/>
      <c r="B72" s="45"/>
      <c r="C72" s="303" t="s">
        <v>115</v>
      </c>
      <c r="D72" s="304" t="s">
        <v>1</v>
      </c>
      <c r="E72" s="305" t="s">
        <v>1</v>
      </c>
      <c r="F72" s="306">
        <v>123.78100000000001</v>
      </c>
      <c r="G72" s="39"/>
      <c r="H72" s="45"/>
    </row>
    <row r="73" s="2" customFormat="1" ht="16.8" customHeight="1">
      <c r="A73" s="39"/>
      <c r="B73" s="45"/>
      <c r="C73" s="307" t="s">
        <v>1</v>
      </c>
      <c r="D73" s="307" t="s">
        <v>177</v>
      </c>
      <c r="E73" s="18" t="s">
        <v>1</v>
      </c>
      <c r="F73" s="308">
        <v>0</v>
      </c>
      <c r="G73" s="39"/>
      <c r="H73" s="45"/>
    </row>
    <row r="74" s="2" customFormat="1" ht="16.8" customHeight="1">
      <c r="A74" s="39"/>
      <c r="B74" s="45"/>
      <c r="C74" s="307" t="s">
        <v>1</v>
      </c>
      <c r="D74" s="307" t="s">
        <v>385</v>
      </c>
      <c r="E74" s="18" t="s">
        <v>1</v>
      </c>
      <c r="F74" s="308">
        <v>0</v>
      </c>
      <c r="G74" s="39"/>
      <c r="H74" s="45"/>
    </row>
    <row r="75" s="2" customFormat="1" ht="16.8" customHeight="1">
      <c r="A75" s="39"/>
      <c r="B75" s="45"/>
      <c r="C75" s="307" t="s">
        <v>1</v>
      </c>
      <c r="D75" s="307" t="s">
        <v>386</v>
      </c>
      <c r="E75" s="18" t="s">
        <v>1</v>
      </c>
      <c r="F75" s="308">
        <v>123.78100000000001</v>
      </c>
      <c r="G75" s="39"/>
      <c r="H75" s="45"/>
    </row>
    <row r="76" s="2" customFormat="1" ht="16.8" customHeight="1">
      <c r="A76" s="39"/>
      <c r="B76" s="45"/>
      <c r="C76" s="307" t="s">
        <v>115</v>
      </c>
      <c r="D76" s="307" t="s">
        <v>128</v>
      </c>
      <c r="E76" s="18" t="s">
        <v>1</v>
      </c>
      <c r="F76" s="308">
        <v>123.78100000000001</v>
      </c>
      <c r="G76" s="39"/>
      <c r="H76" s="45"/>
    </row>
    <row r="77" s="2" customFormat="1" ht="16.8" customHeight="1">
      <c r="A77" s="39"/>
      <c r="B77" s="45"/>
      <c r="C77" s="309" t="s">
        <v>1055</v>
      </c>
      <c r="D77" s="39"/>
      <c r="E77" s="39"/>
      <c r="F77" s="39"/>
      <c r="G77" s="39"/>
      <c r="H77" s="45"/>
    </row>
    <row r="78" s="2" customFormat="1" ht="16.8" customHeight="1">
      <c r="A78" s="39"/>
      <c r="B78" s="45"/>
      <c r="C78" s="307" t="s">
        <v>326</v>
      </c>
      <c r="D78" s="307" t="s">
        <v>327</v>
      </c>
      <c r="E78" s="18" t="s">
        <v>242</v>
      </c>
      <c r="F78" s="308">
        <v>123.78100000000001</v>
      </c>
      <c r="G78" s="39"/>
      <c r="H78" s="45"/>
    </row>
    <row r="79" s="2" customFormat="1">
      <c r="A79" s="39"/>
      <c r="B79" s="45"/>
      <c r="C79" s="307" t="s">
        <v>285</v>
      </c>
      <c r="D79" s="307" t="s">
        <v>286</v>
      </c>
      <c r="E79" s="18" t="s">
        <v>242</v>
      </c>
      <c r="F79" s="308">
        <v>123.78100000000001</v>
      </c>
      <c r="G79" s="39"/>
      <c r="H79" s="45"/>
    </row>
    <row r="80" s="2" customFormat="1" ht="16.8" customHeight="1">
      <c r="A80" s="39"/>
      <c r="B80" s="45"/>
      <c r="C80" s="303" t="s">
        <v>118</v>
      </c>
      <c r="D80" s="304" t="s">
        <v>119</v>
      </c>
      <c r="E80" s="305" t="s">
        <v>1</v>
      </c>
      <c r="F80" s="306">
        <v>33.034999999999997</v>
      </c>
      <c r="G80" s="39"/>
      <c r="H80" s="45"/>
    </row>
    <row r="81" s="2" customFormat="1" ht="16.8" customHeight="1">
      <c r="A81" s="39"/>
      <c r="B81" s="45"/>
      <c r="C81" s="307" t="s">
        <v>118</v>
      </c>
      <c r="D81" s="307" t="s">
        <v>366</v>
      </c>
      <c r="E81" s="18" t="s">
        <v>1</v>
      </c>
      <c r="F81" s="308">
        <v>33.034999999999997</v>
      </c>
      <c r="G81" s="39"/>
      <c r="H81" s="45"/>
    </row>
    <row r="82" s="2" customFormat="1" ht="16.8" customHeight="1">
      <c r="A82" s="39"/>
      <c r="B82" s="45"/>
      <c r="C82" s="309" t="s">
        <v>1055</v>
      </c>
      <c r="D82" s="39"/>
      <c r="E82" s="39"/>
      <c r="F82" s="39"/>
      <c r="G82" s="39"/>
      <c r="H82" s="45"/>
    </row>
    <row r="83" s="2" customFormat="1" ht="16.8" customHeight="1">
      <c r="A83" s="39"/>
      <c r="B83" s="45"/>
      <c r="C83" s="307" t="s">
        <v>362</v>
      </c>
      <c r="D83" s="307" t="s">
        <v>363</v>
      </c>
      <c r="E83" s="18" t="s">
        <v>242</v>
      </c>
      <c r="F83" s="308">
        <v>33.034999999999997</v>
      </c>
      <c r="G83" s="39"/>
      <c r="H83" s="45"/>
    </row>
    <row r="84" s="2" customFormat="1" ht="16.8" customHeight="1">
      <c r="A84" s="39"/>
      <c r="B84" s="45"/>
      <c r="C84" s="307" t="s">
        <v>326</v>
      </c>
      <c r="D84" s="307" t="s">
        <v>327</v>
      </c>
      <c r="E84" s="18" t="s">
        <v>242</v>
      </c>
      <c r="F84" s="308">
        <v>123.78100000000001</v>
      </c>
      <c r="G84" s="39"/>
      <c r="H84" s="45"/>
    </row>
    <row r="85" s="2" customFormat="1" ht="16.8" customHeight="1">
      <c r="A85" s="39"/>
      <c r="B85" s="45"/>
      <c r="C85" s="307" t="s">
        <v>374</v>
      </c>
      <c r="D85" s="307" t="s">
        <v>375</v>
      </c>
      <c r="E85" s="18" t="s">
        <v>345</v>
      </c>
      <c r="F85" s="308">
        <v>59.463000000000001</v>
      </c>
      <c r="G85" s="39"/>
      <c r="H85" s="45"/>
    </row>
    <row r="86" s="2" customFormat="1" ht="16.8" customHeight="1">
      <c r="A86" s="39"/>
      <c r="B86" s="45"/>
      <c r="C86" s="303" t="s">
        <v>121</v>
      </c>
      <c r="D86" s="304" t="s">
        <v>1</v>
      </c>
      <c r="E86" s="305" t="s">
        <v>1</v>
      </c>
      <c r="F86" s="306">
        <v>82.072000000000003</v>
      </c>
      <c r="G86" s="39"/>
      <c r="H86" s="45"/>
    </row>
    <row r="87" s="2" customFormat="1" ht="16.8" customHeight="1">
      <c r="A87" s="39"/>
      <c r="B87" s="45"/>
      <c r="C87" s="307" t="s">
        <v>121</v>
      </c>
      <c r="D87" s="307" t="s">
        <v>307</v>
      </c>
      <c r="E87" s="18" t="s">
        <v>1</v>
      </c>
      <c r="F87" s="308">
        <v>82.072000000000003</v>
      </c>
      <c r="G87" s="39"/>
      <c r="H87" s="45"/>
    </row>
    <row r="88" s="2" customFormat="1" ht="16.8" customHeight="1">
      <c r="A88" s="39"/>
      <c r="B88" s="45"/>
      <c r="C88" s="309" t="s">
        <v>1055</v>
      </c>
      <c r="D88" s="39"/>
      <c r="E88" s="39"/>
      <c r="F88" s="39"/>
      <c r="G88" s="39"/>
      <c r="H88" s="45"/>
    </row>
    <row r="89" s="2" customFormat="1">
      <c r="A89" s="39"/>
      <c r="B89" s="45"/>
      <c r="C89" s="307" t="s">
        <v>295</v>
      </c>
      <c r="D89" s="307" t="s">
        <v>296</v>
      </c>
      <c r="E89" s="18" t="s">
        <v>242</v>
      </c>
      <c r="F89" s="308">
        <v>38.610999999999997</v>
      </c>
      <c r="G89" s="39"/>
      <c r="H89" s="45"/>
    </row>
    <row r="90" s="2" customFormat="1" ht="16.8" customHeight="1">
      <c r="A90" s="39"/>
      <c r="B90" s="45"/>
      <c r="C90" s="307" t="s">
        <v>326</v>
      </c>
      <c r="D90" s="307" t="s">
        <v>327</v>
      </c>
      <c r="E90" s="18" t="s">
        <v>242</v>
      </c>
      <c r="F90" s="308">
        <v>123.78100000000001</v>
      </c>
      <c r="G90" s="39"/>
      <c r="H90" s="45"/>
    </row>
    <row r="91" s="2" customFormat="1" ht="16.8" customHeight="1">
      <c r="A91" s="39"/>
      <c r="B91" s="45"/>
      <c r="C91" s="307" t="s">
        <v>379</v>
      </c>
      <c r="D91" s="307" t="s">
        <v>380</v>
      </c>
      <c r="E91" s="18" t="s">
        <v>345</v>
      </c>
      <c r="F91" s="308">
        <v>147.72999999999999</v>
      </c>
      <c r="G91" s="39"/>
      <c r="H91" s="45"/>
    </row>
    <row r="92" s="2" customFormat="1" ht="16.8" customHeight="1">
      <c r="A92" s="39"/>
      <c r="B92" s="45"/>
      <c r="C92" s="303" t="s">
        <v>123</v>
      </c>
      <c r="D92" s="304" t="s">
        <v>1</v>
      </c>
      <c r="E92" s="305" t="s">
        <v>1</v>
      </c>
      <c r="F92" s="306">
        <v>128.702</v>
      </c>
      <c r="G92" s="39"/>
      <c r="H92" s="45"/>
    </row>
    <row r="93" s="2" customFormat="1" ht="16.8" customHeight="1">
      <c r="A93" s="39"/>
      <c r="B93" s="45"/>
      <c r="C93" s="307" t="s">
        <v>123</v>
      </c>
      <c r="D93" s="307" t="s">
        <v>308</v>
      </c>
      <c r="E93" s="18" t="s">
        <v>1</v>
      </c>
      <c r="F93" s="308">
        <v>128.702</v>
      </c>
      <c r="G93" s="39"/>
      <c r="H93" s="45"/>
    </row>
    <row r="94" s="2" customFormat="1" ht="16.8" customHeight="1">
      <c r="A94" s="39"/>
      <c r="B94" s="45"/>
      <c r="C94" s="309" t="s">
        <v>1055</v>
      </c>
      <c r="D94" s="39"/>
      <c r="E94" s="39"/>
      <c r="F94" s="39"/>
      <c r="G94" s="39"/>
      <c r="H94" s="45"/>
    </row>
    <row r="95" s="2" customFormat="1">
      <c r="A95" s="39"/>
      <c r="B95" s="45"/>
      <c r="C95" s="307" t="s">
        <v>295</v>
      </c>
      <c r="D95" s="307" t="s">
        <v>296</v>
      </c>
      <c r="E95" s="18" t="s">
        <v>242</v>
      </c>
      <c r="F95" s="308">
        <v>38.610999999999997</v>
      </c>
      <c r="G95" s="39"/>
      <c r="H95" s="45"/>
    </row>
    <row r="96" s="2" customFormat="1">
      <c r="A96" s="39"/>
      <c r="B96" s="45"/>
      <c r="C96" s="307" t="s">
        <v>285</v>
      </c>
      <c r="D96" s="307" t="s">
        <v>286</v>
      </c>
      <c r="E96" s="18" t="s">
        <v>242</v>
      </c>
      <c r="F96" s="308">
        <v>38.610999999999997</v>
      </c>
      <c r="G96" s="39"/>
      <c r="H96" s="45"/>
    </row>
    <row r="97" s="2" customFormat="1">
      <c r="A97" s="39"/>
      <c r="B97" s="45"/>
      <c r="C97" s="307" t="s">
        <v>290</v>
      </c>
      <c r="D97" s="307" t="s">
        <v>291</v>
      </c>
      <c r="E97" s="18" t="s">
        <v>242</v>
      </c>
      <c r="F97" s="308">
        <v>90.090999999999994</v>
      </c>
      <c r="G97" s="39"/>
      <c r="H97" s="45"/>
    </row>
    <row r="98" s="2" customFormat="1">
      <c r="A98" s="39"/>
      <c r="B98" s="45"/>
      <c r="C98" s="307" t="s">
        <v>311</v>
      </c>
      <c r="D98" s="307" t="s">
        <v>312</v>
      </c>
      <c r="E98" s="18" t="s">
        <v>242</v>
      </c>
      <c r="F98" s="308">
        <v>38.610999999999997</v>
      </c>
      <c r="G98" s="39"/>
      <c r="H98" s="45"/>
    </row>
    <row r="99" s="2" customFormat="1">
      <c r="A99" s="39"/>
      <c r="B99" s="45"/>
      <c r="C99" s="307" t="s">
        <v>316</v>
      </c>
      <c r="D99" s="307" t="s">
        <v>317</v>
      </c>
      <c r="E99" s="18" t="s">
        <v>242</v>
      </c>
      <c r="F99" s="308">
        <v>90.090999999999994</v>
      </c>
      <c r="G99" s="39"/>
      <c r="H99" s="45"/>
    </row>
    <row r="100" s="2" customFormat="1">
      <c r="A100" s="39"/>
      <c r="B100" s="45"/>
      <c r="C100" s="307" t="s">
        <v>321</v>
      </c>
      <c r="D100" s="307" t="s">
        <v>322</v>
      </c>
      <c r="E100" s="18" t="s">
        <v>242</v>
      </c>
      <c r="F100" s="308">
        <v>90.090999999999994</v>
      </c>
      <c r="G100" s="39"/>
      <c r="H100" s="45"/>
    </row>
    <row r="101" s="2" customFormat="1" ht="16.8" customHeight="1">
      <c r="A101" s="39"/>
      <c r="B101" s="45"/>
      <c r="C101" s="307" t="s">
        <v>326</v>
      </c>
      <c r="D101" s="307" t="s">
        <v>327</v>
      </c>
      <c r="E101" s="18" t="s">
        <v>242</v>
      </c>
      <c r="F101" s="308">
        <v>77.221999999999994</v>
      </c>
      <c r="G101" s="39"/>
      <c r="H101" s="45"/>
    </row>
    <row r="102" s="2" customFormat="1" ht="16.8" customHeight="1">
      <c r="A102" s="39"/>
      <c r="B102" s="45"/>
      <c r="C102" s="307" t="s">
        <v>332</v>
      </c>
      <c r="D102" s="307" t="s">
        <v>333</v>
      </c>
      <c r="E102" s="18" t="s">
        <v>242</v>
      </c>
      <c r="F102" s="308">
        <v>180.18199999999999</v>
      </c>
      <c r="G102" s="39"/>
      <c r="H102" s="45"/>
    </row>
    <row r="103" s="2" customFormat="1">
      <c r="A103" s="39"/>
      <c r="B103" s="45"/>
      <c r="C103" s="307" t="s">
        <v>343</v>
      </c>
      <c r="D103" s="307" t="s">
        <v>344</v>
      </c>
      <c r="E103" s="18" t="s">
        <v>345</v>
      </c>
      <c r="F103" s="308">
        <v>231.66399999999999</v>
      </c>
      <c r="G103" s="39"/>
      <c r="H103" s="45"/>
    </row>
    <row r="104" s="2" customFormat="1" ht="16.8" customHeight="1">
      <c r="A104" s="39"/>
      <c r="B104" s="45"/>
      <c r="C104" s="307" t="s">
        <v>338</v>
      </c>
      <c r="D104" s="307" t="s">
        <v>339</v>
      </c>
      <c r="E104" s="18" t="s">
        <v>242</v>
      </c>
      <c r="F104" s="308">
        <v>128.702</v>
      </c>
      <c r="G104" s="39"/>
      <c r="H104" s="45"/>
    </row>
    <row r="105" s="2" customFormat="1" ht="16.8" customHeight="1">
      <c r="A105" s="39"/>
      <c r="B105" s="45"/>
      <c r="C105" s="303" t="s">
        <v>125</v>
      </c>
      <c r="D105" s="304" t="s">
        <v>1</v>
      </c>
      <c r="E105" s="305" t="s">
        <v>1</v>
      </c>
      <c r="F105" s="306">
        <v>0.25</v>
      </c>
      <c r="G105" s="39"/>
      <c r="H105" s="45"/>
    </row>
    <row r="106" s="2" customFormat="1" ht="16.8" customHeight="1">
      <c r="A106" s="39"/>
      <c r="B106" s="45"/>
      <c r="C106" s="307" t="s">
        <v>1</v>
      </c>
      <c r="D106" s="307" t="s">
        <v>177</v>
      </c>
      <c r="E106" s="18" t="s">
        <v>1</v>
      </c>
      <c r="F106" s="308">
        <v>0</v>
      </c>
      <c r="G106" s="39"/>
      <c r="H106" s="45"/>
    </row>
    <row r="107" s="2" customFormat="1" ht="16.8" customHeight="1">
      <c r="A107" s="39"/>
      <c r="B107" s="45"/>
      <c r="C107" s="307" t="s">
        <v>1</v>
      </c>
      <c r="D107" s="307" t="s">
        <v>359</v>
      </c>
      <c r="E107" s="18" t="s">
        <v>1</v>
      </c>
      <c r="F107" s="308">
        <v>0</v>
      </c>
      <c r="G107" s="39"/>
      <c r="H107" s="45"/>
    </row>
    <row r="108" s="2" customFormat="1" ht="16.8" customHeight="1">
      <c r="A108" s="39"/>
      <c r="B108" s="45"/>
      <c r="C108" s="307" t="s">
        <v>125</v>
      </c>
      <c r="D108" s="307" t="s">
        <v>360</v>
      </c>
      <c r="E108" s="18" t="s">
        <v>1</v>
      </c>
      <c r="F108" s="308">
        <v>0.25</v>
      </c>
      <c r="G108" s="39"/>
      <c r="H108" s="45"/>
    </row>
    <row r="109" s="2" customFormat="1" ht="16.8" customHeight="1">
      <c r="A109" s="39"/>
      <c r="B109" s="45"/>
      <c r="C109" s="309" t="s">
        <v>1055</v>
      </c>
      <c r="D109" s="39"/>
      <c r="E109" s="39"/>
      <c r="F109" s="39"/>
      <c r="G109" s="39"/>
      <c r="H109" s="45"/>
    </row>
    <row r="110" s="2" customFormat="1" ht="16.8" customHeight="1">
      <c r="A110" s="39"/>
      <c r="B110" s="45"/>
      <c r="C110" s="307" t="s">
        <v>356</v>
      </c>
      <c r="D110" s="307" t="s">
        <v>357</v>
      </c>
      <c r="E110" s="18" t="s">
        <v>242</v>
      </c>
      <c r="F110" s="308">
        <v>0.25</v>
      </c>
      <c r="G110" s="39"/>
      <c r="H110" s="45"/>
    </row>
    <row r="111" s="2" customFormat="1" ht="16.8" customHeight="1">
      <c r="A111" s="39"/>
      <c r="B111" s="45"/>
      <c r="C111" s="307" t="s">
        <v>326</v>
      </c>
      <c r="D111" s="307" t="s">
        <v>327</v>
      </c>
      <c r="E111" s="18" t="s">
        <v>242</v>
      </c>
      <c r="F111" s="308">
        <v>123.78100000000001</v>
      </c>
      <c r="G111" s="39"/>
      <c r="H111" s="45"/>
    </row>
    <row r="112" s="2" customFormat="1" ht="16.8" customHeight="1">
      <c r="A112" s="39"/>
      <c r="B112" s="45"/>
      <c r="C112" s="307" t="s">
        <v>369</v>
      </c>
      <c r="D112" s="307" t="s">
        <v>370</v>
      </c>
      <c r="E112" s="18" t="s">
        <v>345</v>
      </c>
      <c r="F112" s="308">
        <v>0.45000000000000001</v>
      </c>
      <c r="G112" s="39"/>
      <c r="H112" s="45"/>
    </row>
    <row r="113" s="2" customFormat="1" ht="16.8" customHeight="1">
      <c r="A113" s="39"/>
      <c r="B113" s="45"/>
      <c r="C113" s="303" t="s">
        <v>127</v>
      </c>
      <c r="D113" s="304" t="s">
        <v>128</v>
      </c>
      <c r="E113" s="305" t="s">
        <v>1</v>
      </c>
      <c r="F113" s="306">
        <v>46.630000000000003</v>
      </c>
      <c r="G113" s="39"/>
      <c r="H113" s="45"/>
    </row>
    <row r="114" s="2" customFormat="1" ht="16.8" customHeight="1">
      <c r="A114" s="39"/>
      <c r="B114" s="45"/>
      <c r="C114" s="307" t="s">
        <v>1</v>
      </c>
      <c r="D114" s="307" t="s">
        <v>177</v>
      </c>
      <c r="E114" s="18" t="s">
        <v>1</v>
      </c>
      <c r="F114" s="308">
        <v>0</v>
      </c>
      <c r="G114" s="39"/>
      <c r="H114" s="45"/>
    </row>
    <row r="115" s="2" customFormat="1" ht="16.8" customHeight="1">
      <c r="A115" s="39"/>
      <c r="B115" s="45"/>
      <c r="C115" s="307" t="s">
        <v>1</v>
      </c>
      <c r="D115" s="307" t="s">
        <v>298</v>
      </c>
      <c r="E115" s="18" t="s">
        <v>1</v>
      </c>
      <c r="F115" s="308">
        <v>0</v>
      </c>
      <c r="G115" s="39"/>
      <c r="H115" s="45"/>
    </row>
    <row r="116" s="2" customFormat="1" ht="16.8" customHeight="1">
      <c r="A116" s="39"/>
      <c r="B116" s="45"/>
      <c r="C116" s="307" t="s">
        <v>1</v>
      </c>
      <c r="D116" s="307" t="s">
        <v>299</v>
      </c>
      <c r="E116" s="18" t="s">
        <v>1</v>
      </c>
      <c r="F116" s="308">
        <v>0</v>
      </c>
      <c r="G116" s="39"/>
      <c r="H116" s="45"/>
    </row>
    <row r="117" s="2" customFormat="1" ht="16.8" customHeight="1">
      <c r="A117" s="39"/>
      <c r="B117" s="45"/>
      <c r="C117" s="307" t="s">
        <v>1</v>
      </c>
      <c r="D117" s="307" t="s">
        <v>300</v>
      </c>
      <c r="E117" s="18" t="s">
        <v>1</v>
      </c>
      <c r="F117" s="308">
        <v>8.4239999999999995</v>
      </c>
      <c r="G117" s="39"/>
      <c r="H117" s="45"/>
    </row>
    <row r="118" s="2" customFormat="1" ht="16.8" customHeight="1">
      <c r="A118" s="39"/>
      <c r="B118" s="45"/>
      <c r="C118" s="307" t="s">
        <v>1</v>
      </c>
      <c r="D118" s="307" t="s">
        <v>301</v>
      </c>
      <c r="E118" s="18" t="s">
        <v>1</v>
      </c>
      <c r="F118" s="308">
        <v>0</v>
      </c>
      <c r="G118" s="39"/>
      <c r="H118" s="45"/>
    </row>
    <row r="119" s="2" customFormat="1" ht="16.8" customHeight="1">
      <c r="A119" s="39"/>
      <c r="B119" s="45"/>
      <c r="C119" s="307" t="s">
        <v>1</v>
      </c>
      <c r="D119" s="307" t="s">
        <v>302</v>
      </c>
      <c r="E119" s="18" t="s">
        <v>1</v>
      </c>
      <c r="F119" s="308">
        <v>33.695999999999998</v>
      </c>
      <c r="G119" s="39"/>
      <c r="H119" s="45"/>
    </row>
    <row r="120" s="2" customFormat="1" ht="16.8" customHeight="1">
      <c r="A120" s="39"/>
      <c r="B120" s="45"/>
      <c r="C120" s="307" t="s">
        <v>1</v>
      </c>
      <c r="D120" s="307" t="s">
        <v>303</v>
      </c>
      <c r="E120" s="18" t="s">
        <v>1</v>
      </c>
      <c r="F120" s="308">
        <v>0</v>
      </c>
      <c r="G120" s="39"/>
      <c r="H120" s="45"/>
    </row>
    <row r="121" s="2" customFormat="1" ht="16.8" customHeight="1">
      <c r="A121" s="39"/>
      <c r="B121" s="45"/>
      <c r="C121" s="307" t="s">
        <v>1</v>
      </c>
      <c r="D121" s="307" t="s">
        <v>304</v>
      </c>
      <c r="E121" s="18" t="s">
        <v>1</v>
      </c>
      <c r="F121" s="308">
        <v>0.081000000000000003</v>
      </c>
      <c r="G121" s="39"/>
      <c r="H121" s="45"/>
    </row>
    <row r="122" s="2" customFormat="1" ht="16.8" customHeight="1">
      <c r="A122" s="39"/>
      <c r="B122" s="45"/>
      <c r="C122" s="307" t="s">
        <v>1</v>
      </c>
      <c r="D122" s="307" t="s">
        <v>263</v>
      </c>
      <c r="E122" s="18" t="s">
        <v>1</v>
      </c>
      <c r="F122" s="308">
        <v>4.1600000000000001</v>
      </c>
      <c r="G122" s="39"/>
      <c r="H122" s="45"/>
    </row>
    <row r="123" s="2" customFormat="1" ht="16.8" customHeight="1">
      <c r="A123" s="39"/>
      <c r="B123" s="45"/>
      <c r="C123" s="307" t="s">
        <v>1</v>
      </c>
      <c r="D123" s="307" t="s">
        <v>305</v>
      </c>
      <c r="E123" s="18" t="s">
        <v>1</v>
      </c>
      <c r="F123" s="308">
        <v>0.25</v>
      </c>
      <c r="G123" s="39"/>
      <c r="H123" s="45"/>
    </row>
    <row r="124" s="2" customFormat="1" ht="16.8" customHeight="1">
      <c r="A124" s="39"/>
      <c r="B124" s="45"/>
      <c r="C124" s="307" t="s">
        <v>1</v>
      </c>
      <c r="D124" s="307" t="s">
        <v>306</v>
      </c>
      <c r="E124" s="18" t="s">
        <v>1</v>
      </c>
      <c r="F124" s="308">
        <v>0.019</v>
      </c>
      <c r="G124" s="39"/>
      <c r="H124" s="45"/>
    </row>
    <row r="125" s="2" customFormat="1" ht="16.8" customHeight="1">
      <c r="A125" s="39"/>
      <c r="B125" s="45"/>
      <c r="C125" s="307" t="s">
        <v>127</v>
      </c>
      <c r="D125" s="307" t="s">
        <v>128</v>
      </c>
      <c r="E125" s="18" t="s">
        <v>1</v>
      </c>
      <c r="F125" s="308">
        <v>46.630000000000003</v>
      </c>
      <c r="G125" s="39"/>
      <c r="H125" s="45"/>
    </row>
    <row r="126" s="2" customFormat="1" ht="16.8" customHeight="1">
      <c r="A126" s="39"/>
      <c r="B126" s="45"/>
      <c r="C126" s="309" t="s">
        <v>1055</v>
      </c>
      <c r="D126" s="39"/>
      <c r="E126" s="39"/>
      <c r="F126" s="39"/>
      <c r="G126" s="39"/>
      <c r="H126" s="45"/>
    </row>
    <row r="127" s="2" customFormat="1">
      <c r="A127" s="39"/>
      <c r="B127" s="45"/>
      <c r="C127" s="307" t="s">
        <v>295</v>
      </c>
      <c r="D127" s="307" t="s">
        <v>296</v>
      </c>
      <c r="E127" s="18" t="s">
        <v>242</v>
      </c>
      <c r="F127" s="308">
        <v>38.610999999999997</v>
      </c>
      <c r="G127" s="39"/>
      <c r="H127" s="45"/>
    </row>
    <row r="128" s="2" customFormat="1" ht="16.8" customHeight="1">
      <c r="A128" s="39"/>
      <c r="B128" s="45"/>
      <c r="C128" s="307" t="s">
        <v>350</v>
      </c>
      <c r="D128" s="307" t="s">
        <v>351</v>
      </c>
      <c r="E128" s="18" t="s">
        <v>352</v>
      </c>
      <c r="F128" s="308">
        <v>82.072000000000003</v>
      </c>
      <c r="G128" s="39"/>
      <c r="H128" s="45"/>
    </row>
    <row r="129" s="2" customFormat="1" ht="16.8" customHeight="1">
      <c r="A129" s="39"/>
      <c r="B129" s="45"/>
      <c r="C129" s="303" t="s">
        <v>130</v>
      </c>
      <c r="D129" s="304" t="s">
        <v>1</v>
      </c>
      <c r="E129" s="305" t="s">
        <v>1</v>
      </c>
      <c r="F129" s="306">
        <v>128.05199999999999</v>
      </c>
      <c r="G129" s="39"/>
      <c r="H129" s="45"/>
    </row>
    <row r="130" s="2" customFormat="1" ht="16.8" customHeight="1">
      <c r="A130" s="39"/>
      <c r="B130" s="45"/>
      <c r="C130" s="307" t="s">
        <v>1</v>
      </c>
      <c r="D130" s="307" t="s">
        <v>177</v>
      </c>
      <c r="E130" s="18" t="s">
        <v>1</v>
      </c>
      <c r="F130" s="308">
        <v>0</v>
      </c>
      <c r="G130" s="39"/>
      <c r="H130" s="45"/>
    </row>
    <row r="131" s="2" customFormat="1" ht="16.8" customHeight="1">
      <c r="A131" s="39"/>
      <c r="B131" s="45"/>
      <c r="C131" s="307" t="s">
        <v>1</v>
      </c>
      <c r="D131" s="307" t="s">
        <v>261</v>
      </c>
      <c r="E131" s="18" t="s">
        <v>1</v>
      </c>
      <c r="F131" s="308">
        <v>0</v>
      </c>
      <c r="G131" s="39"/>
      <c r="H131" s="45"/>
    </row>
    <row r="132" s="2" customFormat="1" ht="16.8" customHeight="1">
      <c r="A132" s="39"/>
      <c r="B132" s="45"/>
      <c r="C132" s="307" t="s">
        <v>1</v>
      </c>
      <c r="D132" s="307" t="s">
        <v>262</v>
      </c>
      <c r="E132" s="18" t="s">
        <v>1</v>
      </c>
      <c r="F132" s="308">
        <v>139.13999999999999</v>
      </c>
      <c r="G132" s="39"/>
      <c r="H132" s="45"/>
    </row>
    <row r="133" s="2" customFormat="1" ht="16.8" customHeight="1">
      <c r="A133" s="39"/>
      <c r="B133" s="45"/>
      <c r="C133" s="307" t="s">
        <v>1</v>
      </c>
      <c r="D133" s="307" t="s">
        <v>263</v>
      </c>
      <c r="E133" s="18" t="s">
        <v>1</v>
      </c>
      <c r="F133" s="308">
        <v>4.1600000000000001</v>
      </c>
      <c r="G133" s="39"/>
      <c r="H133" s="45"/>
    </row>
    <row r="134" s="2" customFormat="1" ht="16.8" customHeight="1">
      <c r="A134" s="39"/>
      <c r="B134" s="45"/>
      <c r="C134" s="307" t="s">
        <v>1</v>
      </c>
      <c r="D134" s="307" t="s">
        <v>264</v>
      </c>
      <c r="E134" s="18" t="s">
        <v>1</v>
      </c>
      <c r="F134" s="308">
        <v>6.7999999999999998</v>
      </c>
      <c r="G134" s="39"/>
      <c r="H134" s="45"/>
    </row>
    <row r="135" s="2" customFormat="1">
      <c r="A135" s="39"/>
      <c r="B135" s="45"/>
      <c r="C135" s="307" t="s">
        <v>1</v>
      </c>
      <c r="D135" s="307" t="s">
        <v>265</v>
      </c>
      <c r="E135" s="18" t="s">
        <v>1</v>
      </c>
      <c r="F135" s="308">
        <v>19.457999999999998</v>
      </c>
      <c r="G135" s="39"/>
      <c r="H135" s="45"/>
    </row>
    <row r="136" s="2" customFormat="1" ht="16.8" customHeight="1">
      <c r="A136" s="39"/>
      <c r="B136" s="45"/>
      <c r="C136" s="307" t="s">
        <v>1</v>
      </c>
      <c r="D136" s="307" t="s">
        <v>266</v>
      </c>
      <c r="E136" s="18" t="s">
        <v>1</v>
      </c>
      <c r="F136" s="308">
        <v>-41.506</v>
      </c>
      <c r="G136" s="39"/>
      <c r="H136" s="45"/>
    </row>
    <row r="137" s="2" customFormat="1" ht="16.8" customHeight="1">
      <c r="A137" s="39"/>
      <c r="B137" s="45"/>
      <c r="C137" s="307" t="s">
        <v>130</v>
      </c>
      <c r="D137" s="307" t="s">
        <v>128</v>
      </c>
      <c r="E137" s="18" t="s">
        <v>1</v>
      </c>
      <c r="F137" s="308">
        <v>128.05199999999999</v>
      </c>
      <c r="G137" s="39"/>
      <c r="H137" s="45"/>
    </row>
    <row r="138" s="2" customFormat="1" ht="16.8" customHeight="1">
      <c r="A138" s="39"/>
      <c r="B138" s="45"/>
      <c r="C138" s="309" t="s">
        <v>1055</v>
      </c>
      <c r="D138" s="39"/>
      <c r="E138" s="39"/>
      <c r="F138" s="39"/>
      <c r="G138" s="39"/>
      <c r="H138" s="45"/>
    </row>
    <row r="139" s="2" customFormat="1">
      <c r="A139" s="39"/>
      <c r="B139" s="45"/>
      <c r="C139" s="307" t="s">
        <v>258</v>
      </c>
      <c r="D139" s="307" t="s">
        <v>259</v>
      </c>
      <c r="E139" s="18" t="s">
        <v>242</v>
      </c>
      <c r="F139" s="308">
        <v>38.415999999999997</v>
      </c>
      <c r="G139" s="39"/>
      <c r="H139" s="45"/>
    </row>
    <row r="140" s="2" customFormat="1">
      <c r="A140" s="39"/>
      <c r="B140" s="45"/>
      <c r="C140" s="307" t="s">
        <v>269</v>
      </c>
      <c r="D140" s="307" t="s">
        <v>270</v>
      </c>
      <c r="E140" s="18" t="s">
        <v>242</v>
      </c>
      <c r="F140" s="308">
        <v>89.635999999999996</v>
      </c>
      <c r="G140" s="39"/>
      <c r="H140" s="45"/>
    </row>
    <row r="141" s="2" customFormat="1">
      <c r="A141" s="39"/>
      <c r="B141" s="45"/>
      <c r="C141" s="307" t="s">
        <v>295</v>
      </c>
      <c r="D141" s="307" t="s">
        <v>296</v>
      </c>
      <c r="E141" s="18" t="s">
        <v>242</v>
      </c>
      <c r="F141" s="308">
        <v>38.610999999999997</v>
      </c>
      <c r="G141" s="39"/>
      <c r="H141" s="45"/>
    </row>
    <row r="142" s="2" customFormat="1" ht="16.8" customHeight="1">
      <c r="A142" s="39"/>
      <c r="B142" s="45"/>
      <c r="C142" s="307" t="s">
        <v>350</v>
      </c>
      <c r="D142" s="307" t="s">
        <v>351</v>
      </c>
      <c r="E142" s="18" t="s">
        <v>352</v>
      </c>
      <c r="F142" s="308">
        <v>82.072000000000003</v>
      </c>
      <c r="G142" s="39"/>
      <c r="H142" s="45"/>
    </row>
    <row r="143" s="2" customFormat="1" ht="16.8" customHeight="1">
      <c r="A143" s="39"/>
      <c r="B143" s="45"/>
      <c r="C143" s="303" t="s">
        <v>132</v>
      </c>
      <c r="D143" s="304" t="s">
        <v>1</v>
      </c>
      <c r="E143" s="305" t="s">
        <v>1</v>
      </c>
      <c r="F143" s="306">
        <v>0.65000000000000002</v>
      </c>
      <c r="G143" s="39"/>
      <c r="H143" s="45"/>
    </row>
    <row r="144" s="2" customFormat="1" ht="16.8" customHeight="1">
      <c r="A144" s="39"/>
      <c r="B144" s="45"/>
      <c r="C144" s="307" t="s">
        <v>1</v>
      </c>
      <c r="D144" s="307" t="s">
        <v>177</v>
      </c>
      <c r="E144" s="18" t="s">
        <v>1</v>
      </c>
      <c r="F144" s="308">
        <v>0</v>
      </c>
      <c r="G144" s="39"/>
      <c r="H144" s="45"/>
    </row>
    <row r="145" s="2" customFormat="1" ht="16.8" customHeight="1">
      <c r="A145" s="39"/>
      <c r="B145" s="45"/>
      <c r="C145" s="307" t="s">
        <v>1</v>
      </c>
      <c r="D145" s="307" t="s">
        <v>249</v>
      </c>
      <c r="E145" s="18" t="s">
        <v>1</v>
      </c>
      <c r="F145" s="308">
        <v>0.84999999999999998</v>
      </c>
      <c r="G145" s="39"/>
      <c r="H145" s="45"/>
    </row>
    <row r="146" s="2" customFormat="1" ht="16.8" customHeight="1">
      <c r="A146" s="39"/>
      <c r="B146" s="45"/>
      <c r="C146" s="307" t="s">
        <v>1</v>
      </c>
      <c r="D146" s="307" t="s">
        <v>250</v>
      </c>
      <c r="E146" s="18" t="s">
        <v>1</v>
      </c>
      <c r="F146" s="308">
        <v>-0.20000000000000001</v>
      </c>
      <c r="G146" s="39"/>
      <c r="H146" s="45"/>
    </row>
    <row r="147" s="2" customFormat="1" ht="16.8" customHeight="1">
      <c r="A147" s="39"/>
      <c r="B147" s="45"/>
      <c r="C147" s="307" t="s">
        <v>132</v>
      </c>
      <c r="D147" s="307" t="s">
        <v>128</v>
      </c>
      <c r="E147" s="18" t="s">
        <v>1</v>
      </c>
      <c r="F147" s="308">
        <v>0.65000000000000002</v>
      </c>
      <c r="G147" s="39"/>
      <c r="H147" s="45"/>
    </row>
    <row r="148" s="2" customFormat="1" ht="16.8" customHeight="1">
      <c r="A148" s="39"/>
      <c r="B148" s="45"/>
      <c r="C148" s="309" t="s">
        <v>1055</v>
      </c>
      <c r="D148" s="39"/>
      <c r="E148" s="39"/>
      <c r="F148" s="39"/>
      <c r="G148" s="39"/>
      <c r="H148" s="45"/>
    </row>
    <row r="149" s="2" customFormat="1">
      <c r="A149" s="39"/>
      <c r="B149" s="45"/>
      <c r="C149" s="307" t="s">
        <v>246</v>
      </c>
      <c r="D149" s="307" t="s">
        <v>247</v>
      </c>
      <c r="E149" s="18" t="s">
        <v>242</v>
      </c>
      <c r="F149" s="308">
        <v>0.19500000000000001</v>
      </c>
      <c r="G149" s="39"/>
      <c r="H149" s="45"/>
    </row>
    <row r="150" s="2" customFormat="1">
      <c r="A150" s="39"/>
      <c r="B150" s="45"/>
      <c r="C150" s="307" t="s">
        <v>253</v>
      </c>
      <c r="D150" s="307" t="s">
        <v>254</v>
      </c>
      <c r="E150" s="18" t="s">
        <v>242</v>
      </c>
      <c r="F150" s="308">
        <v>0.45500000000000002</v>
      </c>
      <c r="G150" s="39"/>
      <c r="H150" s="45"/>
    </row>
    <row r="151" s="2" customFormat="1">
      <c r="A151" s="39"/>
      <c r="B151" s="45"/>
      <c r="C151" s="307" t="s">
        <v>295</v>
      </c>
      <c r="D151" s="307" t="s">
        <v>296</v>
      </c>
      <c r="E151" s="18" t="s">
        <v>242</v>
      </c>
      <c r="F151" s="308">
        <v>38.610999999999997</v>
      </c>
      <c r="G151" s="39"/>
      <c r="H151" s="45"/>
    </row>
    <row r="152" s="2" customFormat="1" ht="16.8" customHeight="1">
      <c r="A152" s="39"/>
      <c r="B152" s="45"/>
      <c r="C152" s="307" t="s">
        <v>350</v>
      </c>
      <c r="D152" s="307" t="s">
        <v>351</v>
      </c>
      <c r="E152" s="18" t="s">
        <v>352</v>
      </c>
      <c r="F152" s="308">
        <v>82.072000000000003</v>
      </c>
      <c r="G152" s="39"/>
      <c r="H152" s="45"/>
    </row>
    <row r="153" s="2" customFormat="1" ht="26.4" customHeight="1">
      <c r="A153" s="39"/>
      <c r="B153" s="45"/>
      <c r="C153" s="302" t="s">
        <v>1056</v>
      </c>
      <c r="D153" s="302" t="s">
        <v>89</v>
      </c>
      <c r="E153" s="39"/>
      <c r="F153" s="39"/>
      <c r="G153" s="39"/>
      <c r="H153" s="45"/>
    </row>
    <row r="154" s="2" customFormat="1" ht="16.8" customHeight="1">
      <c r="A154" s="39"/>
      <c r="B154" s="45"/>
      <c r="C154" s="303" t="s">
        <v>101</v>
      </c>
      <c r="D154" s="304" t="s">
        <v>96</v>
      </c>
      <c r="E154" s="305" t="s">
        <v>1</v>
      </c>
      <c r="F154" s="306">
        <v>1.6499999999999999</v>
      </c>
      <c r="G154" s="39"/>
      <c r="H154" s="45"/>
    </row>
    <row r="155" s="2" customFormat="1" ht="16.8" customHeight="1">
      <c r="A155" s="39"/>
      <c r="B155" s="45"/>
      <c r="C155" s="307" t="s">
        <v>1</v>
      </c>
      <c r="D155" s="307" t="s">
        <v>177</v>
      </c>
      <c r="E155" s="18" t="s">
        <v>1</v>
      </c>
      <c r="F155" s="308">
        <v>0</v>
      </c>
      <c r="G155" s="39"/>
      <c r="H155" s="45"/>
    </row>
    <row r="156" s="2" customFormat="1" ht="16.8" customHeight="1">
      <c r="A156" s="39"/>
      <c r="B156" s="45"/>
      <c r="C156" s="307" t="s">
        <v>1</v>
      </c>
      <c r="D156" s="307" t="s">
        <v>298</v>
      </c>
      <c r="E156" s="18" t="s">
        <v>1</v>
      </c>
      <c r="F156" s="308">
        <v>0</v>
      </c>
      <c r="G156" s="39"/>
      <c r="H156" s="45"/>
    </row>
    <row r="157" s="2" customFormat="1" ht="16.8" customHeight="1">
      <c r="A157" s="39"/>
      <c r="B157" s="45"/>
      <c r="C157" s="307" t="s">
        <v>1</v>
      </c>
      <c r="D157" s="307" t="s">
        <v>299</v>
      </c>
      <c r="E157" s="18" t="s">
        <v>1</v>
      </c>
      <c r="F157" s="308">
        <v>0</v>
      </c>
      <c r="G157" s="39"/>
      <c r="H157" s="45"/>
    </row>
    <row r="158" s="2" customFormat="1" ht="16.8" customHeight="1">
      <c r="A158" s="39"/>
      <c r="B158" s="45"/>
      <c r="C158" s="307" t="s">
        <v>1</v>
      </c>
      <c r="D158" s="307" t="s">
        <v>872</v>
      </c>
      <c r="E158" s="18" t="s">
        <v>1</v>
      </c>
      <c r="F158" s="308">
        <v>1.6499999999999999</v>
      </c>
      <c r="G158" s="39"/>
      <c r="H158" s="45"/>
    </row>
    <row r="159" s="2" customFormat="1" ht="16.8" customHeight="1">
      <c r="A159" s="39"/>
      <c r="B159" s="45"/>
      <c r="C159" s="307" t="s">
        <v>101</v>
      </c>
      <c r="D159" s="307" t="s">
        <v>96</v>
      </c>
      <c r="E159" s="18" t="s">
        <v>1</v>
      </c>
      <c r="F159" s="308">
        <v>1.6499999999999999</v>
      </c>
      <c r="G159" s="39"/>
      <c r="H159" s="45"/>
    </row>
    <row r="160" s="2" customFormat="1" ht="16.8" customHeight="1">
      <c r="A160" s="39"/>
      <c r="B160" s="45"/>
      <c r="C160" s="309" t="s">
        <v>1055</v>
      </c>
      <c r="D160" s="39"/>
      <c r="E160" s="39"/>
      <c r="F160" s="39"/>
      <c r="G160" s="39"/>
      <c r="H160" s="45"/>
    </row>
    <row r="161" s="2" customFormat="1">
      <c r="A161" s="39"/>
      <c r="B161" s="45"/>
      <c r="C161" s="307" t="s">
        <v>295</v>
      </c>
      <c r="D161" s="307" t="s">
        <v>296</v>
      </c>
      <c r="E161" s="18" t="s">
        <v>242</v>
      </c>
      <c r="F161" s="308">
        <v>4.234</v>
      </c>
      <c r="G161" s="39"/>
      <c r="H161" s="45"/>
    </row>
    <row r="162" s="2" customFormat="1" ht="16.8" customHeight="1">
      <c r="A162" s="39"/>
      <c r="B162" s="45"/>
      <c r="C162" s="307" t="s">
        <v>326</v>
      </c>
      <c r="D162" s="307" t="s">
        <v>327</v>
      </c>
      <c r="E162" s="18" t="s">
        <v>242</v>
      </c>
      <c r="F162" s="308">
        <v>14.090999999999999</v>
      </c>
      <c r="G162" s="39"/>
      <c r="H162" s="45"/>
    </row>
    <row r="163" s="2" customFormat="1" ht="16.8" customHeight="1">
      <c r="A163" s="39"/>
      <c r="B163" s="45"/>
      <c r="C163" s="307" t="s">
        <v>405</v>
      </c>
      <c r="D163" s="307" t="s">
        <v>406</v>
      </c>
      <c r="E163" s="18" t="s">
        <v>352</v>
      </c>
      <c r="F163" s="308">
        <v>1.6499999999999999</v>
      </c>
      <c r="G163" s="39"/>
      <c r="H163" s="45"/>
    </row>
    <row r="164" s="2" customFormat="1" ht="16.8" customHeight="1">
      <c r="A164" s="39"/>
      <c r="B164" s="45"/>
      <c r="C164" s="303" t="s">
        <v>103</v>
      </c>
      <c r="D164" s="304" t="s">
        <v>96</v>
      </c>
      <c r="E164" s="305" t="s">
        <v>1</v>
      </c>
      <c r="F164" s="306">
        <v>5.7750000000000004</v>
      </c>
      <c r="G164" s="39"/>
      <c r="H164" s="45"/>
    </row>
    <row r="165" s="2" customFormat="1" ht="16.8" customHeight="1">
      <c r="A165" s="39"/>
      <c r="B165" s="45"/>
      <c r="C165" s="307" t="s">
        <v>1</v>
      </c>
      <c r="D165" s="307" t="s">
        <v>301</v>
      </c>
      <c r="E165" s="18" t="s">
        <v>1</v>
      </c>
      <c r="F165" s="308">
        <v>0</v>
      </c>
      <c r="G165" s="39"/>
      <c r="H165" s="45"/>
    </row>
    <row r="166" s="2" customFormat="1" ht="16.8" customHeight="1">
      <c r="A166" s="39"/>
      <c r="B166" s="45"/>
      <c r="C166" s="307" t="s">
        <v>1</v>
      </c>
      <c r="D166" s="307" t="s">
        <v>873</v>
      </c>
      <c r="E166" s="18" t="s">
        <v>1</v>
      </c>
      <c r="F166" s="308">
        <v>5.7750000000000004</v>
      </c>
      <c r="G166" s="39"/>
      <c r="H166" s="45"/>
    </row>
    <row r="167" s="2" customFormat="1" ht="16.8" customHeight="1">
      <c r="A167" s="39"/>
      <c r="B167" s="45"/>
      <c r="C167" s="307" t="s">
        <v>103</v>
      </c>
      <c r="D167" s="307" t="s">
        <v>96</v>
      </c>
      <c r="E167" s="18" t="s">
        <v>1</v>
      </c>
      <c r="F167" s="308">
        <v>5.7750000000000004</v>
      </c>
      <c r="G167" s="39"/>
      <c r="H167" s="45"/>
    </row>
    <row r="168" s="2" customFormat="1" ht="16.8" customHeight="1">
      <c r="A168" s="39"/>
      <c r="B168" s="45"/>
      <c r="C168" s="309" t="s">
        <v>1055</v>
      </c>
      <c r="D168" s="39"/>
      <c r="E168" s="39"/>
      <c r="F168" s="39"/>
      <c r="G168" s="39"/>
      <c r="H168" s="45"/>
    </row>
    <row r="169" s="2" customFormat="1">
      <c r="A169" s="39"/>
      <c r="B169" s="45"/>
      <c r="C169" s="307" t="s">
        <v>295</v>
      </c>
      <c r="D169" s="307" t="s">
        <v>296</v>
      </c>
      <c r="E169" s="18" t="s">
        <v>242</v>
      </c>
      <c r="F169" s="308">
        <v>4.234</v>
      </c>
      <c r="G169" s="39"/>
      <c r="H169" s="45"/>
    </row>
    <row r="170" s="2" customFormat="1" ht="16.8" customHeight="1">
      <c r="A170" s="39"/>
      <c r="B170" s="45"/>
      <c r="C170" s="307" t="s">
        <v>362</v>
      </c>
      <c r="D170" s="307" t="s">
        <v>363</v>
      </c>
      <c r="E170" s="18" t="s">
        <v>242</v>
      </c>
      <c r="F170" s="308">
        <v>5.7530000000000001</v>
      </c>
      <c r="G170" s="39"/>
      <c r="H170" s="45"/>
    </row>
    <row r="171" s="2" customFormat="1" ht="16.8" customHeight="1">
      <c r="A171" s="39"/>
      <c r="B171" s="45"/>
      <c r="C171" s="303" t="s">
        <v>105</v>
      </c>
      <c r="D171" s="304" t="s">
        <v>1</v>
      </c>
      <c r="E171" s="305" t="s">
        <v>1</v>
      </c>
      <c r="F171" s="306">
        <v>20.998000000000001</v>
      </c>
      <c r="G171" s="39"/>
      <c r="H171" s="45"/>
    </row>
    <row r="172" s="2" customFormat="1" ht="16.8" customHeight="1">
      <c r="A172" s="39"/>
      <c r="B172" s="45"/>
      <c r="C172" s="307" t="s">
        <v>105</v>
      </c>
      <c r="D172" s="307" t="s">
        <v>970</v>
      </c>
      <c r="E172" s="18" t="s">
        <v>1</v>
      </c>
      <c r="F172" s="308">
        <v>20.998000000000001</v>
      </c>
      <c r="G172" s="39"/>
      <c r="H172" s="45"/>
    </row>
    <row r="173" s="2" customFormat="1" ht="16.8" customHeight="1">
      <c r="A173" s="39"/>
      <c r="B173" s="45"/>
      <c r="C173" s="309" t="s">
        <v>1055</v>
      </c>
      <c r="D173" s="39"/>
      <c r="E173" s="39"/>
      <c r="F173" s="39"/>
      <c r="G173" s="39"/>
      <c r="H173" s="45"/>
    </row>
    <row r="174" s="2" customFormat="1" ht="16.8" customHeight="1">
      <c r="A174" s="39"/>
      <c r="B174" s="45"/>
      <c r="C174" s="307" t="s">
        <v>730</v>
      </c>
      <c r="D174" s="307" t="s">
        <v>731</v>
      </c>
      <c r="E174" s="18" t="s">
        <v>345</v>
      </c>
      <c r="F174" s="308">
        <v>41.996000000000002</v>
      </c>
      <c r="G174" s="39"/>
      <c r="H174" s="45"/>
    </row>
    <row r="175" s="2" customFormat="1" ht="16.8" customHeight="1">
      <c r="A175" s="39"/>
      <c r="B175" s="45"/>
      <c r="C175" s="307" t="s">
        <v>736</v>
      </c>
      <c r="D175" s="307" t="s">
        <v>737</v>
      </c>
      <c r="E175" s="18" t="s">
        <v>345</v>
      </c>
      <c r="F175" s="308">
        <v>209.97999999999999</v>
      </c>
      <c r="G175" s="39"/>
      <c r="H175" s="45"/>
    </row>
    <row r="176" s="2" customFormat="1" ht="16.8" customHeight="1">
      <c r="A176" s="39"/>
      <c r="B176" s="45"/>
      <c r="C176" s="307" t="s">
        <v>742</v>
      </c>
      <c r="D176" s="307" t="s">
        <v>743</v>
      </c>
      <c r="E176" s="18" t="s">
        <v>345</v>
      </c>
      <c r="F176" s="308">
        <v>41.996000000000002</v>
      </c>
      <c r="G176" s="39"/>
      <c r="H176" s="45"/>
    </row>
    <row r="177" s="2" customFormat="1">
      <c r="A177" s="39"/>
      <c r="B177" s="45"/>
      <c r="C177" s="307" t="s">
        <v>758</v>
      </c>
      <c r="D177" s="307" t="s">
        <v>759</v>
      </c>
      <c r="E177" s="18" t="s">
        <v>345</v>
      </c>
      <c r="F177" s="308">
        <v>15.653000000000001</v>
      </c>
      <c r="G177" s="39"/>
      <c r="H177" s="45"/>
    </row>
    <row r="178" s="2" customFormat="1" ht="16.8" customHeight="1">
      <c r="A178" s="39"/>
      <c r="B178" s="45"/>
      <c r="C178" s="303" t="s">
        <v>107</v>
      </c>
      <c r="D178" s="304" t="s">
        <v>1</v>
      </c>
      <c r="E178" s="305" t="s">
        <v>1</v>
      </c>
      <c r="F178" s="306">
        <v>140.16999999999999</v>
      </c>
      <c r="G178" s="39"/>
      <c r="H178" s="45"/>
    </row>
    <row r="179" s="2" customFormat="1" ht="16.8" customHeight="1">
      <c r="A179" s="39"/>
      <c r="B179" s="45"/>
      <c r="C179" s="307" t="s">
        <v>1</v>
      </c>
      <c r="D179" s="307" t="s">
        <v>177</v>
      </c>
      <c r="E179" s="18" t="s">
        <v>1</v>
      </c>
      <c r="F179" s="308">
        <v>0</v>
      </c>
      <c r="G179" s="39"/>
      <c r="H179" s="45"/>
    </row>
    <row r="180" s="2" customFormat="1">
      <c r="A180" s="39"/>
      <c r="B180" s="45"/>
      <c r="C180" s="307" t="s">
        <v>1</v>
      </c>
      <c r="D180" s="307" t="s">
        <v>867</v>
      </c>
      <c r="E180" s="18" t="s">
        <v>1</v>
      </c>
      <c r="F180" s="308">
        <v>89.769999999999996</v>
      </c>
      <c r="G180" s="39"/>
      <c r="H180" s="45"/>
    </row>
    <row r="181" s="2" customFormat="1" ht="16.8" customHeight="1">
      <c r="A181" s="39"/>
      <c r="B181" s="45"/>
      <c r="C181" s="307" t="s">
        <v>1</v>
      </c>
      <c r="D181" s="307" t="s">
        <v>868</v>
      </c>
      <c r="E181" s="18" t="s">
        <v>1</v>
      </c>
      <c r="F181" s="308">
        <v>50.399999999999999</v>
      </c>
      <c r="G181" s="39"/>
      <c r="H181" s="45"/>
    </row>
    <row r="182" s="2" customFormat="1" ht="16.8" customHeight="1">
      <c r="A182" s="39"/>
      <c r="B182" s="45"/>
      <c r="C182" s="307" t="s">
        <v>107</v>
      </c>
      <c r="D182" s="307" t="s">
        <v>128</v>
      </c>
      <c r="E182" s="18" t="s">
        <v>1</v>
      </c>
      <c r="F182" s="308">
        <v>140.16999999999999</v>
      </c>
      <c r="G182" s="39"/>
      <c r="H182" s="45"/>
    </row>
    <row r="183" s="2" customFormat="1" ht="16.8" customHeight="1">
      <c r="A183" s="39"/>
      <c r="B183" s="45"/>
      <c r="C183" s="309" t="s">
        <v>1055</v>
      </c>
      <c r="D183" s="39"/>
      <c r="E183" s="39"/>
      <c r="F183" s="39"/>
      <c r="G183" s="39"/>
      <c r="H183" s="45"/>
    </row>
    <row r="184" s="2" customFormat="1" ht="16.8" customHeight="1">
      <c r="A184" s="39"/>
      <c r="B184" s="45"/>
      <c r="C184" s="307" t="s">
        <v>274</v>
      </c>
      <c r="D184" s="307" t="s">
        <v>275</v>
      </c>
      <c r="E184" s="18" t="s">
        <v>172</v>
      </c>
      <c r="F184" s="308">
        <v>70.084999999999994</v>
      </c>
      <c r="G184" s="39"/>
      <c r="H184" s="45"/>
    </row>
    <row r="185" s="2" customFormat="1" ht="16.8" customHeight="1">
      <c r="A185" s="39"/>
      <c r="B185" s="45"/>
      <c r="C185" s="307" t="s">
        <v>281</v>
      </c>
      <c r="D185" s="307" t="s">
        <v>282</v>
      </c>
      <c r="E185" s="18" t="s">
        <v>172</v>
      </c>
      <c r="F185" s="308">
        <v>70.084999999999994</v>
      </c>
      <c r="G185" s="39"/>
      <c r="H185" s="45"/>
    </row>
    <row r="186" s="2" customFormat="1" ht="16.8" customHeight="1">
      <c r="A186" s="39"/>
      <c r="B186" s="45"/>
      <c r="C186" s="303" t="s">
        <v>110</v>
      </c>
      <c r="D186" s="304" t="s">
        <v>1</v>
      </c>
      <c r="E186" s="305" t="s">
        <v>1</v>
      </c>
      <c r="F186" s="306">
        <v>27.5</v>
      </c>
      <c r="G186" s="39"/>
      <c r="H186" s="45"/>
    </row>
    <row r="187" s="2" customFormat="1" ht="16.8" customHeight="1">
      <c r="A187" s="39"/>
      <c r="B187" s="45"/>
      <c r="C187" s="307" t="s">
        <v>1</v>
      </c>
      <c r="D187" s="307" t="s">
        <v>401</v>
      </c>
      <c r="E187" s="18" t="s">
        <v>1</v>
      </c>
      <c r="F187" s="308">
        <v>0</v>
      </c>
      <c r="G187" s="39"/>
      <c r="H187" s="45"/>
    </row>
    <row r="188" s="2" customFormat="1" ht="16.8" customHeight="1">
      <c r="A188" s="39"/>
      <c r="B188" s="45"/>
      <c r="C188" s="307" t="s">
        <v>1</v>
      </c>
      <c r="D188" s="307" t="s">
        <v>926</v>
      </c>
      <c r="E188" s="18" t="s">
        <v>1</v>
      </c>
      <c r="F188" s="308">
        <v>27.5</v>
      </c>
      <c r="G188" s="39"/>
      <c r="H188" s="45"/>
    </row>
    <row r="189" s="2" customFormat="1" ht="16.8" customHeight="1">
      <c r="A189" s="39"/>
      <c r="B189" s="45"/>
      <c r="C189" s="307" t="s">
        <v>110</v>
      </c>
      <c r="D189" s="307" t="s">
        <v>128</v>
      </c>
      <c r="E189" s="18" t="s">
        <v>1</v>
      </c>
      <c r="F189" s="308">
        <v>27.5</v>
      </c>
      <c r="G189" s="39"/>
      <c r="H189" s="45"/>
    </row>
    <row r="190" s="2" customFormat="1" ht="16.8" customHeight="1">
      <c r="A190" s="39"/>
      <c r="B190" s="45"/>
      <c r="C190" s="309" t="s">
        <v>1055</v>
      </c>
      <c r="D190" s="39"/>
      <c r="E190" s="39"/>
      <c r="F190" s="39"/>
      <c r="G190" s="39"/>
      <c r="H190" s="45"/>
    </row>
    <row r="191" s="2" customFormat="1" ht="16.8" customHeight="1">
      <c r="A191" s="39"/>
      <c r="B191" s="45"/>
      <c r="C191" s="307" t="s">
        <v>455</v>
      </c>
      <c r="D191" s="307" t="s">
        <v>456</v>
      </c>
      <c r="E191" s="18" t="s">
        <v>196</v>
      </c>
      <c r="F191" s="308">
        <v>27.5</v>
      </c>
      <c r="G191" s="39"/>
      <c r="H191" s="45"/>
    </row>
    <row r="192" s="2" customFormat="1" ht="16.8" customHeight="1">
      <c r="A192" s="39"/>
      <c r="B192" s="45"/>
      <c r="C192" s="307" t="s">
        <v>927</v>
      </c>
      <c r="D192" s="307" t="s">
        <v>461</v>
      </c>
      <c r="E192" s="18" t="s">
        <v>196</v>
      </c>
      <c r="F192" s="308">
        <v>27.913</v>
      </c>
      <c r="G192" s="39"/>
      <c r="H192" s="45"/>
    </row>
    <row r="193" s="2" customFormat="1" ht="16.8" customHeight="1">
      <c r="A193" s="39"/>
      <c r="B193" s="45"/>
      <c r="C193" s="303" t="s">
        <v>115</v>
      </c>
      <c r="D193" s="304" t="s">
        <v>1</v>
      </c>
      <c r="E193" s="305" t="s">
        <v>1</v>
      </c>
      <c r="F193" s="306">
        <v>14.090999999999999</v>
      </c>
      <c r="G193" s="39"/>
      <c r="H193" s="45"/>
    </row>
    <row r="194" s="2" customFormat="1" ht="16.8" customHeight="1">
      <c r="A194" s="39"/>
      <c r="B194" s="45"/>
      <c r="C194" s="307" t="s">
        <v>1</v>
      </c>
      <c r="D194" s="307" t="s">
        <v>177</v>
      </c>
      <c r="E194" s="18" t="s">
        <v>1</v>
      </c>
      <c r="F194" s="308">
        <v>0</v>
      </c>
      <c r="G194" s="39"/>
      <c r="H194" s="45"/>
    </row>
    <row r="195" s="2" customFormat="1" ht="16.8" customHeight="1">
      <c r="A195" s="39"/>
      <c r="B195" s="45"/>
      <c r="C195" s="307" t="s">
        <v>1</v>
      </c>
      <c r="D195" s="307" t="s">
        <v>385</v>
      </c>
      <c r="E195" s="18" t="s">
        <v>1</v>
      </c>
      <c r="F195" s="308">
        <v>0</v>
      </c>
      <c r="G195" s="39"/>
      <c r="H195" s="45"/>
    </row>
    <row r="196" s="2" customFormat="1" ht="16.8" customHeight="1">
      <c r="A196" s="39"/>
      <c r="B196" s="45"/>
      <c r="C196" s="307" t="s">
        <v>1</v>
      </c>
      <c r="D196" s="307" t="s">
        <v>886</v>
      </c>
      <c r="E196" s="18" t="s">
        <v>1</v>
      </c>
      <c r="F196" s="308">
        <v>14.090999999999999</v>
      </c>
      <c r="G196" s="39"/>
      <c r="H196" s="45"/>
    </row>
    <row r="197" s="2" customFormat="1" ht="16.8" customHeight="1">
      <c r="A197" s="39"/>
      <c r="B197" s="45"/>
      <c r="C197" s="307" t="s">
        <v>115</v>
      </c>
      <c r="D197" s="307" t="s">
        <v>128</v>
      </c>
      <c r="E197" s="18" t="s">
        <v>1</v>
      </c>
      <c r="F197" s="308">
        <v>14.090999999999999</v>
      </c>
      <c r="G197" s="39"/>
      <c r="H197" s="45"/>
    </row>
    <row r="198" s="2" customFormat="1" ht="16.8" customHeight="1">
      <c r="A198" s="39"/>
      <c r="B198" s="45"/>
      <c r="C198" s="309" t="s">
        <v>1055</v>
      </c>
      <c r="D198" s="39"/>
      <c r="E198" s="39"/>
      <c r="F198" s="39"/>
      <c r="G198" s="39"/>
      <c r="H198" s="45"/>
    </row>
    <row r="199" s="2" customFormat="1" ht="16.8" customHeight="1">
      <c r="A199" s="39"/>
      <c r="B199" s="45"/>
      <c r="C199" s="307" t="s">
        <v>326</v>
      </c>
      <c r="D199" s="307" t="s">
        <v>327</v>
      </c>
      <c r="E199" s="18" t="s">
        <v>242</v>
      </c>
      <c r="F199" s="308">
        <v>14.090999999999999</v>
      </c>
      <c r="G199" s="39"/>
      <c r="H199" s="45"/>
    </row>
    <row r="200" s="2" customFormat="1">
      <c r="A200" s="39"/>
      <c r="B200" s="45"/>
      <c r="C200" s="307" t="s">
        <v>285</v>
      </c>
      <c r="D200" s="307" t="s">
        <v>286</v>
      </c>
      <c r="E200" s="18" t="s">
        <v>242</v>
      </c>
      <c r="F200" s="308">
        <v>14.090999999999999</v>
      </c>
      <c r="G200" s="39"/>
      <c r="H200" s="45"/>
    </row>
    <row r="201" s="2" customFormat="1" ht="16.8" customHeight="1">
      <c r="A201" s="39"/>
      <c r="B201" s="45"/>
      <c r="C201" s="303" t="s">
        <v>118</v>
      </c>
      <c r="D201" s="304" t="s">
        <v>119</v>
      </c>
      <c r="E201" s="305" t="s">
        <v>1</v>
      </c>
      <c r="F201" s="306">
        <v>5.7530000000000001</v>
      </c>
      <c r="G201" s="39"/>
      <c r="H201" s="45"/>
    </row>
    <row r="202" s="2" customFormat="1" ht="16.8" customHeight="1">
      <c r="A202" s="39"/>
      <c r="B202" s="45"/>
      <c r="C202" s="307" t="s">
        <v>118</v>
      </c>
      <c r="D202" s="307" t="s">
        <v>883</v>
      </c>
      <c r="E202" s="18" t="s">
        <v>1</v>
      </c>
      <c r="F202" s="308">
        <v>5.7530000000000001</v>
      </c>
      <c r="G202" s="39"/>
      <c r="H202" s="45"/>
    </row>
    <row r="203" s="2" customFormat="1" ht="16.8" customHeight="1">
      <c r="A203" s="39"/>
      <c r="B203" s="45"/>
      <c r="C203" s="309" t="s">
        <v>1055</v>
      </c>
      <c r="D203" s="39"/>
      <c r="E203" s="39"/>
      <c r="F203" s="39"/>
      <c r="G203" s="39"/>
      <c r="H203" s="45"/>
    </row>
    <row r="204" s="2" customFormat="1" ht="16.8" customHeight="1">
      <c r="A204" s="39"/>
      <c r="B204" s="45"/>
      <c r="C204" s="307" t="s">
        <v>362</v>
      </c>
      <c r="D204" s="307" t="s">
        <v>363</v>
      </c>
      <c r="E204" s="18" t="s">
        <v>242</v>
      </c>
      <c r="F204" s="308">
        <v>5.7530000000000001</v>
      </c>
      <c r="G204" s="39"/>
      <c r="H204" s="45"/>
    </row>
    <row r="205" s="2" customFormat="1" ht="16.8" customHeight="1">
      <c r="A205" s="39"/>
      <c r="B205" s="45"/>
      <c r="C205" s="307" t="s">
        <v>326</v>
      </c>
      <c r="D205" s="307" t="s">
        <v>327</v>
      </c>
      <c r="E205" s="18" t="s">
        <v>242</v>
      </c>
      <c r="F205" s="308">
        <v>14.090999999999999</v>
      </c>
      <c r="G205" s="39"/>
      <c r="H205" s="45"/>
    </row>
    <row r="206" s="2" customFormat="1" ht="16.8" customHeight="1">
      <c r="A206" s="39"/>
      <c r="B206" s="45"/>
      <c r="C206" s="307" t="s">
        <v>374</v>
      </c>
      <c r="D206" s="307" t="s">
        <v>375</v>
      </c>
      <c r="E206" s="18" t="s">
        <v>345</v>
      </c>
      <c r="F206" s="308">
        <v>10.355</v>
      </c>
      <c r="G206" s="39"/>
      <c r="H206" s="45"/>
    </row>
    <row r="207" s="2" customFormat="1" ht="16.8" customHeight="1">
      <c r="A207" s="39"/>
      <c r="B207" s="45"/>
      <c r="C207" s="303" t="s">
        <v>121</v>
      </c>
      <c r="D207" s="304" t="s">
        <v>1</v>
      </c>
      <c r="E207" s="305" t="s">
        <v>1</v>
      </c>
      <c r="F207" s="306">
        <v>6.6879999999999997</v>
      </c>
      <c r="G207" s="39"/>
      <c r="H207" s="45"/>
    </row>
    <row r="208" s="2" customFormat="1" ht="16.8" customHeight="1">
      <c r="A208" s="39"/>
      <c r="B208" s="45"/>
      <c r="C208" s="307" t="s">
        <v>121</v>
      </c>
      <c r="D208" s="307" t="s">
        <v>874</v>
      </c>
      <c r="E208" s="18" t="s">
        <v>1</v>
      </c>
      <c r="F208" s="308">
        <v>6.6879999999999997</v>
      </c>
      <c r="G208" s="39"/>
      <c r="H208" s="45"/>
    </row>
    <row r="209" s="2" customFormat="1" ht="16.8" customHeight="1">
      <c r="A209" s="39"/>
      <c r="B209" s="45"/>
      <c r="C209" s="309" t="s">
        <v>1055</v>
      </c>
      <c r="D209" s="39"/>
      <c r="E209" s="39"/>
      <c r="F209" s="39"/>
      <c r="G209" s="39"/>
      <c r="H209" s="45"/>
    </row>
    <row r="210" s="2" customFormat="1">
      <c r="A210" s="39"/>
      <c r="B210" s="45"/>
      <c r="C210" s="307" t="s">
        <v>295</v>
      </c>
      <c r="D210" s="307" t="s">
        <v>296</v>
      </c>
      <c r="E210" s="18" t="s">
        <v>242</v>
      </c>
      <c r="F210" s="308">
        <v>4.234</v>
      </c>
      <c r="G210" s="39"/>
      <c r="H210" s="45"/>
    </row>
    <row r="211" s="2" customFormat="1" ht="16.8" customHeight="1">
      <c r="A211" s="39"/>
      <c r="B211" s="45"/>
      <c r="C211" s="307" t="s">
        <v>326</v>
      </c>
      <c r="D211" s="307" t="s">
        <v>327</v>
      </c>
      <c r="E211" s="18" t="s">
        <v>242</v>
      </c>
      <c r="F211" s="308">
        <v>14.090999999999999</v>
      </c>
      <c r="G211" s="39"/>
      <c r="H211" s="45"/>
    </row>
    <row r="212" s="2" customFormat="1" ht="16.8" customHeight="1">
      <c r="A212" s="39"/>
      <c r="B212" s="45"/>
      <c r="C212" s="307" t="s">
        <v>379</v>
      </c>
      <c r="D212" s="307" t="s">
        <v>380</v>
      </c>
      <c r="E212" s="18" t="s">
        <v>345</v>
      </c>
      <c r="F212" s="308">
        <v>12.038</v>
      </c>
      <c r="G212" s="39"/>
      <c r="H212" s="45"/>
    </row>
    <row r="213" s="2" customFormat="1" ht="16.8" customHeight="1">
      <c r="A213" s="39"/>
      <c r="B213" s="45"/>
      <c r="C213" s="303" t="s">
        <v>801</v>
      </c>
      <c r="D213" s="304" t="s">
        <v>1</v>
      </c>
      <c r="E213" s="305" t="s">
        <v>1</v>
      </c>
      <c r="F213" s="306">
        <v>21.850000000000001</v>
      </c>
      <c r="G213" s="39"/>
      <c r="H213" s="45"/>
    </row>
    <row r="214" s="2" customFormat="1" ht="16.8" customHeight="1">
      <c r="A214" s="39"/>
      <c r="B214" s="45"/>
      <c r="C214" s="307" t="s">
        <v>1</v>
      </c>
      <c r="D214" s="307" t="s">
        <v>177</v>
      </c>
      <c r="E214" s="18" t="s">
        <v>1</v>
      </c>
      <c r="F214" s="308">
        <v>0</v>
      </c>
      <c r="G214" s="39"/>
      <c r="H214" s="45"/>
    </row>
    <row r="215" s="2" customFormat="1" ht="16.8" customHeight="1">
      <c r="A215" s="39"/>
      <c r="B215" s="45"/>
      <c r="C215" s="307" t="s">
        <v>801</v>
      </c>
      <c r="D215" s="307" t="s">
        <v>890</v>
      </c>
      <c r="E215" s="18" t="s">
        <v>1</v>
      </c>
      <c r="F215" s="308">
        <v>21.850000000000001</v>
      </c>
      <c r="G215" s="39"/>
      <c r="H215" s="45"/>
    </row>
    <row r="216" s="2" customFormat="1" ht="16.8" customHeight="1">
      <c r="A216" s="39"/>
      <c r="B216" s="45"/>
      <c r="C216" s="309" t="s">
        <v>1055</v>
      </c>
      <c r="D216" s="39"/>
      <c r="E216" s="39"/>
      <c r="F216" s="39"/>
      <c r="G216" s="39"/>
      <c r="H216" s="45"/>
    </row>
    <row r="217" s="2" customFormat="1" ht="16.8" customHeight="1">
      <c r="A217" s="39"/>
      <c r="B217" s="45"/>
      <c r="C217" s="307" t="s">
        <v>887</v>
      </c>
      <c r="D217" s="307" t="s">
        <v>888</v>
      </c>
      <c r="E217" s="18" t="s">
        <v>172</v>
      </c>
      <c r="F217" s="308">
        <v>21.850000000000001</v>
      </c>
      <c r="G217" s="39"/>
      <c r="H217" s="45"/>
    </row>
    <row r="218" s="2" customFormat="1">
      <c r="A218" s="39"/>
      <c r="B218" s="45"/>
      <c r="C218" s="307" t="s">
        <v>891</v>
      </c>
      <c r="D218" s="307" t="s">
        <v>892</v>
      </c>
      <c r="E218" s="18" t="s">
        <v>172</v>
      </c>
      <c r="F218" s="308">
        <v>21.850000000000001</v>
      </c>
      <c r="G218" s="39"/>
      <c r="H218" s="45"/>
    </row>
    <row r="219" s="2" customFormat="1" ht="16.8" customHeight="1">
      <c r="A219" s="39"/>
      <c r="B219" s="45"/>
      <c r="C219" s="307" t="s">
        <v>899</v>
      </c>
      <c r="D219" s="307" t="s">
        <v>900</v>
      </c>
      <c r="E219" s="18" t="s">
        <v>172</v>
      </c>
      <c r="F219" s="308">
        <v>21.850000000000001</v>
      </c>
      <c r="G219" s="39"/>
      <c r="H219" s="45"/>
    </row>
    <row r="220" s="2" customFormat="1" ht="16.8" customHeight="1">
      <c r="A220" s="39"/>
      <c r="B220" s="45"/>
      <c r="C220" s="307" t="s">
        <v>894</v>
      </c>
      <c r="D220" s="307" t="s">
        <v>895</v>
      </c>
      <c r="E220" s="18" t="s">
        <v>896</v>
      </c>
      <c r="F220" s="308">
        <v>0.65600000000000003</v>
      </c>
      <c r="G220" s="39"/>
      <c r="H220" s="45"/>
    </row>
    <row r="221" s="2" customFormat="1" ht="16.8" customHeight="1">
      <c r="A221" s="39"/>
      <c r="B221" s="45"/>
      <c r="C221" s="303" t="s">
        <v>123</v>
      </c>
      <c r="D221" s="304" t="s">
        <v>1</v>
      </c>
      <c r="E221" s="305" t="s">
        <v>1</v>
      </c>
      <c r="F221" s="306">
        <v>14.113</v>
      </c>
      <c r="G221" s="39"/>
      <c r="H221" s="45"/>
    </row>
    <row r="222" s="2" customFormat="1" ht="16.8" customHeight="1">
      <c r="A222" s="39"/>
      <c r="B222" s="45"/>
      <c r="C222" s="307" t="s">
        <v>123</v>
      </c>
      <c r="D222" s="307" t="s">
        <v>875</v>
      </c>
      <c r="E222" s="18" t="s">
        <v>1</v>
      </c>
      <c r="F222" s="308">
        <v>14.113</v>
      </c>
      <c r="G222" s="39"/>
      <c r="H222" s="45"/>
    </row>
    <row r="223" s="2" customFormat="1" ht="16.8" customHeight="1">
      <c r="A223" s="39"/>
      <c r="B223" s="45"/>
      <c r="C223" s="309" t="s">
        <v>1055</v>
      </c>
      <c r="D223" s="39"/>
      <c r="E223" s="39"/>
      <c r="F223" s="39"/>
      <c r="G223" s="39"/>
      <c r="H223" s="45"/>
    </row>
    <row r="224" s="2" customFormat="1">
      <c r="A224" s="39"/>
      <c r="B224" s="45"/>
      <c r="C224" s="307" t="s">
        <v>295</v>
      </c>
      <c r="D224" s="307" t="s">
        <v>296</v>
      </c>
      <c r="E224" s="18" t="s">
        <v>242</v>
      </c>
      <c r="F224" s="308">
        <v>4.234</v>
      </c>
      <c r="G224" s="39"/>
      <c r="H224" s="45"/>
    </row>
    <row r="225" s="2" customFormat="1">
      <c r="A225" s="39"/>
      <c r="B225" s="45"/>
      <c r="C225" s="307" t="s">
        <v>285</v>
      </c>
      <c r="D225" s="307" t="s">
        <v>286</v>
      </c>
      <c r="E225" s="18" t="s">
        <v>242</v>
      </c>
      <c r="F225" s="308">
        <v>4.234</v>
      </c>
      <c r="G225" s="39"/>
      <c r="H225" s="45"/>
    </row>
    <row r="226" s="2" customFormat="1">
      <c r="A226" s="39"/>
      <c r="B226" s="45"/>
      <c r="C226" s="307" t="s">
        <v>290</v>
      </c>
      <c r="D226" s="307" t="s">
        <v>291</v>
      </c>
      <c r="E226" s="18" t="s">
        <v>242</v>
      </c>
      <c r="F226" s="308">
        <v>9.8789999999999996</v>
      </c>
      <c r="G226" s="39"/>
      <c r="H226" s="45"/>
    </row>
    <row r="227" s="2" customFormat="1">
      <c r="A227" s="39"/>
      <c r="B227" s="45"/>
      <c r="C227" s="307" t="s">
        <v>311</v>
      </c>
      <c r="D227" s="307" t="s">
        <v>312</v>
      </c>
      <c r="E227" s="18" t="s">
        <v>242</v>
      </c>
      <c r="F227" s="308">
        <v>4.234</v>
      </c>
      <c r="G227" s="39"/>
      <c r="H227" s="45"/>
    </row>
    <row r="228" s="2" customFormat="1">
      <c r="A228" s="39"/>
      <c r="B228" s="45"/>
      <c r="C228" s="307" t="s">
        <v>316</v>
      </c>
      <c r="D228" s="307" t="s">
        <v>317</v>
      </c>
      <c r="E228" s="18" t="s">
        <v>242</v>
      </c>
      <c r="F228" s="308">
        <v>9.8789999999999996</v>
      </c>
      <c r="G228" s="39"/>
      <c r="H228" s="45"/>
    </row>
    <row r="229" s="2" customFormat="1">
      <c r="A229" s="39"/>
      <c r="B229" s="45"/>
      <c r="C229" s="307" t="s">
        <v>321</v>
      </c>
      <c r="D229" s="307" t="s">
        <v>322</v>
      </c>
      <c r="E229" s="18" t="s">
        <v>242</v>
      </c>
      <c r="F229" s="308">
        <v>9.8789999999999996</v>
      </c>
      <c r="G229" s="39"/>
      <c r="H229" s="45"/>
    </row>
    <row r="230" s="2" customFormat="1" ht="16.8" customHeight="1">
      <c r="A230" s="39"/>
      <c r="B230" s="45"/>
      <c r="C230" s="307" t="s">
        <v>326</v>
      </c>
      <c r="D230" s="307" t="s">
        <v>327</v>
      </c>
      <c r="E230" s="18" t="s">
        <v>242</v>
      </c>
      <c r="F230" s="308">
        <v>8.468</v>
      </c>
      <c r="G230" s="39"/>
      <c r="H230" s="45"/>
    </row>
    <row r="231" s="2" customFormat="1" ht="16.8" customHeight="1">
      <c r="A231" s="39"/>
      <c r="B231" s="45"/>
      <c r="C231" s="307" t="s">
        <v>332</v>
      </c>
      <c r="D231" s="307" t="s">
        <v>333</v>
      </c>
      <c r="E231" s="18" t="s">
        <v>242</v>
      </c>
      <c r="F231" s="308">
        <v>19.757999999999999</v>
      </c>
      <c r="G231" s="39"/>
      <c r="H231" s="45"/>
    </row>
    <row r="232" s="2" customFormat="1">
      <c r="A232" s="39"/>
      <c r="B232" s="45"/>
      <c r="C232" s="307" t="s">
        <v>343</v>
      </c>
      <c r="D232" s="307" t="s">
        <v>344</v>
      </c>
      <c r="E232" s="18" t="s">
        <v>345</v>
      </c>
      <c r="F232" s="308">
        <v>25.402999999999999</v>
      </c>
      <c r="G232" s="39"/>
      <c r="H232" s="45"/>
    </row>
    <row r="233" s="2" customFormat="1" ht="16.8" customHeight="1">
      <c r="A233" s="39"/>
      <c r="B233" s="45"/>
      <c r="C233" s="307" t="s">
        <v>338</v>
      </c>
      <c r="D233" s="307" t="s">
        <v>339</v>
      </c>
      <c r="E233" s="18" t="s">
        <v>242</v>
      </c>
      <c r="F233" s="308">
        <v>14.113</v>
      </c>
      <c r="G233" s="39"/>
      <c r="H233" s="45"/>
    </row>
    <row r="234" s="2" customFormat="1" ht="16.8" customHeight="1">
      <c r="A234" s="39"/>
      <c r="B234" s="45"/>
      <c r="C234" s="303" t="s">
        <v>127</v>
      </c>
      <c r="D234" s="304" t="s">
        <v>128</v>
      </c>
      <c r="E234" s="305" t="s">
        <v>1</v>
      </c>
      <c r="F234" s="306">
        <v>7.4249999999999998</v>
      </c>
      <c r="G234" s="39"/>
      <c r="H234" s="45"/>
    </row>
    <row r="235" s="2" customFormat="1" ht="16.8" customHeight="1">
      <c r="A235" s="39"/>
      <c r="B235" s="45"/>
      <c r="C235" s="307" t="s">
        <v>1</v>
      </c>
      <c r="D235" s="307" t="s">
        <v>177</v>
      </c>
      <c r="E235" s="18" t="s">
        <v>1</v>
      </c>
      <c r="F235" s="308">
        <v>0</v>
      </c>
      <c r="G235" s="39"/>
      <c r="H235" s="45"/>
    </row>
    <row r="236" s="2" customFormat="1" ht="16.8" customHeight="1">
      <c r="A236" s="39"/>
      <c r="B236" s="45"/>
      <c r="C236" s="307" t="s">
        <v>1</v>
      </c>
      <c r="D236" s="307" t="s">
        <v>298</v>
      </c>
      <c r="E236" s="18" t="s">
        <v>1</v>
      </c>
      <c r="F236" s="308">
        <v>0</v>
      </c>
      <c r="G236" s="39"/>
      <c r="H236" s="45"/>
    </row>
    <row r="237" s="2" customFormat="1" ht="16.8" customHeight="1">
      <c r="A237" s="39"/>
      <c r="B237" s="45"/>
      <c r="C237" s="307" t="s">
        <v>1</v>
      </c>
      <c r="D237" s="307" t="s">
        <v>299</v>
      </c>
      <c r="E237" s="18" t="s">
        <v>1</v>
      </c>
      <c r="F237" s="308">
        <v>0</v>
      </c>
      <c r="G237" s="39"/>
      <c r="H237" s="45"/>
    </row>
    <row r="238" s="2" customFormat="1" ht="16.8" customHeight="1">
      <c r="A238" s="39"/>
      <c r="B238" s="45"/>
      <c r="C238" s="307" t="s">
        <v>1</v>
      </c>
      <c r="D238" s="307" t="s">
        <v>872</v>
      </c>
      <c r="E238" s="18" t="s">
        <v>1</v>
      </c>
      <c r="F238" s="308">
        <v>1.6499999999999999</v>
      </c>
      <c r="G238" s="39"/>
      <c r="H238" s="45"/>
    </row>
    <row r="239" s="2" customFormat="1" ht="16.8" customHeight="1">
      <c r="A239" s="39"/>
      <c r="B239" s="45"/>
      <c r="C239" s="307" t="s">
        <v>1</v>
      </c>
      <c r="D239" s="307" t="s">
        <v>301</v>
      </c>
      <c r="E239" s="18" t="s">
        <v>1</v>
      </c>
      <c r="F239" s="308">
        <v>0</v>
      </c>
      <c r="G239" s="39"/>
      <c r="H239" s="45"/>
    </row>
    <row r="240" s="2" customFormat="1" ht="16.8" customHeight="1">
      <c r="A240" s="39"/>
      <c r="B240" s="45"/>
      <c r="C240" s="307" t="s">
        <v>1</v>
      </c>
      <c r="D240" s="307" t="s">
        <v>873</v>
      </c>
      <c r="E240" s="18" t="s">
        <v>1</v>
      </c>
      <c r="F240" s="308">
        <v>5.7750000000000004</v>
      </c>
      <c r="G240" s="39"/>
      <c r="H240" s="45"/>
    </row>
    <row r="241" s="2" customFormat="1" ht="16.8" customHeight="1">
      <c r="A241" s="39"/>
      <c r="B241" s="45"/>
      <c r="C241" s="307" t="s">
        <v>127</v>
      </c>
      <c r="D241" s="307" t="s">
        <v>128</v>
      </c>
      <c r="E241" s="18" t="s">
        <v>1</v>
      </c>
      <c r="F241" s="308">
        <v>7.4249999999999998</v>
      </c>
      <c r="G241" s="39"/>
      <c r="H241" s="45"/>
    </row>
    <row r="242" s="2" customFormat="1" ht="16.8" customHeight="1">
      <c r="A242" s="39"/>
      <c r="B242" s="45"/>
      <c r="C242" s="309" t="s">
        <v>1055</v>
      </c>
      <c r="D242" s="39"/>
      <c r="E242" s="39"/>
      <c r="F242" s="39"/>
      <c r="G242" s="39"/>
      <c r="H242" s="45"/>
    </row>
    <row r="243" s="2" customFormat="1">
      <c r="A243" s="39"/>
      <c r="B243" s="45"/>
      <c r="C243" s="307" t="s">
        <v>295</v>
      </c>
      <c r="D243" s="307" t="s">
        <v>296</v>
      </c>
      <c r="E243" s="18" t="s">
        <v>242</v>
      </c>
      <c r="F243" s="308">
        <v>4.234</v>
      </c>
      <c r="G243" s="39"/>
      <c r="H243" s="45"/>
    </row>
    <row r="244" s="2" customFormat="1" ht="16.8" customHeight="1">
      <c r="A244" s="39"/>
      <c r="B244" s="45"/>
      <c r="C244" s="307" t="s">
        <v>350</v>
      </c>
      <c r="D244" s="307" t="s">
        <v>351</v>
      </c>
      <c r="E244" s="18" t="s">
        <v>352</v>
      </c>
      <c r="F244" s="308">
        <v>28.329000000000001</v>
      </c>
      <c r="G244" s="39"/>
      <c r="H244" s="45"/>
    </row>
    <row r="245" s="2" customFormat="1" ht="16.8" customHeight="1">
      <c r="A245" s="39"/>
      <c r="B245" s="45"/>
      <c r="C245" s="303" t="s">
        <v>808</v>
      </c>
      <c r="D245" s="304" t="s">
        <v>1</v>
      </c>
      <c r="E245" s="305" t="s">
        <v>1</v>
      </c>
      <c r="F245" s="306">
        <v>7.2000000000000002</v>
      </c>
      <c r="G245" s="39"/>
      <c r="H245" s="45"/>
    </row>
    <row r="246" s="2" customFormat="1" ht="16.8" customHeight="1">
      <c r="A246" s="39"/>
      <c r="B246" s="45"/>
      <c r="C246" s="307" t="s">
        <v>1</v>
      </c>
      <c r="D246" s="307" t="s">
        <v>177</v>
      </c>
      <c r="E246" s="18" t="s">
        <v>1</v>
      </c>
      <c r="F246" s="308">
        <v>0</v>
      </c>
      <c r="G246" s="39"/>
      <c r="H246" s="45"/>
    </row>
    <row r="247" s="2" customFormat="1" ht="16.8" customHeight="1">
      <c r="A247" s="39"/>
      <c r="B247" s="45"/>
      <c r="C247" s="307" t="s">
        <v>808</v>
      </c>
      <c r="D247" s="307" t="s">
        <v>816</v>
      </c>
      <c r="E247" s="18" t="s">
        <v>1</v>
      </c>
      <c r="F247" s="308">
        <v>7.2000000000000002</v>
      </c>
      <c r="G247" s="39"/>
      <c r="H247" s="45"/>
    </row>
    <row r="248" s="2" customFormat="1" ht="16.8" customHeight="1">
      <c r="A248" s="39"/>
      <c r="B248" s="45"/>
      <c r="C248" s="309" t="s">
        <v>1055</v>
      </c>
      <c r="D248" s="39"/>
      <c r="E248" s="39"/>
      <c r="F248" s="39"/>
      <c r="G248" s="39"/>
      <c r="H248" s="45"/>
    </row>
    <row r="249" s="2" customFormat="1">
      <c r="A249" s="39"/>
      <c r="B249" s="45"/>
      <c r="C249" s="307" t="s">
        <v>813</v>
      </c>
      <c r="D249" s="307" t="s">
        <v>814</v>
      </c>
      <c r="E249" s="18" t="s">
        <v>172</v>
      </c>
      <c r="F249" s="308">
        <v>7.2000000000000002</v>
      </c>
      <c r="G249" s="39"/>
      <c r="H249" s="45"/>
    </row>
    <row r="250" s="2" customFormat="1">
      <c r="A250" s="39"/>
      <c r="B250" s="45"/>
      <c r="C250" s="307" t="s">
        <v>902</v>
      </c>
      <c r="D250" s="307" t="s">
        <v>903</v>
      </c>
      <c r="E250" s="18" t="s">
        <v>172</v>
      </c>
      <c r="F250" s="308">
        <v>7.2000000000000002</v>
      </c>
      <c r="G250" s="39"/>
      <c r="H250" s="45"/>
    </row>
    <row r="251" s="2" customFormat="1" ht="16.8" customHeight="1">
      <c r="A251" s="39"/>
      <c r="B251" s="45"/>
      <c r="C251" s="307" t="s">
        <v>922</v>
      </c>
      <c r="D251" s="307" t="s">
        <v>923</v>
      </c>
      <c r="E251" s="18" t="s">
        <v>172</v>
      </c>
      <c r="F251" s="308">
        <v>7.2000000000000002</v>
      </c>
      <c r="G251" s="39"/>
      <c r="H251" s="45"/>
    </row>
    <row r="252" s="2" customFormat="1" ht="16.8" customHeight="1">
      <c r="A252" s="39"/>
      <c r="B252" s="45"/>
      <c r="C252" s="307" t="s">
        <v>961</v>
      </c>
      <c r="D252" s="307" t="s">
        <v>962</v>
      </c>
      <c r="E252" s="18" t="s">
        <v>172</v>
      </c>
      <c r="F252" s="308">
        <v>7.2000000000000002</v>
      </c>
      <c r="G252" s="39"/>
      <c r="H252" s="45"/>
    </row>
    <row r="253" s="2" customFormat="1" ht="16.8" customHeight="1">
      <c r="A253" s="39"/>
      <c r="B253" s="45"/>
      <c r="C253" s="303" t="s">
        <v>130</v>
      </c>
      <c r="D253" s="304" t="s">
        <v>1</v>
      </c>
      <c r="E253" s="305" t="s">
        <v>1</v>
      </c>
      <c r="F253" s="306">
        <v>16.605</v>
      </c>
      <c r="G253" s="39"/>
      <c r="H253" s="45"/>
    </row>
    <row r="254" s="2" customFormat="1" ht="16.8" customHeight="1">
      <c r="A254" s="39"/>
      <c r="B254" s="45"/>
      <c r="C254" s="307" t="s">
        <v>1</v>
      </c>
      <c r="D254" s="307" t="s">
        <v>177</v>
      </c>
      <c r="E254" s="18" t="s">
        <v>1</v>
      </c>
      <c r="F254" s="308">
        <v>0</v>
      </c>
      <c r="G254" s="39"/>
      <c r="H254" s="45"/>
    </row>
    <row r="255" s="2" customFormat="1" ht="16.8" customHeight="1">
      <c r="A255" s="39"/>
      <c r="B255" s="45"/>
      <c r="C255" s="307" t="s">
        <v>1</v>
      </c>
      <c r="D255" s="307" t="s">
        <v>261</v>
      </c>
      <c r="E255" s="18" t="s">
        <v>1</v>
      </c>
      <c r="F255" s="308">
        <v>0</v>
      </c>
      <c r="G255" s="39"/>
      <c r="H255" s="45"/>
    </row>
    <row r="256" s="2" customFormat="1" ht="16.8" customHeight="1">
      <c r="A256" s="39"/>
      <c r="B256" s="45"/>
      <c r="C256" s="307" t="s">
        <v>1</v>
      </c>
      <c r="D256" s="307" t="s">
        <v>863</v>
      </c>
      <c r="E256" s="18" t="s">
        <v>1</v>
      </c>
      <c r="F256" s="308">
        <v>20.16</v>
      </c>
      <c r="G256" s="39"/>
      <c r="H256" s="45"/>
    </row>
    <row r="257" s="2" customFormat="1" ht="16.8" customHeight="1">
      <c r="A257" s="39"/>
      <c r="B257" s="45"/>
      <c r="C257" s="307" t="s">
        <v>1</v>
      </c>
      <c r="D257" s="307" t="s">
        <v>864</v>
      </c>
      <c r="E257" s="18" t="s">
        <v>1</v>
      </c>
      <c r="F257" s="308">
        <v>-1.3500000000000001</v>
      </c>
      <c r="G257" s="39"/>
      <c r="H257" s="45"/>
    </row>
    <row r="258" s="2" customFormat="1" ht="16.8" customHeight="1">
      <c r="A258" s="39"/>
      <c r="B258" s="45"/>
      <c r="C258" s="307" t="s">
        <v>1</v>
      </c>
      <c r="D258" s="307" t="s">
        <v>865</v>
      </c>
      <c r="E258" s="18" t="s">
        <v>1</v>
      </c>
      <c r="F258" s="308">
        <v>-1.8899999999999999</v>
      </c>
      <c r="G258" s="39"/>
      <c r="H258" s="45"/>
    </row>
    <row r="259" s="2" customFormat="1" ht="16.8" customHeight="1">
      <c r="A259" s="39"/>
      <c r="B259" s="45"/>
      <c r="C259" s="307" t="s">
        <v>1</v>
      </c>
      <c r="D259" s="307" t="s">
        <v>866</v>
      </c>
      <c r="E259" s="18" t="s">
        <v>1</v>
      </c>
      <c r="F259" s="308">
        <v>-0.315</v>
      </c>
      <c r="G259" s="39"/>
      <c r="H259" s="45"/>
    </row>
    <row r="260" s="2" customFormat="1" ht="16.8" customHeight="1">
      <c r="A260" s="39"/>
      <c r="B260" s="45"/>
      <c r="C260" s="307" t="s">
        <v>130</v>
      </c>
      <c r="D260" s="307" t="s">
        <v>128</v>
      </c>
      <c r="E260" s="18" t="s">
        <v>1</v>
      </c>
      <c r="F260" s="308">
        <v>16.605</v>
      </c>
      <c r="G260" s="39"/>
      <c r="H260" s="45"/>
    </row>
    <row r="261" s="2" customFormat="1" ht="16.8" customHeight="1">
      <c r="A261" s="39"/>
      <c r="B261" s="45"/>
      <c r="C261" s="309" t="s">
        <v>1055</v>
      </c>
      <c r="D261" s="39"/>
      <c r="E261" s="39"/>
      <c r="F261" s="39"/>
      <c r="G261" s="39"/>
      <c r="H261" s="45"/>
    </row>
    <row r="262" s="2" customFormat="1">
      <c r="A262" s="39"/>
      <c r="B262" s="45"/>
      <c r="C262" s="307" t="s">
        <v>258</v>
      </c>
      <c r="D262" s="307" t="s">
        <v>259</v>
      </c>
      <c r="E262" s="18" t="s">
        <v>242</v>
      </c>
      <c r="F262" s="308">
        <v>4.9820000000000002</v>
      </c>
      <c r="G262" s="39"/>
      <c r="H262" s="45"/>
    </row>
    <row r="263" s="2" customFormat="1">
      <c r="A263" s="39"/>
      <c r="B263" s="45"/>
      <c r="C263" s="307" t="s">
        <v>269</v>
      </c>
      <c r="D263" s="307" t="s">
        <v>270</v>
      </c>
      <c r="E263" s="18" t="s">
        <v>242</v>
      </c>
      <c r="F263" s="308">
        <v>11.624000000000001</v>
      </c>
      <c r="G263" s="39"/>
      <c r="H263" s="45"/>
    </row>
    <row r="264" s="2" customFormat="1" ht="16.8" customHeight="1">
      <c r="A264" s="39"/>
      <c r="B264" s="45"/>
      <c r="C264" s="307" t="s">
        <v>350</v>
      </c>
      <c r="D264" s="307" t="s">
        <v>351</v>
      </c>
      <c r="E264" s="18" t="s">
        <v>352</v>
      </c>
      <c r="F264" s="308">
        <v>28.329000000000001</v>
      </c>
      <c r="G264" s="39"/>
      <c r="H264" s="45"/>
    </row>
    <row r="265" s="2" customFormat="1" ht="16.8" customHeight="1">
      <c r="A265" s="39"/>
      <c r="B265" s="45"/>
      <c r="C265" s="303" t="s">
        <v>806</v>
      </c>
      <c r="D265" s="304" t="s">
        <v>1</v>
      </c>
      <c r="E265" s="305" t="s">
        <v>1</v>
      </c>
      <c r="F265" s="306">
        <v>19.149000000000001</v>
      </c>
      <c r="G265" s="39"/>
      <c r="H265" s="45"/>
    </row>
    <row r="266" s="2" customFormat="1" ht="16.8" customHeight="1">
      <c r="A266" s="39"/>
      <c r="B266" s="45"/>
      <c r="C266" s="307" t="s">
        <v>1</v>
      </c>
      <c r="D266" s="307" t="s">
        <v>177</v>
      </c>
      <c r="E266" s="18" t="s">
        <v>1</v>
      </c>
      <c r="F266" s="308">
        <v>0</v>
      </c>
      <c r="G266" s="39"/>
      <c r="H266" s="45"/>
    </row>
    <row r="267" s="2" customFormat="1">
      <c r="A267" s="39"/>
      <c r="B267" s="45"/>
      <c r="C267" s="307" t="s">
        <v>1</v>
      </c>
      <c r="D267" s="307" t="s">
        <v>855</v>
      </c>
      <c r="E267" s="18" t="s">
        <v>1</v>
      </c>
      <c r="F267" s="308">
        <v>25.010999999999999</v>
      </c>
      <c r="G267" s="39"/>
      <c r="H267" s="45"/>
    </row>
    <row r="268" s="2" customFormat="1" ht="16.8" customHeight="1">
      <c r="A268" s="39"/>
      <c r="B268" s="45"/>
      <c r="C268" s="307" t="s">
        <v>1</v>
      </c>
      <c r="D268" s="307" t="s">
        <v>856</v>
      </c>
      <c r="E268" s="18" t="s">
        <v>1</v>
      </c>
      <c r="F268" s="308">
        <v>-0.79500000000000004</v>
      </c>
      <c r="G268" s="39"/>
      <c r="H268" s="45"/>
    </row>
    <row r="269" s="2" customFormat="1" ht="16.8" customHeight="1">
      <c r="A269" s="39"/>
      <c r="B269" s="45"/>
      <c r="C269" s="307" t="s">
        <v>1</v>
      </c>
      <c r="D269" s="307" t="s">
        <v>857</v>
      </c>
      <c r="E269" s="18" t="s">
        <v>1</v>
      </c>
      <c r="F269" s="308">
        <v>-3.7679999999999998</v>
      </c>
      <c r="G269" s="39"/>
      <c r="H269" s="45"/>
    </row>
    <row r="270" s="2" customFormat="1" ht="16.8" customHeight="1">
      <c r="A270" s="39"/>
      <c r="B270" s="45"/>
      <c r="C270" s="307" t="s">
        <v>1</v>
      </c>
      <c r="D270" s="307" t="s">
        <v>858</v>
      </c>
      <c r="E270" s="18" t="s">
        <v>1</v>
      </c>
      <c r="F270" s="308">
        <v>-0.90300000000000002</v>
      </c>
      <c r="G270" s="39"/>
      <c r="H270" s="45"/>
    </row>
    <row r="271" s="2" customFormat="1" ht="16.8" customHeight="1">
      <c r="A271" s="39"/>
      <c r="B271" s="45"/>
      <c r="C271" s="307" t="s">
        <v>1</v>
      </c>
      <c r="D271" s="307" t="s">
        <v>859</v>
      </c>
      <c r="E271" s="18" t="s">
        <v>1</v>
      </c>
      <c r="F271" s="308">
        <v>-0.39600000000000002</v>
      </c>
      <c r="G271" s="39"/>
      <c r="H271" s="45"/>
    </row>
    <row r="272" s="2" customFormat="1" ht="16.8" customHeight="1">
      <c r="A272" s="39"/>
      <c r="B272" s="45"/>
      <c r="C272" s="307" t="s">
        <v>806</v>
      </c>
      <c r="D272" s="307" t="s">
        <v>128</v>
      </c>
      <c r="E272" s="18" t="s">
        <v>1</v>
      </c>
      <c r="F272" s="308">
        <v>19.149000000000001</v>
      </c>
      <c r="G272" s="39"/>
      <c r="H272" s="45"/>
    </row>
    <row r="273" s="2" customFormat="1" ht="16.8" customHeight="1">
      <c r="A273" s="39"/>
      <c r="B273" s="45"/>
      <c r="C273" s="309" t="s">
        <v>1055</v>
      </c>
      <c r="D273" s="39"/>
      <c r="E273" s="39"/>
      <c r="F273" s="39"/>
      <c r="G273" s="39"/>
      <c r="H273" s="45"/>
    </row>
    <row r="274" s="2" customFormat="1">
      <c r="A274" s="39"/>
      <c r="B274" s="45"/>
      <c r="C274" s="307" t="s">
        <v>246</v>
      </c>
      <c r="D274" s="307" t="s">
        <v>247</v>
      </c>
      <c r="E274" s="18" t="s">
        <v>242</v>
      </c>
      <c r="F274" s="308">
        <v>5.7450000000000001</v>
      </c>
      <c r="G274" s="39"/>
      <c r="H274" s="45"/>
    </row>
    <row r="275" s="2" customFormat="1">
      <c r="A275" s="39"/>
      <c r="B275" s="45"/>
      <c r="C275" s="307" t="s">
        <v>253</v>
      </c>
      <c r="D275" s="307" t="s">
        <v>254</v>
      </c>
      <c r="E275" s="18" t="s">
        <v>242</v>
      </c>
      <c r="F275" s="308">
        <v>13.404</v>
      </c>
      <c r="G275" s="39"/>
      <c r="H275" s="45"/>
    </row>
    <row r="276" s="2" customFormat="1" ht="16.8" customHeight="1">
      <c r="A276" s="39"/>
      <c r="B276" s="45"/>
      <c r="C276" s="307" t="s">
        <v>350</v>
      </c>
      <c r="D276" s="307" t="s">
        <v>351</v>
      </c>
      <c r="E276" s="18" t="s">
        <v>352</v>
      </c>
      <c r="F276" s="308">
        <v>28.329000000000001</v>
      </c>
      <c r="G276" s="39"/>
      <c r="H276" s="45"/>
    </row>
    <row r="277" s="2" customFormat="1" ht="7.44" customHeight="1">
      <c r="A277" s="39"/>
      <c r="B277" s="172"/>
      <c r="C277" s="173"/>
      <c r="D277" s="173"/>
      <c r="E277" s="173"/>
      <c r="F277" s="173"/>
      <c r="G277" s="173"/>
      <c r="H277" s="45"/>
    </row>
    <row r="278" s="2" customFormat="1">
      <c r="A278" s="39"/>
      <c r="B278" s="39"/>
      <c r="C278" s="39"/>
      <c r="D278" s="39"/>
      <c r="E278" s="39"/>
      <c r="F278" s="39"/>
      <c r="G278" s="39"/>
      <c r="H278" s="39"/>
    </row>
  </sheetData>
  <sheetProtection sheet="1" formatColumns="0" formatRows="0" objects="1" scenarios="1" spinCount="100000" saltValue="38qQLLcsc4NrM9lOsD3aI/WhLBKWXhLTsAgtmq+71whKJblSXJ64GF1oYseW9JHNH1jbHGbfiCY0NGP7YOhD4g==" hashValue="u/HaWbluQgpjsZWsyhF/gmSiiQ7ap6ZoMvVoTiZkk/7E2pDAhRnVsKXZy0x0+K3bRLAh+ACFbJLxuwcXwAAz6Q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DESKTOPKASPAROV\Uživatel</dc:creator>
  <cp:lastModifiedBy>DESKTOPKASPAROV\Uživatel</cp:lastModifiedBy>
  <dcterms:created xsi:type="dcterms:W3CDTF">2023-11-08T09:37:49Z</dcterms:created>
  <dcterms:modified xsi:type="dcterms:W3CDTF">2023-11-08T09:37:59Z</dcterms:modified>
</cp:coreProperties>
</file>