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/>
  <mc:AlternateContent xmlns:mc="http://schemas.openxmlformats.org/markup-compatibility/2006">
    <mc:Choice Requires="x15">
      <x15ac:absPath xmlns:x15ac="http://schemas.microsoft.com/office/spreadsheetml/2010/11/ac" url="R:\STAVBY\1316 - Ulice Pod Lesem, Hylváty - most M03\PD\"/>
    </mc:Choice>
  </mc:AlternateContent>
  <xr:revisionPtr revIDLastSave="0" documentId="8_{C002B843-AAF3-47D7-A054-75066486B3D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Rekapitulace" sheetId="3" r:id="rId1"/>
    <sheet name="SO 201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193" i="2" l="1"/>
  <c r="I193" i="2"/>
  <c r="O189" i="2"/>
  <c r="I189" i="2"/>
  <c r="I185" i="2"/>
  <c r="O185" i="2" s="1"/>
  <c r="I181" i="2"/>
  <c r="O181" i="2" s="1"/>
  <c r="I177" i="2"/>
  <c r="I168" i="2" s="1"/>
  <c r="O173" i="2"/>
  <c r="I173" i="2"/>
  <c r="I169" i="2"/>
  <c r="O169" i="2" s="1"/>
  <c r="I164" i="2"/>
  <c r="I163" i="2" s="1"/>
  <c r="I154" i="2"/>
  <c r="O159" i="2"/>
  <c r="I159" i="2"/>
  <c r="I155" i="2"/>
  <c r="O155" i="2" s="1"/>
  <c r="I150" i="2"/>
  <c r="O150" i="2" s="1"/>
  <c r="O146" i="2"/>
  <c r="I146" i="2"/>
  <c r="O142" i="2"/>
  <c r="I142" i="2"/>
  <c r="I138" i="2"/>
  <c r="O138" i="2" s="1"/>
  <c r="I134" i="2"/>
  <c r="O134" i="2" s="1"/>
  <c r="O130" i="2"/>
  <c r="I130" i="2"/>
  <c r="I129" i="2" s="1"/>
  <c r="I125" i="2"/>
  <c r="O125" i="2" s="1"/>
  <c r="I121" i="2"/>
  <c r="O121" i="2" s="1"/>
  <c r="O117" i="2"/>
  <c r="I117" i="2"/>
  <c r="O113" i="2"/>
  <c r="I113" i="2"/>
  <c r="I112" i="2" s="1"/>
  <c r="I108" i="2"/>
  <c r="O108" i="2" s="1"/>
  <c r="I104" i="2"/>
  <c r="O104" i="2" s="1"/>
  <c r="O100" i="2"/>
  <c r="I100" i="2"/>
  <c r="O96" i="2"/>
  <c r="I96" i="2"/>
  <c r="I92" i="2"/>
  <c r="O92" i="2" s="1"/>
  <c r="I88" i="2"/>
  <c r="I87" i="2" s="1"/>
  <c r="I82" i="2"/>
  <c r="O83" i="2"/>
  <c r="I83" i="2"/>
  <c r="I78" i="2"/>
  <c r="O78" i="2" s="1"/>
  <c r="I74" i="2"/>
  <c r="O74" i="2" s="1"/>
  <c r="O70" i="2"/>
  <c r="I70" i="2"/>
  <c r="O66" i="2"/>
  <c r="I66" i="2"/>
  <c r="I62" i="2"/>
  <c r="O62" i="2" s="1"/>
  <c r="I58" i="2"/>
  <c r="O58" i="2" s="1"/>
  <c r="O54" i="2"/>
  <c r="I54" i="2"/>
  <c r="O50" i="2"/>
  <c r="I50" i="2"/>
  <c r="I46" i="2"/>
  <c r="O46" i="2" s="1"/>
  <c r="I42" i="2"/>
  <c r="O42" i="2" s="1"/>
  <c r="O38" i="2"/>
  <c r="I38" i="2"/>
  <c r="I37" i="2" s="1"/>
  <c r="I33" i="2"/>
  <c r="O33" i="2" s="1"/>
  <c r="I29" i="2"/>
  <c r="O29" i="2" s="1"/>
  <c r="I25" i="2"/>
  <c r="O25" i="2" s="1"/>
  <c r="O21" i="2"/>
  <c r="I21" i="2"/>
  <c r="I17" i="2"/>
  <c r="O17" i="2" s="1"/>
  <c r="I13" i="2"/>
  <c r="O13" i="2" s="1"/>
  <c r="I9" i="2"/>
  <c r="I8" i="2" s="1"/>
  <c r="I3" i="2" s="1"/>
  <c r="C10" i="3" s="1"/>
  <c r="C6" i="3" l="1"/>
  <c r="O9" i="2"/>
  <c r="D10" i="3" s="1"/>
  <c r="E10" i="3" s="1"/>
  <c r="C7" i="3" s="1"/>
  <c r="O88" i="2"/>
  <c r="O164" i="2"/>
  <c r="O177" i="2"/>
</calcChain>
</file>

<file path=xl/sharedStrings.xml><?xml version="1.0" encoding="utf-8"?>
<sst xmlns="http://schemas.openxmlformats.org/spreadsheetml/2006/main" count="556" uniqueCount="241">
  <si>
    <t>EstiCon</t>
  </si>
  <si>
    <t xml:space="preserve">Firma: </t>
  </si>
  <si>
    <t>Rekapitulace ceny</t>
  </si>
  <si>
    <t>Stavba: 15/24 - Oprava mostu 03-M, ul. Pod Lesem v Ústí nad Orlicí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</si>
  <si>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</si>
  <si>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</si>
  <si>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</si>
  <si>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</si>
  <si>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</si>
  <si>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</si>
  <si>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</si>
  <si>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SO 201</t>
  </si>
  <si>
    <t>Most ev.č. 03-M</t>
  </si>
  <si>
    <t>Soupis prací objektu</t>
  </si>
  <si>
    <t>S</t>
  </si>
  <si>
    <t>Stavba:</t>
  </si>
  <si>
    <t>15/24</t>
  </si>
  <si>
    <t>Oprava mostu 03-M, ul. Pod Lesem v Ústí nad Orlicí</t>
  </si>
  <si>
    <t>O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</si>
  <si>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</si>
  <si>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</si>
  <si>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</si>
  <si>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</si>
  <si>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</si>
  <si>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</si>
  <si>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</si>
  <si>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</si>
  <si>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</si>
  <si>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</si>
  <si>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</si>
  <si>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</si>
  <si>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</si>
  <si>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</si>
  <si>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</si>
  <si>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</si>
  <si>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014101</t>
  </si>
  <si>
    <t/>
  </si>
  <si>
    <t>POPLATKY ZA SKLÁDKU</t>
  </si>
  <si>
    <t>M3</t>
  </si>
  <si>
    <t>OTSKP 2024</t>
  </si>
  <si>
    <t>PP</t>
  </si>
  <si>
    <t>Poplatky za uložení zemin a přebytků výkopků.</t>
  </si>
  <si>
    <t>VV</t>
  </si>
  <si>
    <t>Položka 13173: 26,9 = 26,900 [A]_x000D_
Celkové množství = 26,900</t>
  </si>
  <si>
    <t>TS</t>
  </si>
  <si>
    <t>Položka zahrnuje:
- veškeré poplatky provozovateli skládky související s uložením odpadu na skládce.
Položka nezahrnuje:
- x</t>
  </si>
  <si>
    <t>014111</t>
  </si>
  <si>
    <t>1</t>
  </si>
  <si>
    <t>POPLATKY ZA SKLÁDKU TYP S-IO (INERTNÍ ODPAD)</t>
  </si>
  <si>
    <t>Poplatky za uložení materiálů s obsahem asfaltů.</t>
  </si>
  <si>
    <t>Položka 11372E 3,87 = 3,870 [A]_x000D_
Celkové množství = 3,870</t>
  </si>
  <si>
    <t>02720</t>
  </si>
  <si>
    <t>POMOC PRÁCE ZŘÍZ NEBO ZAJIŠŤ REGULACI A OCHRANU DOPRAVY</t>
  </si>
  <si>
    <t>KPL</t>
  </si>
  <si>
    <t>Položka zahrnuje kompletní dopravně-inženýrská opatření po celou dobu stavby dle projektové dokumentace a aktuálních požadavků na provedení a kvalitu dle ŘSD ČR, R-plánů, provozních směrnic, TP, typových dopravně inženýrských opatření apod.
Dopravně inženýrská opatření zahrnují:
- Přechodné dočasné svislé i vodorovné značení, dopravní zařízení a světelné signály, dočasná (mobilní) svodidla úrovně zadržení min. T3 pro oddělení pracovních míst, jejich dodávku, montáž, demontáž, kontrolu, údržbu, servis, přemísťování, pronájem, přeznačování, manipulaci s nimi apod.
- Dočasnou úpravu stávajícího dopravního značení, zakrytí, demontáž či zneplatnění zakrývací páskou. 
- Zpracování podrobné dokumentace jednotlivých dopravně-inženýrských opatření v návaznosti na konkrétní harmonogram prací a projednání DIO před stanovením přechodné úpravy provozu.
- Zajištění inženýrské činnosti pro projednání DIO včetně stanovení přechodné úpravy provozu na pozemních komunikacích, rozhodnutí o uzavírce a dalších správních rozhodnutí nutných pro realizaci. 
Předpoklad zadavatele na max. dobu trvání - 2 měsíců (7 dnů/týden, 24 hod/den). Položka bude čerpána dle skutečnosti se souhlasem TDI. Nabídková cena je nepřekročitelná.</t>
  </si>
  <si>
    <t>1 = 1,000 [A]_x000D_
 Celkové množství 1.000000 = 1,000 [B]</t>
  </si>
  <si>
    <t>Položka zahrnuje:
- veškeré náklady spojené s objednatelem požadovanými zařízeními
Položka nezahrnuje:
- x</t>
  </si>
  <si>
    <t>02750</t>
  </si>
  <si>
    <t>POMOC PRÁCE ZŘÍZ NEBO ZAJIŠŤ LEŠENÍ</t>
  </si>
  <si>
    <t>OTSKP ~ 2024</t>
  </si>
  <si>
    <t>Zajištění lešení pro sanační práce včetně zpřístupnění pod mostem.</t>
  </si>
  <si>
    <t>1 = 1,000 [A]_x000D_
Celkové množství = 1,000</t>
  </si>
  <si>
    <t>029412</t>
  </si>
  <si>
    <t>OSTATNÍ POŽADAVKY - VYPRACOVÁNÍ MOSTNÍHO LISTU</t>
  </si>
  <si>
    <t>KUS</t>
  </si>
  <si>
    <t>Položka zahrnuje:
- veškeré náklady spojené s objednatelem požadovanými pracemi
Položka nezahrnuje:
- x</t>
  </si>
  <si>
    <t>02944</t>
  </si>
  <si>
    <t>OSTAT POŽADAVKY - DOKUMENTACE SKUTEČ PROVEDENÍ V DIGIT FORMĚ</t>
  </si>
  <si>
    <t>Vypracování dokumentace skutečného provedení stavby (DSPS).</t>
  </si>
  <si>
    <t>02953</t>
  </si>
  <si>
    <t>OSTATNÍ POŽADAVKY - HLAVNÍ MOSTNÍ PROHLÍDKA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</si>
  <si>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</si>
  <si>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>Zemní práce</t>
  </si>
  <si>
    <t>11372E</t>
  </si>
  <si>
    <t>FRÉZOVÁNÍ ZPEVNĚNÝCH PLOCH ASFALT DROBNÝCH OPRAV A PLOŠ ROZPADŮ DO 500M2</t>
  </si>
  <si>
    <t>Včetně odvozu na skládku zhotovitele</t>
  </si>
  <si>
    <t>Předpolí mostu (5*4,3*2)*0,09 = 3,870 [A]_x000D_
Celkové množství = 3,870</t>
  </si>
  <si>
    <t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</si>
  <si>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113764</t>
  </si>
  <si>
    <t>FRÉZOVÁNÍ DRÁŽKY PRŮŘEZU DO 400MM2 V ASFALTOVÉ VOZOVCE</t>
  </si>
  <si>
    <t>M</t>
  </si>
  <si>
    <t>viz pol.931324: 154,71 = 154,710 [A]_x000D_
Celkové množství = 154,710</t>
  </si>
  <si>
    <t>Položka zahrnuje veškerou manipulaci s vybouranou sutí a s vybouranými hmotami vč. uložení na skládku.</t>
  </si>
  <si>
    <t>113765</t>
  </si>
  <si>
    <t>FRÉZOVÁNÍ DRÁŽKY PRŮŘEZU DO 600MM2 V ASFALTOVÉ VOZOVCE</t>
  </si>
  <si>
    <t>Příčná spára ve vozovce nad OP</t>
  </si>
  <si>
    <t>4,2*2 = 8,400 [A]_x000D_
Celkové množství = 8,400</t>
  </si>
  <si>
    <t>113768</t>
  </si>
  <si>
    <t>FRÉZOVÁNÍ DRÁŽKY PRŮŘEZU DO 1200MM2 V ASFALTOVÉ VOZOVCE</t>
  </si>
  <si>
    <t>Drážka pro dilatační spáru 4,2*2 = 8,400 [A]_x000D_
Celkové množství = 8,400</t>
  </si>
  <si>
    <t>Položka zahrnuje:
- veškerou manipulaci s vybouranou sutí a s vybouranými hmotami vč. uložení na skládku.
Položka nezahrnuje:
- x</t>
  </si>
  <si>
    <t>12110</t>
  </si>
  <si>
    <t>SEJMUTÍ ORNICE NEBO LESNÍ PŮDY</t>
  </si>
  <si>
    <t>Včetně odvozu na mezideponii</t>
  </si>
  <si>
    <t>(8+5+5)*2*1*0,15 = 5,400 [A]_x000D_
Celkové množství = 5,400</t>
  </si>
  <si>
    <t>položka zahrnuje sejmutí ornice bez ohledu na tloušťku vrstvy a její vodorovnou dopravu
nezahrnuje uložení na trvalou skládku</t>
  </si>
  <si>
    <t>12573</t>
  </si>
  <si>
    <t>VYKOPÁVKY ZE ZEMNÍKŮ A SKLÁDEK TŘ. I</t>
  </si>
  <si>
    <t>Naložení a doprava z mezideponie.</t>
  </si>
  <si>
    <t>Ornice 5,4 = 5,400 [A]_x000D_
Celkové množství = 5,400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</si>
  <si>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ruční vykopávky, odstranění kořenů a napadávek
- pažení, vzepření a rozepření vč. přepažování (vyjma štětových stěn)
- úpravu, ochranu a očištění dna, základové spáry, stěn a svahů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práce spojené s otvírkou zemníku</t>
  </si>
  <si>
    <t>13173</t>
  </si>
  <si>
    <t>HLOUBENÍ JAM ZAPAŽ I NEPAŽ TŘ. I</t>
  </si>
  <si>
    <t>Odvoz na skládku dle dodavatelem určené vzdálenosti.</t>
  </si>
  <si>
    <t>Žlaby 28*0,6*0,35 = 5,880 [A]_x000D_
Kamenná dlažba 2,35*6,7*2*0,4+4,05*0,5*4*0,4 = 15,836 [B]_x000D_
Betonové prahy 5,184 = 5,184 [C]_x000D_
Celkové množství = 26,900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</si>
  <si>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</si>
  <si>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</si>
  <si>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</si>
  <si>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Položka 12110: 5,4 = 5,400 [A]_x000D_
Položka 13173: 26,9 = 26,900 [B]_x000D_
Celkové množství = 32,300</t>
  </si>
  <si>
    <t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</si>
  <si>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18222</t>
  </si>
  <si>
    <t>ROZPROSTŘENÍ ORNICE VE SVAHU V TL DO 0,15M</t>
  </si>
  <si>
    <t>M2</t>
  </si>
  <si>
    <t>(8+5+5)*2*1 = 36,000 [A]_x000D_
Celkové množství = 36,000</t>
  </si>
  <si>
    <t>položka zahrnuje:
nutné přemístění ornice z dočasných skládek vzdálených do 50m
rozprostření ornice v předepsané tloušťce ve svahu přes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</si>
  <si>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</si>
  <si>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</si>
  <si>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</si>
  <si>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18247</t>
  </si>
  <si>
    <t>OŠETŘOVÁNÍ TRÁVNÍKU</t>
  </si>
  <si>
    <t>Zahrnuje pokosení se shrabáním, naložení shrabků na dopravní prostředek, s odvozem a se složením, to vše bez ohledu na sklon terénu
zahrnuje nutné zalití a hnojení</t>
  </si>
  <si>
    <t>2</t>
  </si>
  <si>
    <t>Základy</t>
  </si>
  <si>
    <t>261613</t>
  </si>
  <si>
    <t>VRTY PRO KOTVENÍ A INJEKTÁŽ TŘ VI NA POVRCHU D DO 25MM</t>
  </si>
  <si>
    <t>Vrty pro injektáž a sanaci trhlin</t>
  </si>
  <si>
    <t>Hloubka 300 mm 40*2*0,3 = 24,000 [A]_x000D_
Celkové množství = 24,000</t>
  </si>
  <si>
    <t>Položka zahrnuje:
- přemístění, montáž a demontáž vrtných souprav
- svislou dopravu zeminy z vrtu
- vodorovnou dopravu zeminy bez uložení na skládku
- případně nutné pažení dočasné (včetně odpažení) i trvalé
Položka nezahrnuje:
- x</t>
  </si>
  <si>
    <t>4</t>
  </si>
  <si>
    <t>Vodorovné konstrukce</t>
  </si>
  <si>
    <t>42899R</t>
  </si>
  <si>
    <t>MOSTNÍ LOŽISKA - očištění, PKO</t>
  </si>
  <si>
    <t>4 = 4,000 [A]_x000D_
Celkové množství = 4,000</t>
  </si>
  <si>
    <t>- výrobní dokumentaci, jde-li o ložisko individuálně vyráběné
- dodání kompletních ložisek požadované kvality
- přípravu, očištění a úpravy úložných ploch
- osazení ložisek podle předepsaného technologického předpisu bez ohledu na způsob uložení a kotvení
- uložení do malty jakéhokoliv druhu včetně dodávky této malty
- uložení na plastické vložky nebo maltu včetně dodávky této vložky nebo malty
- uložení na vrstvu plastbetonové malty nebo podobné vrstvy jako ochranu proti průchodu bludných proudů
- vyplnění kotevních otvorů
- lešení a podpěrné konstrukce
- tmelení, těsnění a výplně spar
- nastavení ložisek a odborná prohlídka
- dočasné zpevnění nebo naopak dočasné uvolnění ložisek
- opatření ložisek znakem výrobce a typovým číslem
- úpravy, očištění a ošetření okolí ložisek
- přiměřeným způsobem je nutné zahrnout ustanovení pro TMCH 94 pro kovové konstrukce.</t>
  </si>
  <si>
    <t>451313</t>
  </si>
  <si>
    <t>PODKLADNÍ A VÝPLŇOVÉ VRSTVY Z PROSTÉHO BETONU C16/20</t>
  </si>
  <si>
    <t>Výplň šachty zvláštního zařízení 1,5 = 1,500 [A]_x000D_
Celkové množství = 1,500</t>
  </si>
  <si>
    <t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</si>
  <si>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45131A</t>
  </si>
  <si>
    <t>PODKLADNÍ A VÝPLŇOVÉ VRSTVY Z PROSTÉHO BETONU C20/25</t>
  </si>
  <si>
    <t>C20/25n-XF3</t>
  </si>
  <si>
    <t>PB pod dlažbu 2,035*6,7*2*0,15+4,05*1,2*0,5*4*0,15 = 5,548 [A]_x000D_
Celkové množství = 5,548</t>
  </si>
  <si>
    <t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</si>
  <si>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465512</t>
  </si>
  <si>
    <t>DLAŽBY Z LOMOVÉHO KAMENE NA MC</t>
  </si>
  <si>
    <t>50% plochy dlažby (2,035*6,7*2*0,25+4,05*1,2*0,5*4*0,25)*0,5 = 4,624 [A]_x000D_
Celkové množství = 4,624</t>
  </si>
  <si>
    <t>položka zahrnuje:
- nutné zemní práce (svahování, úpravu pláně a pod.)
- zřízení spojovací vrstvy
- zřízení lože dlažby z cementové malty předepsané kvality a předepsané tloušťky
- dodávku a položení dlažby z lomového kamene do předepsaného tvaru
- spárování, těsnění, tmelení a vyplnění spar MC případně s vyklínováním
- úprava povrchu pro odvedení srážkové vody
- nezahrnuje podklad pod dlažbu, vykazuje se samostatně položkami SD 45</t>
  </si>
  <si>
    <t>465513</t>
  </si>
  <si>
    <t>PŘEDLÁŽDĚNÍ DLAŽBY Z LOMOVÉHO KAMENE</t>
  </si>
  <si>
    <t>Položka zahrnuje:
-  rozebrání stávající dlažby a pokládka dlažby ze stávajícího dlažebního materiálu (bez dodávky nového)
- zahrnuje nezbytnou manipulaci s tímto materiálem (nakládání, doprava, složení, očištění)
- dodání a rozprostření materiálu pro lože a jeho tloušťku předepsanou dokumentací a pro předepsanou výplň spar
- nutné zemní práce (svahování, úpravu pláně a pod.)
Položka nezahrnuje:
- podklad pod dlažbu, vykazuje se samostatně položkami SD 45
- dodávku nového materiálu</t>
  </si>
  <si>
    <t>467314</t>
  </si>
  <si>
    <t>STUPNĚ A PRAHY VODNÍCH KORYT Z PROSTÉHO BETONU C25/30</t>
  </si>
  <si>
    <t>7,8*0,3*0,8*2+5*1,2*0,15*0,4*4 = 5,184 [A]_x000D_
Celkové množství = 5,184</t>
  </si>
  <si>
    <t>Položka zahrnuje:
- nutné zemní práce (hloubení rýh apod.)
- dodání  čerstvého  betonu  (betonové  směsi)  požadované  kvality,  jeho  uložení  do požadovaného tvaru při jakékoliv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doplňkových konstrukcí a vybavení,
- úpravy povrchu pro položení požadované izolace, povlaků a nátěrů, případně vyspravení,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
Položka nezahrnuje:
- x</t>
  </si>
  <si>
    <t>5</t>
  </si>
  <si>
    <t>Komunikace</t>
  </si>
  <si>
    <t>572213</t>
  </si>
  <si>
    <t>SPOJOVACÍ POSTŘIK Z EMULZE DO 0,5KG/M2</t>
  </si>
  <si>
    <t>0,5 kg/m2 126,58+101,58 = 228,160 [A]_x000D_
Celkové množství = 228,160</t>
  </si>
  <si>
    <t>- dodání všech předepsaných materiálů pro postřiky v předepsaném množství
- provedení dle předepsaného technologického předpisu
- zřízení vrstvy bez rozlišení šířky, pokládání vrstvy po etapách
- úpravu napojení, ukončení</t>
  </si>
  <si>
    <t>574A44</t>
  </si>
  <si>
    <t>ASFALTOVÝ BETON PRO OBRUSNÉ VRSTVY ACO 11+, 11S TL. 50MM</t>
  </si>
  <si>
    <t>Předpolí mostu 5*4,3*2 = 43,000 [A]_x000D_
Most 19,9*4,2 = 83,580 [B]_x000D_
Odvodňovací proužek odpočet -25*0,5*2 = -25,000 [C]_x000D_
Celkové množství = 101,580</t>
  </si>
  <si>
    <t>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- nezahrnuje postřiky, nátěry
- nezahrnuje těsnění podél obrubníků, dilatačních zařízení, odvodňovacích proužků, odvodňovačů, vpustí, šachet a pod.</t>
  </si>
  <si>
    <t>574C06</t>
  </si>
  <si>
    <t>ASFALTOVÝ BETON PRO LOŽNÍ VRSTVY ACL 16+, 16S</t>
  </si>
  <si>
    <t>Tloušťka vrstvy 40 mm</t>
  </si>
  <si>
    <t>Předpolí mostu 5*4,3*2*0,04 = 1,720 [A]_x000D_
Most 19,9*4,2*0,04 = 3,343 [B]_x000D_
Celkové množství = 5,063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</si>
  <si>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</si>
  <si>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575C53</t>
  </si>
  <si>
    <t>LITÝ ASFALT MA IV (OCHRANA MOSTNÍ IZOLACE) 11 TL. 40MM</t>
  </si>
  <si>
    <t>Odvodňovací proužek 25*0,5*2 = 25,000 [A]_x000D_
Celkové množství = 25,000</t>
  </si>
  <si>
    <t>6</t>
  </si>
  <si>
    <t>Úpravy povrchů, podlahy, výplně otvorů</t>
  </si>
  <si>
    <t>626112</t>
  </si>
  <si>
    <t>REPROFILACE PODHLEDŮ, SVISLÝCH PLOCH SANAČNÍ MALTOU JEDNOVRST TL 20MM</t>
  </si>
  <si>
    <t>Sanace typ A (17,2*19,9+1*5,7*2+2*2,4*4)*0,05 = 18,644 [A]_x000D_
Celkové množství = 18,644</t>
  </si>
  <si>
    <t>položka zahrnuje:
dodávku veškerého materiálu potřebného pro předepsanou úpravu v předepsané kvalitě
nutné vyspravení podkladu, případně zatření spar zdiva
položení vrstvy v předepsané tloušťce
potřebná lešení a podpěrné konstrukce</t>
  </si>
  <si>
    <t>626122</t>
  </si>
  <si>
    <t>REPROFILACE PODHLEDŮ, SVISLÝCH PLOCH SANAČNÍ MALTOU DVOUVRST TL 50MM</t>
  </si>
  <si>
    <t>Sanace typ B (17,2*19,9+1*5,7*2+2*2,4*4)*0,05 = 18,644 [A]_x000D_
Celkové množství = 18,644</t>
  </si>
  <si>
    <t>62631</t>
  </si>
  <si>
    <t>SPOJOVACÍ MŮSTEK MEZI STARÝM A NOVÝM BETONEM</t>
  </si>
  <si>
    <t>Sanace typ A+B 18,644*2 = 37,288 [A]_x000D_
Celkové množství = 37,288</t>
  </si>
  <si>
    <t>62641</t>
  </si>
  <si>
    <t>SJEDNOCUJÍCÍ STĚRKA JEMNOU MALTOU TL CCA 2MM</t>
  </si>
  <si>
    <t>Sanace typ A (17,2*19,9+1*5,7*2+2*2,4*4)*0,05 = 18,644 [A]_x000D_
Sanace typ B (17,2*19,9+1*5,7*2+2*2,4*4)*0,05 = 18,644 [B]_x000D_
Celkové množství = 37,288</t>
  </si>
  <si>
    <t>62652</t>
  </si>
  <si>
    <t>OCHRANA VÝZTUŽE PŘI NEDOSTATEČNÉM KRYTÍ</t>
  </si>
  <si>
    <t>položka zahrnuje:
dodávku veškerého materiálu potřebného pro předepsanou úpravu v předepsané kvalitě
položení vrstvy v předepsané tloušťce
potřebná lešení a podpěrné konstrukce</t>
  </si>
  <si>
    <t>62662</t>
  </si>
  <si>
    <t>INJEKTÁŽ TRHLIN TĚSNÍCÍ</t>
  </si>
  <si>
    <t>Zahrnuje provedení vrtů pro injektáž</t>
  </si>
  <si>
    <t>Sanace D 20 = 20,000 [A]_x000D_
Celkové množství = 20,000</t>
  </si>
  <si>
    <t>položka zahrnuje:
dodávku veškerého materiálu potřebného pro předepsanou úpravu v předepsané kvalitě
vyčištění trhliny
provedení vlastní injektáže
potřebná lešení a podpěrné konstrukce</t>
  </si>
  <si>
    <t>7</t>
  </si>
  <si>
    <t>Přidružená stavební výroba</t>
  </si>
  <si>
    <t>78382</t>
  </si>
  <si>
    <t>NÁTĚRY BETON KONSTR TYP S2 (OS-B)</t>
  </si>
  <si>
    <t>Sjednocující nátěr NK 17,2*19,9+1*5,7*2+2*2,4*4 = 372,880 [A]_x000D_
Celkové množství = 372,880</t>
  </si>
  <si>
    <t>Položka zahrnuje:
- kompletní povlaky (i různobarevné)
- úprava podkladu (odmaštění, odstranění starých nátěrů a nečistot) a jeho vyspravení
- provedení nátěru předepsaným postupem a splnění všech požadavků daných technologickým předpisem
Položka nezahrnuje:
- x</t>
  </si>
  <si>
    <t>78383</t>
  </si>
  <si>
    <t>NÁTĚRY BETON KONSTR TYP S4 (OS-C)</t>
  </si>
  <si>
    <t>Obrubníková část římsy 19,9*0,35*2+1,58*4 = 20,250 [A]_x000D_
Celkové množství = 20,250</t>
  </si>
  <si>
    <t>- položka zahrnuje kompletní povlaky (i různobarevné), včetně úpravy podkladu (odmaštění, odstranění starých nátěrů a nečistot) a jeho vyspravení, provedení nátěru předepsaným postupem a splnění všech požadavků daných technologickým předpisem.</t>
  </si>
  <si>
    <t>8</t>
  </si>
  <si>
    <t>Potrubí</t>
  </si>
  <si>
    <t>89921</t>
  </si>
  <si>
    <t>VÝŠKOVÁ ÚPRAVA POKLOPŮ</t>
  </si>
  <si>
    <t>Zahrnuje demontáž a úpravu šachty pro zabetonování.</t>
  </si>
  <si>
    <t>Položka zahrnuje:
- všechny nutné práce a materiály pro zvýšení nebo snížení zařízení (včetně nutné úpravy stávajícího povrchu vozovky nebo chodníku)
Položka nezahrnuje:
- x</t>
  </si>
  <si>
    <t>9</t>
  </si>
  <si>
    <t>Ostatní konstrukce a práce</t>
  </si>
  <si>
    <t>919112</t>
  </si>
  <si>
    <t>ŘEZÁNÍ ASFALTOVÉHO KRYTU VOZOVEK TL DO 100MM</t>
  </si>
  <si>
    <t>Napojení na stávající stav</t>
  </si>
  <si>
    <t>4,35+4,36 = 8,710 [A]_x000D_
Celkové množství = 8,710</t>
  </si>
  <si>
    <t>Položka zahrnuje:
- řezání vozovkové vrstvy v předepsané tloušťce
- spotřeba vody
Položka nezahrnuje:
- x</t>
  </si>
  <si>
    <t>931324</t>
  </si>
  <si>
    <t>TĚSNĚNÍ DILATAČ SPAR ASF ZÁLIVKOU MODIFIK PRŮŘ DO 400MM2</t>
  </si>
  <si>
    <t>Podél říms, obrubníků, MA a napojení na stávající stav</t>
  </si>
  <si>
    <t>Římsa-ACL 23,5+23,5 = 47,000 [A]_x000D_
Římsa-odvodňovací proužek 23,5+23,5 = 47,000 [B]_x000D_
ACO-odvodňovací proužek (0,5+25+0,5)*2 = 52,000 [C]_x000D_
Napojení na stávající stav 4,35+4,36 = 8,710 [D]_x000D_
Celkové množství = 154,710</t>
  </si>
  <si>
    <t>položka zahrnuje dodávku a osazení předepsaného materiálu, očištění ploch spáry před úpravou, očištění okolí spáry po úpravě
nezahrnuje těsnící profil</t>
  </si>
  <si>
    <t>931325</t>
  </si>
  <si>
    <t>TĚSNĚNÍ DILATAČ SPAR ASF ZÁLIVKOU MODIFIK PRŮŘ DO 600MM2</t>
  </si>
  <si>
    <t>93139</t>
  </si>
  <si>
    <t>TĚSNĚNÍ DILATAČ SPAR MATERIÁLEM PRO EMZ</t>
  </si>
  <si>
    <t>4,2*2*0,05*0,025 = 0,011 [A]_x000D_
Celkové množství = 0,011</t>
  </si>
  <si>
    <t>položka zahrnuje úpravu spáry a přípravu povrchu (nahřátí, penetraci stěn), dodání a pokládku předepsané směsi
nezahrnuje těsnící profil</t>
  </si>
  <si>
    <t>935212</t>
  </si>
  <si>
    <t>PŘÍKOPOVÉ ŽLABY Z BETON TVÁRNIC ŠÍŘ DO 600MM DO BETONU TL 100MM</t>
  </si>
  <si>
    <t>Skluzy - žlaby šířky 400 mm 7+7+7+7 = 28,000 [A]_x000D_
Celkové množství = 28,000</t>
  </si>
  <si>
    <t>Položka zahrnuje:
- dodávku a uložení příkopových tvárnic předepsaného rozměru a kvality
- dodání a rozprostření lože z předepsaného materiálu v předepsané kvalitěa v předepsané tloušťce
- veškerou manipulaci s materiálem, vnitrostaveništní i mimostaveništní dopravu
- ukončení, patky, spárování
Položka nezahrnuje:
- x
Způsob měření:
- měří se v metrech běžných délky osy žlabu</t>
  </si>
  <si>
    <t>93808</t>
  </si>
  <si>
    <t>OČIŠTĚNÍ VOZOVEK ZAMETENÍM</t>
  </si>
  <si>
    <t>5*4,3*2+19,9*4,2 = 126,580 [A]_x000D_
Celkové množství = 126,580</t>
  </si>
  <si>
    <t>Položka zahrnuje:
- očištění předepsaným způsobem
- odklizení vzniklého odpadu
Položka nezahrnuje:
- x</t>
  </si>
  <si>
    <t>938552</t>
  </si>
  <si>
    <t>OČIŠTĚNÍ BETON KONSTR OTRYSKÁNÍM NA SUCHO KŘEMIČ PÍSKEM</t>
  </si>
  <si>
    <t>Sanace A+B+D 17,2*19,9+1*5,7*2+2*2,4*4 = 372,880 [A]_x000D_
Celkové množství = 372,880</t>
  </si>
  <si>
    <t>položka zahrnuje očištění předepsaným způsobem včetně odklizení vzniklého odpadu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</si>
</sst>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\ ###\ ###\ ###\ ##0.00"/>
    <numFmt numFmtId="165" formatCode="#\ ###\ ###\ ###\ ##0.000"/>
  </numFmts>
  <fonts count="9" x14ac:knownFonts="1">
    <font>
      <sz val="11"/>
      <name val="Calibri"/>
      <family val="2"/>
      <scheme val="minor"/>
    </font>
    <font>
      <sz val="11"/>
      <color rgb="FFD9D9D9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b/>
      <sz val="16"/>
      <color rgb="FF000000"/>
      <name val="Arial"/>
      <family val="2"/>
      <charset val="238"/>
    </font>
    <font>
      <sz val="10"/>
      <color rgb="FFFFFFFF"/>
      <name val="Arial"/>
      <family val="2"/>
      <charset val="238"/>
    </font>
    <font>
      <b/>
      <sz val="11"/>
      <color rgb="FF000000"/>
      <name val="Arial"/>
      <family val="2"/>
      <charset val="238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0"/>
      <color rgb="FF00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2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0" fillId="2" borderId="2" xfId="0" applyFill="1" applyBorder="1"/>
    <xf numFmtId="0" fontId="0" fillId="2" borderId="3" xfId="0" applyFill="1" applyBorder="1"/>
    <xf numFmtId="0" fontId="2" fillId="2" borderId="3" xfId="1" applyFill="1" applyBorder="1">
      <alignment horizontal="right" vertical="center" wrapText="1"/>
    </xf>
    <xf numFmtId="0" fontId="0" fillId="2" borderId="4" xfId="0" applyFill="1" applyBorder="1"/>
    <xf numFmtId="0" fontId="0" fillId="2" borderId="5" xfId="0" applyFill="1" applyBorder="1"/>
    <xf numFmtId="0" fontId="0" fillId="2" borderId="6" xfId="0" applyFill="1" applyBorder="1"/>
    <xf numFmtId="0" fontId="5" fillId="2" borderId="5" xfId="5" applyFill="1" applyBorder="1">
      <alignment horizontal="left" vertical="center" wrapText="1"/>
    </xf>
    <xf numFmtId="0" fontId="5" fillId="2" borderId="0" xfId="5" applyFill="1">
      <alignment horizontal="left" vertical="center" wrapText="1"/>
    </xf>
    <xf numFmtId="0" fontId="0" fillId="2" borderId="7" xfId="0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0" fontId="4" fillId="3" borderId="9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4" fillId="3" borderId="11" xfId="4" applyFill="1" applyBorder="1">
      <alignment horizontal="center" vertical="center" wrapText="1"/>
    </xf>
    <xf numFmtId="0" fontId="4" fillId="3" borderId="12" xfId="4" applyFill="1" applyBorder="1">
      <alignment horizontal="center" vertical="center" wrapText="1"/>
    </xf>
    <xf numFmtId="0" fontId="6" fillId="2" borderId="7" xfId="0" applyFont="1" applyFill="1" applyBorder="1"/>
    <xf numFmtId="0" fontId="6" fillId="2" borderId="13" xfId="0" applyFont="1" applyFill="1" applyBorder="1"/>
    <xf numFmtId="0" fontId="6" fillId="2" borderId="7" xfId="0" applyFont="1" applyFill="1" applyBorder="1" applyAlignment="1">
      <alignment horizontal="right"/>
    </xf>
    <xf numFmtId="0" fontId="6" fillId="2" borderId="14" xfId="0" applyFont="1" applyFill="1" applyBorder="1"/>
    <xf numFmtId="164" fontId="6" fillId="2" borderId="7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7" xfId="0" applyBorder="1"/>
    <xf numFmtId="0" fontId="0" fillId="0" borderId="7" xfId="0" applyBorder="1" applyAlignment="1">
      <alignment horizontal="right"/>
    </xf>
    <xf numFmtId="0" fontId="0" fillId="0" borderId="7" xfId="0" applyBorder="1" applyAlignment="1">
      <alignment wrapText="1"/>
    </xf>
    <xf numFmtId="0" fontId="0" fillId="0" borderId="7" xfId="0" applyBorder="1" applyAlignment="1">
      <alignment horizontal="center"/>
    </xf>
    <xf numFmtId="165" fontId="0" fillId="0" borderId="7" xfId="0" applyNumberForma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164" fontId="0" fillId="0" borderId="0" xfId="0" applyNumberFormat="1"/>
    <xf numFmtId="0" fontId="0" fillId="0" borderId="5" xfId="0" applyBorder="1"/>
    <xf numFmtId="0" fontId="0" fillId="0" borderId="6" xfId="0" applyBorder="1"/>
    <xf numFmtId="0" fontId="7" fillId="0" borderId="7" xfId="0" applyFont="1" applyBorder="1" applyAlignment="1">
      <alignment wrapText="1"/>
    </xf>
    <xf numFmtId="0" fontId="0" fillId="0" borderId="0" xfId="0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4" fillId="3" borderId="10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4" fillId="3" borderId="8" xfId="4" applyFill="1" applyBorder="1">
      <alignment horizontal="center" vertical="center" wrapText="1"/>
    </xf>
    <xf numFmtId="0" fontId="4" fillId="3" borderId="9" xfId="4" applyFill="1" applyBorder="1">
      <alignment horizontal="center" vertical="center" wrapText="1"/>
    </xf>
  </cellXfs>
  <cellStyles count="9">
    <cellStyle name="NadpisRekapitulaceSoupisPraciStyle" xfId="2" xr:uid="{00000000-0005-0000-0000-000002000000}"/>
    <cellStyle name="NadpisStrukturyStyle" xfId="6" xr:uid="{00000000-0005-0000-0000-000006000000}"/>
    <cellStyle name="NadpisySloupcuStyle" xfId="4" xr:uid="{00000000-0005-0000-0000-000004000000}"/>
    <cellStyle name="Normální" xfId="0" builtinId="0"/>
    <cellStyle name="NormalStyle" xfId="1" xr:uid="{00000000-0005-0000-0000-000001000000}"/>
    <cellStyle name="PolDoplnInfoStyle" xfId="8" xr:uid="{00000000-0005-0000-0000-000008000000}"/>
    <cellStyle name="RekapitulaceCenyStyle" xfId="3" xr:uid="{00000000-0005-0000-0000-000003000000}"/>
    <cellStyle name="StavbaRozpocetHeaderStyle" xfId="5" xr:uid="{00000000-0005-0000-0000-000005000000}"/>
    <cellStyle name="StavebniDilStyle" xfId="7" xr:uid="{00000000-0005-0000-0000-000007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0"/>
  <sheetViews>
    <sheetView workbookViewId="0"/>
  </sheetViews>
  <sheetFormatPr defaultRowHeight="15" x14ac:dyDescent="0.25"/>
  <cols>
    <col min="1" max="2" width="32.4257812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1"/>
      <c r="B2" s="44" t="s">
        <v>2</v>
      </c>
      <c r="C2" s="3"/>
      <c r="D2" s="3"/>
      <c r="E2" s="3"/>
    </row>
    <row r="3" spans="1:5" x14ac:dyDescent="0.25">
      <c r="A3" s="3"/>
      <c r="B3" s="45"/>
      <c r="C3" s="3"/>
      <c r="D3" s="3"/>
      <c r="E3" s="3"/>
    </row>
    <row r="4" spans="1:5" x14ac:dyDescent="0.25">
      <c r="A4" s="3"/>
      <c r="B4" s="44" t="s">
        <v>3</v>
      </c>
      <c r="C4" s="45"/>
      <c r="D4" s="45"/>
      <c r="E4" s="45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SUM(C10)</f>
        <v>0</v>
      </c>
      <c r="D6" s="3"/>
      <c r="E6" s="3"/>
    </row>
    <row r="7" spans="1:5" x14ac:dyDescent="0.25">
      <c r="A7" s="3"/>
      <c r="B7" s="5" t="s">
        <v>5</v>
      </c>
      <c r="C7" s="6">
        <f>SUM(E10)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x14ac:dyDescent="0.25">
      <c r="A10" s="8" t="s">
        <v>11</v>
      </c>
      <c r="B10" s="8" t="s">
        <v>12</v>
      </c>
      <c r="C10" s="9">
        <f>'SO 201'!I3</f>
        <v>0</v>
      </c>
      <c r="D10" s="9">
        <f>SUMIFS('SO 201'!O:O,'SO 201'!A:A,"P")</f>
        <v>0</v>
      </c>
      <c r="E10" s="9">
        <f>C10+D10</f>
        <v>0</v>
      </c>
    </row>
  </sheetData>
  <mergeCells count="2">
    <mergeCell ref="B2:B3"/>
    <mergeCell ref="B4:E4"/>
  </mergeCells>
  <pageMargins left="0.7" right="0.7" top="0.78740157499999996" bottom="0.78740157499999996" header="0.3" footer="0.3"/>
  <pageSetup fitToHeight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P196"/>
  <sheetViews>
    <sheetView tabSelected="1" topLeftCell="B1" workbookViewId="0">
      <selection activeCell="C12" sqref="C12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0" max="10" width="14.85546875" bestFit="1" customWidth="1"/>
    <col min="15" max="16" width="9.140625" hidden="1"/>
  </cols>
  <sheetData>
    <row r="1" spans="1:16" x14ac:dyDescent="0.25">
      <c r="A1" s="1" t="s">
        <v>0</v>
      </c>
      <c r="B1" s="10"/>
      <c r="C1" s="11"/>
      <c r="D1" s="11"/>
      <c r="E1" s="12" t="s">
        <v>1</v>
      </c>
      <c r="F1" s="11"/>
      <c r="G1" s="11"/>
      <c r="H1" s="11"/>
      <c r="I1" s="11"/>
      <c r="J1" s="13"/>
      <c r="P1">
        <v>3</v>
      </c>
    </row>
    <row r="2" spans="1:16" ht="20.25" x14ac:dyDescent="0.25">
      <c r="A2" s="1"/>
      <c r="B2" s="14"/>
      <c r="C2" s="3"/>
      <c r="D2" s="3"/>
      <c r="E2" s="4" t="s">
        <v>13</v>
      </c>
      <c r="F2" s="3"/>
      <c r="G2" s="3"/>
      <c r="H2" s="3"/>
      <c r="I2" s="3"/>
      <c r="J2" s="15"/>
    </row>
    <row r="3" spans="1:16" x14ac:dyDescent="0.25">
      <c r="A3" s="3" t="s">
        <v>14</v>
      </c>
      <c r="B3" s="16" t="s">
        <v>15</v>
      </c>
      <c r="C3" s="48" t="s">
        <v>16</v>
      </c>
      <c r="D3" s="49"/>
      <c r="E3" s="17" t="s">
        <v>17</v>
      </c>
      <c r="F3" s="3"/>
      <c r="G3" s="3"/>
      <c r="H3" s="18" t="s">
        <v>11</v>
      </c>
      <c r="I3" s="19">
        <f>SUMIFS(I8:I196,A8:A196,"SD")</f>
        <v>0</v>
      </c>
      <c r="J3" s="15"/>
      <c r="O3">
        <v>0</v>
      </c>
      <c r="P3">
        <v>2</v>
      </c>
    </row>
    <row r="4" spans="1:16" x14ac:dyDescent="0.25">
      <c r="A4" s="3" t="s">
        <v>18</v>
      </c>
      <c r="B4" s="16" t="s">
        <v>19</v>
      </c>
      <c r="C4" s="48" t="s">
        <v>11</v>
      </c>
      <c r="D4" s="49"/>
      <c r="E4" s="17" t="s">
        <v>12</v>
      </c>
      <c r="F4" s="3"/>
      <c r="G4" s="3"/>
      <c r="H4" s="3"/>
      <c r="I4" s="3"/>
      <c r="J4" s="15"/>
      <c r="O4">
        <v>0.15</v>
      </c>
      <c r="P4">
        <v>2</v>
      </c>
    </row>
    <row r="5" spans="1:16" x14ac:dyDescent="0.25">
      <c r="A5" s="50" t="s">
        <v>20</v>
      </c>
      <c r="B5" s="51" t="s">
        <v>21</v>
      </c>
      <c r="C5" s="46" t="s">
        <v>22</v>
      </c>
      <c r="D5" s="46" t="s">
        <v>23</v>
      </c>
      <c r="E5" s="46" t="s">
        <v>24</v>
      </c>
      <c r="F5" s="46" t="s">
        <v>25</v>
      </c>
      <c r="G5" s="46" t="s">
        <v>26</v>
      </c>
      <c r="H5" s="46" t="s">
        <v>27</v>
      </c>
      <c r="I5" s="46"/>
      <c r="J5" s="47" t="s">
        <v>28</v>
      </c>
      <c r="O5">
        <v>0.21</v>
      </c>
    </row>
    <row r="6" spans="1:16" x14ac:dyDescent="0.25">
      <c r="A6" s="50"/>
      <c r="B6" s="51"/>
      <c r="C6" s="46"/>
      <c r="D6" s="46"/>
      <c r="E6" s="46"/>
      <c r="F6" s="46"/>
      <c r="G6" s="46"/>
      <c r="H6" s="7" t="s">
        <v>29</v>
      </c>
      <c r="I6" s="7" t="s">
        <v>30</v>
      </c>
      <c r="J6" s="47"/>
    </row>
    <row r="7" spans="1:16" x14ac:dyDescent="0.25">
      <c r="A7" s="22">
        <v>0</v>
      </c>
      <c r="B7" s="20">
        <v>1</v>
      </c>
      <c r="C7" s="23">
        <v>2</v>
      </c>
      <c r="D7" s="7">
        <v>3</v>
      </c>
      <c r="E7" s="23">
        <v>4</v>
      </c>
      <c r="F7" s="7">
        <v>5</v>
      </c>
      <c r="G7" s="7">
        <v>6</v>
      </c>
      <c r="H7" s="7">
        <v>7</v>
      </c>
      <c r="I7" s="23">
        <v>8</v>
      </c>
      <c r="J7" s="21">
        <v>9</v>
      </c>
    </row>
    <row r="8" spans="1:16" x14ac:dyDescent="0.25">
      <c r="A8" s="24" t="s">
        <v>31</v>
      </c>
      <c r="B8" s="25"/>
      <c r="C8" s="26" t="s">
        <v>32</v>
      </c>
      <c r="D8" s="27"/>
      <c r="E8" s="24" t="s">
        <v>33</v>
      </c>
      <c r="F8" s="27"/>
      <c r="G8" s="27"/>
      <c r="H8" s="27"/>
      <c r="I8" s="28">
        <f>SUMIFS(I9:I36,A9:A36,"P")</f>
        <v>0</v>
      </c>
      <c r="J8" s="29"/>
    </row>
    <row r="9" spans="1:16" x14ac:dyDescent="0.25">
      <c r="A9" s="30" t="s">
        <v>34</v>
      </c>
      <c r="B9" s="30">
        <v>1</v>
      </c>
      <c r="C9" s="31" t="s">
        <v>35</v>
      </c>
      <c r="D9" s="30"/>
      <c r="E9" s="32" t="s">
        <v>37</v>
      </c>
      <c r="F9" s="33" t="s">
        <v>38</v>
      </c>
      <c r="G9" s="34">
        <v>26.9</v>
      </c>
      <c r="H9" s="35">
        <v>0</v>
      </c>
      <c r="I9" s="35">
        <f>ROUND(G9*H9,P4)</f>
        <v>0</v>
      </c>
      <c r="J9" s="33" t="s">
        <v>39</v>
      </c>
      <c r="O9" s="36">
        <f>I9*0.21</f>
        <v>0</v>
      </c>
      <c r="P9">
        <v>3</v>
      </c>
    </row>
    <row r="10" spans="1:16" x14ac:dyDescent="0.25">
      <c r="A10" s="30" t="s">
        <v>40</v>
      </c>
      <c r="B10" s="37"/>
      <c r="E10" s="32" t="s">
        <v>41</v>
      </c>
      <c r="J10" s="38"/>
    </row>
    <row r="11" spans="1:16" ht="30" x14ac:dyDescent="0.25">
      <c r="A11" s="30" t="s">
        <v>42</v>
      </c>
      <c r="B11" s="37"/>
      <c r="E11" s="39" t="s">
        <v>43</v>
      </c>
      <c r="J11" s="38"/>
    </row>
    <row r="12" spans="1:16" ht="75" x14ac:dyDescent="0.25">
      <c r="A12" s="30" t="s">
        <v>44</v>
      </c>
      <c r="B12" s="37"/>
      <c r="E12" s="32" t="s">
        <v>45</v>
      </c>
      <c r="J12" s="38"/>
    </row>
    <row r="13" spans="1:16" x14ac:dyDescent="0.25">
      <c r="A13" s="30" t="s">
        <v>34</v>
      </c>
      <c r="B13" s="30">
        <v>2</v>
      </c>
      <c r="C13" s="31" t="s">
        <v>46</v>
      </c>
      <c r="D13" s="30"/>
      <c r="E13" s="32" t="s">
        <v>48</v>
      </c>
      <c r="F13" s="33" t="s">
        <v>38</v>
      </c>
      <c r="G13" s="34">
        <v>3.87</v>
      </c>
      <c r="H13" s="35">
        <v>0</v>
      </c>
      <c r="I13" s="35">
        <f>ROUND(G13*H13,P4)</f>
        <v>0</v>
      </c>
      <c r="J13" s="33" t="s">
        <v>39</v>
      </c>
      <c r="O13" s="36">
        <f>I13*0.21</f>
        <v>0</v>
      </c>
      <c r="P13">
        <v>3</v>
      </c>
    </row>
    <row r="14" spans="1:16" x14ac:dyDescent="0.25">
      <c r="A14" s="30" t="s">
        <v>40</v>
      </c>
      <c r="B14" s="37"/>
      <c r="E14" s="32" t="s">
        <v>49</v>
      </c>
      <c r="J14" s="38"/>
    </row>
    <row r="15" spans="1:16" ht="30" x14ac:dyDescent="0.25">
      <c r="A15" s="30" t="s">
        <v>42</v>
      </c>
      <c r="B15" s="37"/>
      <c r="E15" s="39" t="s">
        <v>50</v>
      </c>
      <c r="J15" s="38"/>
    </row>
    <row r="16" spans="1:16" ht="75" x14ac:dyDescent="0.25">
      <c r="A16" s="30" t="s">
        <v>44</v>
      </c>
      <c r="B16" s="37"/>
      <c r="E16" s="32" t="s">
        <v>45</v>
      </c>
      <c r="J16" s="38"/>
    </row>
    <row r="17" spans="1:16" x14ac:dyDescent="0.25">
      <c r="A17" s="30" t="s">
        <v>34</v>
      </c>
      <c r="B17" s="30">
        <v>3</v>
      </c>
      <c r="C17" s="31" t="s">
        <v>51</v>
      </c>
      <c r="D17" s="30"/>
      <c r="E17" s="32" t="s">
        <v>52</v>
      </c>
      <c r="F17" s="33" t="s">
        <v>53</v>
      </c>
      <c r="G17" s="34">
        <v>1</v>
      </c>
      <c r="H17" s="35">
        <v>0</v>
      </c>
      <c r="I17" s="35">
        <f>ROUND(G17*H17,P4)</f>
        <v>0</v>
      </c>
      <c r="J17" s="33" t="s">
        <v>39</v>
      </c>
      <c r="O17" s="36">
        <f>I17*0.21</f>
        <v>0</v>
      </c>
      <c r="P17">
        <v>3</v>
      </c>
    </row>
    <row r="18" spans="1:16" ht="315" x14ac:dyDescent="0.25">
      <c r="A18" s="30" t="s">
        <v>40</v>
      </c>
      <c r="B18" s="37"/>
      <c r="E18" s="32" t="s">
        <v>54</v>
      </c>
      <c r="J18" s="38"/>
    </row>
    <row r="19" spans="1:16" ht="30" x14ac:dyDescent="0.25">
      <c r="A19" s="30" t="s">
        <v>42</v>
      </c>
      <c r="B19" s="37"/>
      <c r="E19" s="39" t="s">
        <v>55</v>
      </c>
      <c r="J19" s="38"/>
    </row>
    <row r="20" spans="1:16" ht="60" x14ac:dyDescent="0.25">
      <c r="A20" s="30" t="s">
        <v>44</v>
      </c>
      <c r="B20" s="37"/>
      <c r="E20" s="32" t="s">
        <v>56</v>
      </c>
      <c r="J20" s="38"/>
    </row>
    <row r="21" spans="1:16" x14ac:dyDescent="0.25">
      <c r="A21" s="30" t="s">
        <v>34</v>
      </c>
      <c r="B21" s="30">
        <v>4</v>
      </c>
      <c r="C21" s="31" t="s">
        <v>57</v>
      </c>
      <c r="D21" s="30"/>
      <c r="E21" s="32" t="s">
        <v>58</v>
      </c>
      <c r="F21" s="33" t="s">
        <v>53</v>
      </c>
      <c r="G21" s="34">
        <v>1</v>
      </c>
      <c r="H21" s="35">
        <v>0</v>
      </c>
      <c r="I21" s="35">
        <f>ROUND(G21*H21,P4)</f>
        <v>0</v>
      </c>
      <c r="J21" s="33" t="s">
        <v>59</v>
      </c>
      <c r="O21" s="36">
        <f>I21*0.21</f>
        <v>0</v>
      </c>
      <c r="P21">
        <v>3</v>
      </c>
    </row>
    <row r="22" spans="1:16" x14ac:dyDescent="0.25">
      <c r="A22" s="30" t="s">
        <v>40</v>
      </c>
      <c r="B22" s="37"/>
      <c r="E22" s="32" t="s">
        <v>60</v>
      </c>
      <c r="J22" s="38"/>
    </row>
    <row r="23" spans="1:16" ht="30" x14ac:dyDescent="0.25">
      <c r="A23" s="30" t="s">
        <v>42</v>
      </c>
      <c r="B23" s="37"/>
      <c r="E23" s="39" t="s">
        <v>61</v>
      </c>
      <c r="J23" s="38"/>
    </row>
    <row r="24" spans="1:16" ht="60" x14ac:dyDescent="0.25">
      <c r="A24" s="30" t="s">
        <v>44</v>
      </c>
      <c r="B24" s="37"/>
      <c r="E24" s="32" t="s">
        <v>56</v>
      </c>
      <c r="J24" s="38"/>
    </row>
    <row r="25" spans="1:16" x14ac:dyDescent="0.25">
      <c r="A25" s="30" t="s">
        <v>34</v>
      </c>
      <c r="B25" s="30">
        <v>5</v>
      </c>
      <c r="C25" s="31" t="s">
        <v>62</v>
      </c>
      <c r="D25" s="30"/>
      <c r="E25" s="32" t="s">
        <v>63</v>
      </c>
      <c r="F25" s="33" t="s">
        <v>64</v>
      </c>
      <c r="G25" s="34">
        <v>1</v>
      </c>
      <c r="H25" s="35">
        <v>0</v>
      </c>
      <c r="I25" s="35">
        <f>ROUND(G25*H25,P4)</f>
        <v>0</v>
      </c>
      <c r="J25" s="33" t="s">
        <v>59</v>
      </c>
      <c r="O25" s="36">
        <f>I25*0.21</f>
        <v>0</v>
      </c>
      <c r="P25">
        <v>3</v>
      </c>
    </row>
    <row r="26" spans="1:16" x14ac:dyDescent="0.25">
      <c r="A26" s="30" t="s">
        <v>40</v>
      </c>
      <c r="B26" s="37"/>
      <c r="E26" s="40" t="s">
        <v>36</v>
      </c>
      <c r="J26" s="38"/>
    </row>
    <row r="27" spans="1:16" ht="30" x14ac:dyDescent="0.25">
      <c r="A27" s="30" t="s">
        <v>42</v>
      </c>
      <c r="B27" s="37"/>
      <c r="E27" s="39" t="s">
        <v>61</v>
      </c>
      <c r="J27" s="38"/>
    </row>
    <row r="28" spans="1:16" ht="60" x14ac:dyDescent="0.25">
      <c r="A28" s="30" t="s">
        <v>44</v>
      </c>
      <c r="B28" s="37"/>
      <c r="E28" s="32" t="s">
        <v>65</v>
      </c>
      <c r="J28" s="38"/>
    </row>
    <row r="29" spans="1:16" ht="30" x14ac:dyDescent="0.25">
      <c r="A29" s="30" t="s">
        <v>34</v>
      </c>
      <c r="B29" s="30">
        <v>6</v>
      </c>
      <c r="C29" s="31" t="s">
        <v>66</v>
      </c>
      <c r="D29" s="30"/>
      <c r="E29" s="32" t="s">
        <v>67</v>
      </c>
      <c r="F29" s="33" t="s">
        <v>53</v>
      </c>
      <c r="G29" s="34">
        <v>1</v>
      </c>
      <c r="H29" s="35">
        <v>0</v>
      </c>
      <c r="I29" s="35">
        <f>ROUND(G29*H29,P4)</f>
        <v>0</v>
      </c>
      <c r="J29" s="33" t="s">
        <v>59</v>
      </c>
      <c r="O29" s="36">
        <f>I29*0.21</f>
        <v>0</v>
      </c>
      <c r="P29">
        <v>3</v>
      </c>
    </row>
    <row r="30" spans="1:16" x14ac:dyDescent="0.25">
      <c r="A30" s="30" t="s">
        <v>40</v>
      </c>
      <c r="B30" s="37"/>
      <c r="E30" s="32" t="s">
        <v>68</v>
      </c>
      <c r="J30" s="38"/>
    </row>
    <row r="31" spans="1:16" ht="30" x14ac:dyDescent="0.25">
      <c r="A31" s="30" t="s">
        <v>42</v>
      </c>
      <c r="B31" s="37"/>
      <c r="E31" s="39" t="s">
        <v>61</v>
      </c>
      <c r="J31" s="38"/>
    </row>
    <row r="32" spans="1:16" ht="60" x14ac:dyDescent="0.25">
      <c r="A32" s="30" t="s">
        <v>44</v>
      </c>
      <c r="B32" s="37"/>
      <c r="E32" s="32" t="s">
        <v>65</v>
      </c>
      <c r="J32" s="38"/>
    </row>
    <row r="33" spans="1:16" x14ac:dyDescent="0.25">
      <c r="A33" s="30" t="s">
        <v>34</v>
      </c>
      <c r="B33" s="30">
        <v>7</v>
      </c>
      <c r="C33" s="31" t="s">
        <v>69</v>
      </c>
      <c r="D33" s="30"/>
      <c r="E33" s="32" t="s">
        <v>70</v>
      </c>
      <c r="F33" s="33" t="s">
        <v>64</v>
      </c>
      <c r="G33" s="34">
        <v>1</v>
      </c>
      <c r="H33" s="35">
        <v>0</v>
      </c>
      <c r="I33" s="35">
        <f>ROUND(G33*H33,P4)</f>
        <v>0</v>
      </c>
      <c r="J33" s="33" t="s">
        <v>39</v>
      </c>
      <c r="O33" s="36">
        <f>I33*0.21</f>
        <v>0</v>
      </c>
      <c r="P33">
        <v>3</v>
      </c>
    </row>
    <row r="34" spans="1:16" x14ac:dyDescent="0.25">
      <c r="A34" s="30" t="s">
        <v>40</v>
      </c>
      <c r="B34" s="37"/>
      <c r="E34" s="40" t="s">
        <v>36</v>
      </c>
      <c r="J34" s="38"/>
    </row>
    <row r="35" spans="1:16" ht="30" x14ac:dyDescent="0.25">
      <c r="A35" s="30" t="s">
        <v>42</v>
      </c>
      <c r="B35" s="37"/>
      <c r="E35" s="39" t="s">
        <v>61</v>
      </c>
      <c r="J35" s="38"/>
    </row>
    <row r="36" spans="1:16" ht="120" x14ac:dyDescent="0.25">
      <c r="A36" s="30" t="s">
        <v>44</v>
      </c>
      <c r="B36" s="37"/>
      <c r="E36" s="32" t="s">
        <v>71</v>
      </c>
      <c r="J36" s="38"/>
    </row>
    <row r="37" spans="1:16" x14ac:dyDescent="0.25">
      <c r="A37" s="24" t="s">
        <v>31</v>
      </c>
      <c r="B37" s="25"/>
      <c r="C37" s="26" t="s">
        <v>47</v>
      </c>
      <c r="D37" s="27"/>
      <c r="E37" s="24" t="s">
        <v>72</v>
      </c>
      <c r="F37" s="27"/>
      <c r="G37" s="27"/>
      <c r="H37" s="27"/>
      <c r="I37" s="28">
        <f>SUMIFS(I38:I81,A38:A81,"P")</f>
        <v>0</v>
      </c>
      <c r="J37" s="29"/>
    </row>
    <row r="38" spans="1:16" ht="30" x14ac:dyDescent="0.25">
      <c r="A38" s="30" t="s">
        <v>34</v>
      </c>
      <c r="B38" s="30">
        <v>8</v>
      </c>
      <c r="C38" s="31" t="s">
        <v>73</v>
      </c>
      <c r="D38" s="30"/>
      <c r="E38" s="32" t="s">
        <v>74</v>
      </c>
      <c r="F38" s="33" t="s">
        <v>38</v>
      </c>
      <c r="G38" s="34">
        <v>3.87</v>
      </c>
      <c r="H38" s="35">
        <v>0</v>
      </c>
      <c r="I38" s="35">
        <f>ROUND(G38*H38,P4)</f>
        <v>0</v>
      </c>
      <c r="J38" s="33" t="s">
        <v>39</v>
      </c>
      <c r="O38" s="36">
        <f>I38*0.21</f>
        <v>0</v>
      </c>
      <c r="P38">
        <v>3</v>
      </c>
    </row>
    <row r="39" spans="1:16" x14ac:dyDescent="0.25">
      <c r="A39" s="30" t="s">
        <v>40</v>
      </c>
      <c r="B39" s="37"/>
      <c r="E39" s="32" t="s">
        <v>75</v>
      </c>
      <c r="J39" s="38"/>
    </row>
    <row r="40" spans="1:16" ht="30" x14ac:dyDescent="0.25">
      <c r="A40" s="30" t="s">
        <v>42</v>
      </c>
      <c r="B40" s="37"/>
      <c r="E40" s="39" t="s">
        <v>76</v>
      </c>
      <c r="J40" s="38"/>
    </row>
    <row r="41" spans="1:16" ht="120" x14ac:dyDescent="0.25">
      <c r="A41" s="30" t="s">
        <v>44</v>
      </c>
      <c r="B41" s="37"/>
      <c r="E41" s="32" t="s">
        <v>77</v>
      </c>
      <c r="J41" s="38"/>
    </row>
    <row r="42" spans="1:16" x14ac:dyDescent="0.25">
      <c r="A42" s="30" t="s">
        <v>34</v>
      </c>
      <c r="B42" s="30">
        <v>9</v>
      </c>
      <c r="C42" s="31" t="s">
        <v>78</v>
      </c>
      <c r="D42" s="30"/>
      <c r="E42" s="32" t="s">
        <v>79</v>
      </c>
      <c r="F42" s="33" t="s">
        <v>80</v>
      </c>
      <c r="G42" s="34">
        <v>154.71</v>
      </c>
      <c r="H42" s="35">
        <v>0</v>
      </c>
      <c r="I42" s="35">
        <f>ROUND(G42*H42,P4)</f>
        <v>0</v>
      </c>
      <c r="J42" s="33" t="s">
        <v>59</v>
      </c>
      <c r="O42" s="36">
        <f>I42*0.21</f>
        <v>0</v>
      </c>
      <c r="P42">
        <v>3</v>
      </c>
    </row>
    <row r="43" spans="1:16" x14ac:dyDescent="0.25">
      <c r="A43" s="30" t="s">
        <v>40</v>
      </c>
      <c r="B43" s="37"/>
      <c r="E43" s="40" t="s">
        <v>36</v>
      </c>
      <c r="J43" s="38"/>
    </row>
    <row r="44" spans="1:16" ht="30" x14ac:dyDescent="0.25">
      <c r="A44" s="30" t="s">
        <v>42</v>
      </c>
      <c r="B44" s="37"/>
      <c r="E44" s="39" t="s">
        <v>81</v>
      </c>
      <c r="J44" s="38"/>
    </row>
    <row r="45" spans="1:16" ht="30" x14ac:dyDescent="0.25">
      <c r="A45" s="30" t="s">
        <v>44</v>
      </c>
      <c r="B45" s="37"/>
      <c r="E45" s="32" t="s">
        <v>82</v>
      </c>
      <c r="J45" s="38"/>
    </row>
    <row r="46" spans="1:16" x14ac:dyDescent="0.25">
      <c r="A46" s="30" t="s">
        <v>34</v>
      </c>
      <c r="B46" s="30">
        <v>10</v>
      </c>
      <c r="C46" s="31" t="s">
        <v>83</v>
      </c>
      <c r="D46" s="30"/>
      <c r="E46" s="32" t="s">
        <v>84</v>
      </c>
      <c r="F46" s="33" t="s">
        <v>80</v>
      </c>
      <c r="G46" s="34">
        <v>8.4</v>
      </c>
      <c r="H46" s="35">
        <v>0</v>
      </c>
      <c r="I46" s="35">
        <f>ROUND(G46*H46,P4)</f>
        <v>0</v>
      </c>
      <c r="J46" s="33" t="s">
        <v>59</v>
      </c>
      <c r="O46" s="36">
        <f>I46*0.21</f>
        <v>0</v>
      </c>
      <c r="P46">
        <v>3</v>
      </c>
    </row>
    <row r="47" spans="1:16" x14ac:dyDescent="0.25">
      <c r="A47" s="30" t="s">
        <v>40</v>
      </c>
      <c r="B47" s="37"/>
      <c r="E47" s="32" t="s">
        <v>85</v>
      </c>
      <c r="J47" s="38"/>
    </row>
    <row r="48" spans="1:16" ht="30" x14ac:dyDescent="0.25">
      <c r="A48" s="30" t="s">
        <v>42</v>
      </c>
      <c r="B48" s="37"/>
      <c r="E48" s="39" t="s">
        <v>86</v>
      </c>
      <c r="J48" s="38"/>
    </row>
    <row r="49" spans="1:16" ht="30" x14ac:dyDescent="0.25">
      <c r="A49" s="30" t="s">
        <v>44</v>
      </c>
      <c r="B49" s="37"/>
      <c r="E49" s="32" t="s">
        <v>82</v>
      </c>
      <c r="J49" s="38"/>
    </row>
    <row r="50" spans="1:16" x14ac:dyDescent="0.25">
      <c r="A50" s="30" t="s">
        <v>34</v>
      </c>
      <c r="B50" s="30">
        <v>11</v>
      </c>
      <c r="C50" s="31" t="s">
        <v>87</v>
      </c>
      <c r="D50" s="30"/>
      <c r="E50" s="32" t="s">
        <v>88</v>
      </c>
      <c r="F50" s="33" t="s">
        <v>80</v>
      </c>
      <c r="G50" s="34">
        <v>8.4</v>
      </c>
      <c r="H50" s="35">
        <v>0</v>
      </c>
      <c r="I50" s="35">
        <f>ROUND(G50*H50,P4)</f>
        <v>0</v>
      </c>
      <c r="J50" s="33" t="s">
        <v>59</v>
      </c>
      <c r="O50" s="36">
        <f>I50*0.21</f>
        <v>0</v>
      </c>
      <c r="P50">
        <v>3</v>
      </c>
    </row>
    <row r="51" spans="1:16" x14ac:dyDescent="0.25">
      <c r="A51" s="30" t="s">
        <v>40</v>
      </c>
      <c r="B51" s="37"/>
      <c r="E51" s="40" t="s">
        <v>36</v>
      </c>
      <c r="J51" s="38"/>
    </row>
    <row r="52" spans="1:16" ht="30" x14ac:dyDescent="0.25">
      <c r="A52" s="30" t="s">
        <v>42</v>
      </c>
      <c r="B52" s="37"/>
      <c r="E52" s="39" t="s">
        <v>89</v>
      </c>
      <c r="J52" s="38"/>
    </row>
    <row r="53" spans="1:16" ht="75" x14ac:dyDescent="0.25">
      <c r="A53" s="30" t="s">
        <v>44</v>
      </c>
      <c r="B53" s="37"/>
      <c r="E53" s="32" t="s">
        <v>90</v>
      </c>
      <c r="J53" s="38"/>
    </row>
    <row r="54" spans="1:16" x14ac:dyDescent="0.25">
      <c r="A54" s="30" t="s">
        <v>34</v>
      </c>
      <c r="B54" s="30">
        <v>12</v>
      </c>
      <c r="C54" s="31" t="s">
        <v>91</v>
      </c>
      <c r="D54" s="30"/>
      <c r="E54" s="32" t="s">
        <v>92</v>
      </c>
      <c r="F54" s="33" t="s">
        <v>38</v>
      </c>
      <c r="G54" s="34">
        <v>5.4</v>
      </c>
      <c r="H54" s="35">
        <v>0</v>
      </c>
      <c r="I54" s="35">
        <f>ROUND(G54*H54,P4)</f>
        <v>0</v>
      </c>
      <c r="J54" s="33" t="s">
        <v>59</v>
      </c>
      <c r="O54" s="36">
        <f>I54*0.21</f>
        <v>0</v>
      </c>
      <c r="P54">
        <v>3</v>
      </c>
    </row>
    <row r="55" spans="1:16" x14ac:dyDescent="0.25">
      <c r="A55" s="30" t="s">
        <v>40</v>
      </c>
      <c r="B55" s="37"/>
      <c r="E55" s="32" t="s">
        <v>93</v>
      </c>
      <c r="J55" s="38"/>
    </row>
    <row r="56" spans="1:16" ht="30" x14ac:dyDescent="0.25">
      <c r="A56" s="30" t="s">
        <v>42</v>
      </c>
      <c r="B56" s="37"/>
      <c r="E56" s="39" t="s">
        <v>94</v>
      </c>
      <c r="J56" s="38"/>
    </row>
    <row r="57" spans="1:16" ht="45" x14ac:dyDescent="0.25">
      <c r="A57" s="30" t="s">
        <v>44</v>
      </c>
      <c r="B57" s="37"/>
      <c r="E57" s="32" t="s">
        <v>95</v>
      </c>
      <c r="J57" s="38"/>
    </row>
    <row r="58" spans="1:16" x14ac:dyDescent="0.25">
      <c r="A58" s="30" t="s">
        <v>34</v>
      </c>
      <c r="B58" s="30">
        <v>13</v>
      </c>
      <c r="C58" s="31" t="s">
        <v>96</v>
      </c>
      <c r="D58" s="30"/>
      <c r="E58" s="32" t="s">
        <v>97</v>
      </c>
      <c r="F58" s="33" t="s">
        <v>38</v>
      </c>
      <c r="G58" s="34">
        <v>5.4</v>
      </c>
      <c r="H58" s="35">
        <v>0</v>
      </c>
      <c r="I58" s="35">
        <f>ROUND(G58*H58,P4)</f>
        <v>0</v>
      </c>
      <c r="J58" s="33" t="s">
        <v>59</v>
      </c>
      <c r="O58" s="36">
        <f>I58*0.21</f>
        <v>0</v>
      </c>
      <c r="P58">
        <v>3</v>
      </c>
    </row>
    <row r="59" spans="1:16" x14ac:dyDescent="0.25">
      <c r="A59" s="30" t="s">
        <v>40</v>
      </c>
      <c r="B59" s="37"/>
      <c r="E59" s="32" t="s">
        <v>98</v>
      </c>
      <c r="J59" s="38"/>
    </row>
    <row r="60" spans="1:16" ht="30" x14ac:dyDescent="0.25">
      <c r="A60" s="30" t="s">
        <v>42</v>
      </c>
      <c r="B60" s="37"/>
      <c r="E60" s="39" t="s">
        <v>99</v>
      </c>
      <c r="J60" s="38"/>
    </row>
    <row r="61" spans="1:16" ht="405" x14ac:dyDescent="0.25">
      <c r="A61" s="30" t="s">
        <v>44</v>
      </c>
      <c r="B61" s="37"/>
      <c r="E61" s="32" t="s">
        <v>100</v>
      </c>
      <c r="J61" s="38"/>
    </row>
    <row r="62" spans="1:16" x14ac:dyDescent="0.25">
      <c r="A62" s="30" t="s">
        <v>34</v>
      </c>
      <c r="B62" s="30">
        <v>14</v>
      </c>
      <c r="C62" s="31" t="s">
        <v>101</v>
      </c>
      <c r="D62" s="30"/>
      <c r="E62" s="32" t="s">
        <v>102</v>
      </c>
      <c r="F62" s="33" t="s">
        <v>38</v>
      </c>
      <c r="G62" s="34">
        <v>26.9</v>
      </c>
      <c r="H62" s="35">
        <v>0</v>
      </c>
      <c r="I62" s="35">
        <f>ROUND(G62*H62,P4)</f>
        <v>0</v>
      </c>
      <c r="J62" s="33" t="s">
        <v>59</v>
      </c>
      <c r="O62" s="36">
        <f>I62*0.21</f>
        <v>0</v>
      </c>
      <c r="P62">
        <v>3</v>
      </c>
    </row>
    <row r="63" spans="1:16" x14ac:dyDescent="0.25">
      <c r="A63" s="30" t="s">
        <v>40</v>
      </c>
      <c r="B63" s="37"/>
      <c r="E63" s="32" t="s">
        <v>103</v>
      </c>
      <c r="J63" s="38"/>
    </row>
    <row r="64" spans="1:16" ht="60" x14ac:dyDescent="0.25">
      <c r="A64" s="30" t="s">
        <v>42</v>
      </c>
      <c r="B64" s="37"/>
      <c r="E64" s="39" t="s">
        <v>104</v>
      </c>
      <c r="J64" s="38"/>
    </row>
    <row r="65" spans="1:16" ht="409.5" x14ac:dyDescent="0.25">
      <c r="A65" s="30" t="s">
        <v>44</v>
      </c>
      <c r="B65" s="37"/>
      <c r="E65" s="32" t="s">
        <v>105</v>
      </c>
      <c r="J65" s="38"/>
    </row>
    <row r="66" spans="1:16" x14ac:dyDescent="0.25">
      <c r="A66" s="30" t="s">
        <v>34</v>
      </c>
      <c r="B66" s="30">
        <v>15</v>
      </c>
      <c r="C66" s="31" t="s">
        <v>106</v>
      </c>
      <c r="D66" s="30"/>
      <c r="E66" s="32" t="s">
        <v>107</v>
      </c>
      <c r="F66" s="33" t="s">
        <v>38</v>
      </c>
      <c r="G66" s="34">
        <v>32.299999999999997</v>
      </c>
      <c r="H66" s="35">
        <v>0</v>
      </c>
      <c r="I66" s="35">
        <f>ROUND(G66*H66,P4)</f>
        <v>0</v>
      </c>
      <c r="J66" s="33" t="s">
        <v>59</v>
      </c>
      <c r="O66" s="36">
        <f>I66*0.21</f>
        <v>0</v>
      </c>
      <c r="P66">
        <v>3</v>
      </c>
    </row>
    <row r="67" spans="1:16" x14ac:dyDescent="0.25">
      <c r="A67" s="30" t="s">
        <v>40</v>
      </c>
      <c r="B67" s="37"/>
      <c r="E67" s="40" t="s">
        <v>36</v>
      </c>
      <c r="J67" s="38"/>
    </row>
    <row r="68" spans="1:16" ht="45" x14ac:dyDescent="0.25">
      <c r="A68" s="30" t="s">
        <v>42</v>
      </c>
      <c r="B68" s="37"/>
      <c r="E68" s="39" t="s">
        <v>108</v>
      </c>
      <c r="J68" s="38"/>
    </row>
    <row r="69" spans="1:16" ht="255" x14ac:dyDescent="0.25">
      <c r="A69" s="30" t="s">
        <v>44</v>
      </c>
      <c r="B69" s="37"/>
      <c r="E69" s="32" t="s">
        <v>109</v>
      </c>
      <c r="J69" s="38"/>
    </row>
    <row r="70" spans="1:16" x14ac:dyDescent="0.25">
      <c r="A70" s="30" t="s">
        <v>34</v>
      </c>
      <c r="B70" s="30">
        <v>16</v>
      </c>
      <c r="C70" s="31" t="s">
        <v>110</v>
      </c>
      <c r="D70" s="30"/>
      <c r="E70" s="32" t="s">
        <v>111</v>
      </c>
      <c r="F70" s="33" t="s">
        <v>112</v>
      </c>
      <c r="G70" s="34">
        <v>36</v>
      </c>
      <c r="H70" s="35">
        <v>0</v>
      </c>
      <c r="I70" s="35">
        <f>ROUND(G70*H70,P4)</f>
        <v>0</v>
      </c>
      <c r="J70" s="33" t="s">
        <v>59</v>
      </c>
      <c r="O70" s="36">
        <f>I70*0.21</f>
        <v>0</v>
      </c>
      <c r="P70">
        <v>3</v>
      </c>
    </row>
    <row r="71" spans="1:16" x14ac:dyDescent="0.25">
      <c r="A71" s="30" t="s">
        <v>40</v>
      </c>
      <c r="B71" s="37"/>
      <c r="E71" s="40" t="s">
        <v>36</v>
      </c>
      <c r="J71" s="38"/>
    </row>
    <row r="72" spans="1:16" ht="30" x14ac:dyDescent="0.25">
      <c r="A72" s="30" t="s">
        <v>42</v>
      </c>
      <c r="B72" s="37"/>
      <c r="E72" s="39" t="s">
        <v>113</v>
      </c>
      <c r="J72" s="38"/>
    </row>
    <row r="73" spans="1:16" ht="45" x14ac:dyDescent="0.25">
      <c r="A73" s="30" t="s">
        <v>44</v>
      </c>
      <c r="B73" s="37"/>
      <c r="E73" s="32" t="s">
        <v>114</v>
      </c>
      <c r="J73" s="38"/>
    </row>
    <row r="74" spans="1:16" x14ac:dyDescent="0.25">
      <c r="A74" s="30" t="s">
        <v>34</v>
      </c>
      <c r="B74" s="30">
        <v>17</v>
      </c>
      <c r="C74" s="31" t="s">
        <v>115</v>
      </c>
      <c r="D74" s="30"/>
      <c r="E74" s="32" t="s">
        <v>116</v>
      </c>
      <c r="F74" s="33" t="s">
        <v>112</v>
      </c>
      <c r="G74" s="34">
        <v>36</v>
      </c>
      <c r="H74" s="35">
        <v>0</v>
      </c>
      <c r="I74" s="35">
        <f>ROUND(G74*H74,P4)</f>
        <v>0</v>
      </c>
      <c r="J74" s="33" t="s">
        <v>59</v>
      </c>
      <c r="O74" s="36">
        <f>I74*0.21</f>
        <v>0</v>
      </c>
      <c r="P74">
        <v>3</v>
      </c>
    </row>
    <row r="75" spans="1:16" x14ac:dyDescent="0.25">
      <c r="A75" s="30" t="s">
        <v>40</v>
      </c>
      <c r="B75" s="37"/>
      <c r="E75" s="40" t="s">
        <v>36</v>
      </c>
      <c r="J75" s="38"/>
    </row>
    <row r="76" spans="1:16" ht="30" x14ac:dyDescent="0.25">
      <c r="A76" s="30" t="s">
        <v>42</v>
      </c>
      <c r="B76" s="37"/>
      <c r="E76" s="39" t="s">
        <v>113</v>
      </c>
      <c r="J76" s="38"/>
    </row>
    <row r="77" spans="1:16" ht="30" x14ac:dyDescent="0.25">
      <c r="A77" s="30" t="s">
        <v>44</v>
      </c>
      <c r="B77" s="37"/>
      <c r="E77" s="32" t="s">
        <v>117</v>
      </c>
      <c r="J77" s="38"/>
    </row>
    <row r="78" spans="1:16" x14ac:dyDescent="0.25">
      <c r="A78" s="30" t="s">
        <v>34</v>
      </c>
      <c r="B78" s="30">
        <v>18</v>
      </c>
      <c r="C78" s="31" t="s">
        <v>118</v>
      </c>
      <c r="D78" s="30"/>
      <c r="E78" s="32" t="s">
        <v>119</v>
      </c>
      <c r="F78" s="33" t="s">
        <v>112</v>
      </c>
      <c r="G78" s="34">
        <v>36</v>
      </c>
      <c r="H78" s="35">
        <v>0</v>
      </c>
      <c r="I78" s="35">
        <f>ROUND(G78*H78,P4)</f>
        <v>0</v>
      </c>
      <c r="J78" s="33" t="s">
        <v>59</v>
      </c>
      <c r="O78" s="36">
        <f>I78*0.21</f>
        <v>0</v>
      </c>
      <c r="P78">
        <v>3</v>
      </c>
    </row>
    <row r="79" spans="1:16" x14ac:dyDescent="0.25">
      <c r="A79" s="30" t="s">
        <v>40</v>
      </c>
      <c r="B79" s="37"/>
      <c r="E79" s="40" t="s">
        <v>36</v>
      </c>
      <c r="J79" s="38"/>
    </row>
    <row r="80" spans="1:16" ht="30" x14ac:dyDescent="0.25">
      <c r="A80" s="30" t="s">
        <v>42</v>
      </c>
      <c r="B80" s="37"/>
      <c r="E80" s="39" t="s">
        <v>113</v>
      </c>
      <c r="J80" s="38"/>
    </row>
    <row r="81" spans="1:16" ht="60" x14ac:dyDescent="0.25">
      <c r="A81" s="30" t="s">
        <v>44</v>
      </c>
      <c r="B81" s="37"/>
      <c r="E81" s="32" t="s">
        <v>120</v>
      </c>
      <c r="J81" s="38"/>
    </row>
    <row r="82" spans="1:16" x14ac:dyDescent="0.25">
      <c r="A82" s="24" t="s">
        <v>31</v>
      </c>
      <c r="B82" s="25"/>
      <c r="C82" s="26" t="s">
        <v>121</v>
      </c>
      <c r="D82" s="27"/>
      <c r="E82" s="24" t="s">
        <v>122</v>
      </c>
      <c r="F82" s="27"/>
      <c r="G82" s="27"/>
      <c r="H82" s="27"/>
      <c r="I82" s="28">
        <f>SUMIFS(I83:I86,A83:A86,"P")</f>
        <v>0</v>
      </c>
      <c r="J82" s="29"/>
    </row>
    <row r="83" spans="1:16" x14ac:dyDescent="0.25">
      <c r="A83" s="30" t="s">
        <v>34</v>
      </c>
      <c r="B83" s="30">
        <v>19</v>
      </c>
      <c r="C83" s="31" t="s">
        <v>123</v>
      </c>
      <c r="D83" s="30"/>
      <c r="E83" s="32" t="s">
        <v>124</v>
      </c>
      <c r="F83" s="33" t="s">
        <v>80</v>
      </c>
      <c r="G83" s="34">
        <v>24</v>
      </c>
      <c r="H83" s="35">
        <v>0</v>
      </c>
      <c r="I83" s="35">
        <f>ROUND(G83*H83,P4)</f>
        <v>0</v>
      </c>
      <c r="J83" s="33" t="s">
        <v>59</v>
      </c>
      <c r="O83" s="36">
        <f>I83*0.21</f>
        <v>0</v>
      </c>
      <c r="P83">
        <v>3</v>
      </c>
    </row>
    <row r="84" spans="1:16" x14ac:dyDescent="0.25">
      <c r="A84" s="30" t="s">
        <v>40</v>
      </c>
      <c r="B84" s="37"/>
      <c r="E84" s="32" t="s">
        <v>125</v>
      </c>
      <c r="J84" s="38"/>
    </row>
    <row r="85" spans="1:16" ht="30" x14ac:dyDescent="0.25">
      <c r="A85" s="30" t="s">
        <v>42</v>
      </c>
      <c r="B85" s="37"/>
      <c r="E85" s="39" t="s">
        <v>126</v>
      </c>
      <c r="J85" s="38"/>
    </row>
    <row r="86" spans="1:16" ht="105" x14ac:dyDescent="0.25">
      <c r="A86" s="30" t="s">
        <v>44</v>
      </c>
      <c r="B86" s="37"/>
      <c r="E86" s="32" t="s">
        <v>127</v>
      </c>
      <c r="J86" s="38"/>
    </row>
    <row r="87" spans="1:16" x14ac:dyDescent="0.25">
      <c r="A87" s="24" t="s">
        <v>31</v>
      </c>
      <c r="B87" s="25"/>
      <c r="C87" s="26" t="s">
        <v>128</v>
      </c>
      <c r="D87" s="27"/>
      <c r="E87" s="24" t="s">
        <v>129</v>
      </c>
      <c r="F87" s="27"/>
      <c r="G87" s="27"/>
      <c r="H87" s="27"/>
      <c r="I87" s="28">
        <f>SUMIFS(I88:I111,A88:A111,"P")</f>
        <v>0</v>
      </c>
      <c r="J87" s="29"/>
    </row>
    <row r="88" spans="1:16" x14ac:dyDescent="0.25">
      <c r="A88" s="30" t="s">
        <v>34</v>
      </c>
      <c r="B88" s="30">
        <v>20</v>
      </c>
      <c r="C88" s="31" t="s">
        <v>130</v>
      </c>
      <c r="D88" s="30"/>
      <c r="E88" s="32" t="s">
        <v>131</v>
      </c>
      <c r="F88" s="33" t="s">
        <v>64</v>
      </c>
      <c r="G88" s="34">
        <v>4</v>
      </c>
      <c r="H88" s="35">
        <v>0</v>
      </c>
      <c r="I88" s="35">
        <f>ROUND(G88*H88,P4)</f>
        <v>0</v>
      </c>
      <c r="J88" s="33" t="s">
        <v>59</v>
      </c>
      <c r="O88" s="36">
        <f>I88*0.21</f>
        <v>0</v>
      </c>
      <c r="P88">
        <v>3</v>
      </c>
    </row>
    <row r="89" spans="1:16" x14ac:dyDescent="0.25">
      <c r="A89" s="30" t="s">
        <v>40</v>
      </c>
      <c r="B89" s="37"/>
      <c r="E89" s="40" t="s">
        <v>36</v>
      </c>
      <c r="J89" s="38"/>
    </row>
    <row r="90" spans="1:16" ht="30" x14ac:dyDescent="0.25">
      <c r="A90" s="30" t="s">
        <v>42</v>
      </c>
      <c r="B90" s="37"/>
      <c r="E90" s="39" t="s">
        <v>132</v>
      </c>
      <c r="J90" s="38"/>
    </row>
    <row r="91" spans="1:16" ht="285" x14ac:dyDescent="0.25">
      <c r="A91" s="30" t="s">
        <v>44</v>
      </c>
      <c r="B91" s="37"/>
      <c r="E91" s="32" t="s">
        <v>133</v>
      </c>
      <c r="J91" s="38"/>
    </row>
    <row r="92" spans="1:16" x14ac:dyDescent="0.25">
      <c r="A92" s="30" t="s">
        <v>34</v>
      </c>
      <c r="B92" s="30">
        <v>21</v>
      </c>
      <c r="C92" s="31" t="s">
        <v>134</v>
      </c>
      <c r="D92" s="30"/>
      <c r="E92" s="32" t="s">
        <v>135</v>
      </c>
      <c r="F92" s="33" t="s">
        <v>38</v>
      </c>
      <c r="G92" s="34">
        <v>1.5</v>
      </c>
      <c r="H92" s="35">
        <v>0</v>
      </c>
      <c r="I92" s="35">
        <f>ROUND(G92*H92,P4)</f>
        <v>0</v>
      </c>
      <c r="J92" s="33" t="s">
        <v>59</v>
      </c>
      <c r="O92" s="36">
        <f>I92*0.21</f>
        <v>0</v>
      </c>
      <c r="P92">
        <v>3</v>
      </c>
    </row>
    <row r="93" spans="1:16" x14ac:dyDescent="0.25">
      <c r="A93" s="30" t="s">
        <v>40</v>
      </c>
      <c r="B93" s="37"/>
      <c r="E93" s="40" t="s">
        <v>36</v>
      </c>
      <c r="J93" s="38"/>
    </row>
    <row r="94" spans="1:16" ht="30" x14ac:dyDescent="0.25">
      <c r="A94" s="30" t="s">
        <v>42</v>
      </c>
      <c r="B94" s="37"/>
      <c r="E94" s="39" t="s">
        <v>136</v>
      </c>
      <c r="J94" s="38"/>
    </row>
    <row r="95" spans="1:16" ht="409.5" x14ac:dyDescent="0.25">
      <c r="A95" s="30" t="s">
        <v>44</v>
      </c>
      <c r="B95" s="37"/>
      <c r="E95" s="32" t="s">
        <v>137</v>
      </c>
      <c r="J95" s="38"/>
    </row>
    <row r="96" spans="1:16" x14ac:dyDescent="0.25">
      <c r="A96" s="30" t="s">
        <v>34</v>
      </c>
      <c r="B96" s="30">
        <v>22</v>
      </c>
      <c r="C96" s="31" t="s">
        <v>138</v>
      </c>
      <c r="D96" s="30"/>
      <c r="E96" s="32" t="s">
        <v>139</v>
      </c>
      <c r="F96" s="33" t="s">
        <v>38</v>
      </c>
      <c r="G96" s="34">
        <v>5.548</v>
      </c>
      <c r="H96" s="35">
        <v>0</v>
      </c>
      <c r="I96" s="35">
        <f>ROUND(G96*H96,P4)</f>
        <v>0</v>
      </c>
      <c r="J96" s="33" t="s">
        <v>59</v>
      </c>
      <c r="O96" s="36">
        <f>I96*0.21</f>
        <v>0</v>
      </c>
      <c r="P96">
        <v>3</v>
      </c>
    </row>
    <row r="97" spans="1:16" x14ac:dyDescent="0.25">
      <c r="A97" s="30" t="s">
        <v>40</v>
      </c>
      <c r="B97" s="37"/>
      <c r="E97" s="32" t="s">
        <v>140</v>
      </c>
      <c r="J97" s="38"/>
    </row>
    <row r="98" spans="1:16" ht="30" x14ac:dyDescent="0.25">
      <c r="A98" s="30" t="s">
        <v>42</v>
      </c>
      <c r="B98" s="37"/>
      <c r="E98" s="39" t="s">
        <v>141</v>
      </c>
      <c r="J98" s="38"/>
    </row>
    <row r="99" spans="1:16" ht="409.5" x14ac:dyDescent="0.25">
      <c r="A99" s="30" t="s">
        <v>44</v>
      </c>
      <c r="B99" s="37"/>
      <c r="E99" s="32" t="s">
        <v>142</v>
      </c>
      <c r="J99" s="38"/>
    </row>
    <row r="100" spans="1:16" x14ac:dyDescent="0.25">
      <c r="A100" s="30" t="s">
        <v>34</v>
      </c>
      <c r="B100" s="30">
        <v>23</v>
      </c>
      <c r="C100" s="31" t="s">
        <v>143</v>
      </c>
      <c r="D100" s="30"/>
      <c r="E100" s="32" t="s">
        <v>144</v>
      </c>
      <c r="F100" s="33" t="s">
        <v>38</v>
      </c>
      <c r="G100" s="34">
        <v>4.6239999999999997</v>
      </c>
      <c r="H100" s="35">
        <v>0</v>
      </c>
      <c r="I100" s="35">
        <f>ROUND(G100*H100,P4)</f>
        <v>0</v>
      </c>
      <c r="J100" s="33" t="s">
        <v>59</v>
      </c>
      <c r="O100" s="36">
        <f>I100*0.21</f>
        <v>0</v>
      </c>
      <c r="P100">
        <v>3</v>
      </c>
    </row>
    <row r="101" spans="1:16" x14ac:dyDescent="0.25">
      <c r="A101" s="30" t="s">
        <v>40</v>
      </c>
      <c r="B101" s="37"/>
      <c r="E101" s="40" t="s">
        <v>36</v>
      </c>
      <c r="J101" s="38"/>
    </row>
    <row r="102" spans="1:16" ht="45" x14ac:dyDescent="0.25">
      <c r="A102" s="30" t="s">
        <v>42</v>
      </c>
      <c r="B102" s="37"/>
      <c r="E102" s="39" t="s">
        <v>145</v>
      </c>
      <c r="J102" s="38"/>
    </row>
    <row r="103" spans="1:16" ht="180" x14ac:dyDescent="0.25">
      <c r="A103" s="30" t="s">
        <v>44</v>
      </c>
      <c r="B103" s="37"/>
      <c r="E103" s="32" t="s">
        <v>146</v>
      </c>
      <c r="J103" s="38"/>
    </row>
    <row r="104" spans="1:16" x14ac:dyDescent="0.25">
      <c r="A104" s="30" t="s">
        <v>34</v>
      </c>
      <c r="B104" s="30">
        <v>24</v>
      </c>
      <c r="C104" s="31" t="s">
        <v>147</v>
      </c>
      <c r="D104" s="30"/>
      <c r="E104" s="32" t="s">
        <v>148</v>
      </c>
      <c r="F104" s="33" t="s">
        <v>38</v>
      </c>
      <c r="G104" s="34">
        <v>4.6239999999999997</v>
      </c>
      <c r="H104" s="35">
        <v>0</v>
      </c>
      <c r="I104" s="35">
        <f>ROUND(G104*H104,P4)</f>
        <v>0</v>
      </c>
      <c r="J104" s="33" t="s">
        <v>59</v>
      </c>
      <c r="O104" s="36">
        <f>I104*0.21</f>
        <v>0</v>
      </c>
      <c r="P104">
        <v>3</v>
      </c>
    </row>
    <row r="105" spans="1:16" x14ac:dyDescent="0.25">
      <c r="A105" s="30" t="s">
        <v>40</v>
      </c>
      <c r="B105" s="37"/>
      <c r="E105" s="40" t="s">
        <v>36</v>
      </c>
      <c r="J105" s="38"/>
    </row>
    <row r="106" spans="1:16" ht="45" x14ac:dyDescent="0.25">
      <c r="A106" s="30" t="s">
        <v>42</v>
      </c>
      <c r="B106" s="37"/>
      <c r="E106" s="39" t="s">
        <v>145</v>
      </c>
      <c r="J106" s="38"/>
    </row>
    <row r="107" spans="1:16" ht="165" x14ac:dyDescent="0.25">
      <c r="A107" s="30" t="s">
        <v>44</v>
      </c>
      <c r="B107" s="37"/>
      <c r="E107" s="32" t="s">
        <v>149</v>
      </c>
      <c r="J107" s="38"/>
    </row>
    <row r="108" spans="1:16" x14ac:dyDescent="0.25">
      <c r="A108" s="30" t="s">
        <v>34</v>
      </c>
      <c r="B108" s="30">
        <v>25</v>
      </c>
      <c r="C108" s="31" t="s">
        <v>150</v>
      </c>
      <c r="D108" s="30"/>
      <c r="E108" s="32" t="s">
        <v>151</v>
      </c>
      <c r="F108" s="33" t="s">
        <v>38</v>
      </c>
      <c r="G108" s="34">
        <v>5.1840000000000002</v>
      </c>
      <c r="H108" s="35">
        <v>0</v>
      </c>
      <c r="I108" s="35">
        <f>ROUND(G108*H108,P4)</f>
        <v>0</v>
      </c>
      <c r="J108" s="33" t="s">
        <v>59</v>
      </c>
      <c r="O108" s="36">
        <f>I108*0.21</f>
        <v>0</v>
      </c>
      <c r="P108">
        <v>3</v>
      </c>
    </row>
    <row r="109" spans="1:16" x14ac:dyDescent="0.25">
      <c r="A109" s="30" t="s">
        <v>40</v>
      </c>
      <c r="B109" s="37"/>
      <c r="E109" s="40" t="s">
        <v>36</v>
      </c>
      <c r="J109" s="38"/>
    </row>
    <row r="110" spans="1:16" ht="30" x14ac:dyDescent="0.25">
      <c r="A110" s="30" t="s">
        <v>42</v>
      </c>
      <c r="B110" s="37"/>
      <c r="E110" s="39" t="s">
        <v>152</v>
      </c>
      <c r="J110" s="38"/>
    </row>
    <row r="111" spans="1:16" ht="409.5" x14ac:dyDescent="0.25">
      <c r="A111" s="30" t="s">
        <v>44</v>
      </c>
      <c r="B111" s="37"/>
      <c r="E111" s="32" t="s">
        <v>153</v>
      </c>
      <c r="J111" s="38"/>
    </row>
    <row r="112" spans="1:16" x14ac:dyDescent="0.25">
      <c r="A112" s="24" t="s">
        <v>31</v>
      </c>
      <c r="B112" s="25"/>
      <c r="C112" s="26" t="s">
        <v>154</v>
      </c>
      <c r="D112" s="27"/>
      <c r="E112" s="24" t="s">
        <v>155</v>
      </c>
      <c r="F112" s="27"/>
      <c r="G112" s="27"/>
      <c r="H112" s="27"/>
      <c r="I112" s="28">
        <f>SUMIFS(I113:I128,A113:A128,"P")</f>
        <v>0</v>
      </c>
      <c r="J112" s="29"/>
    </row>
    <row r="113" spans="1:16" x14ac:dyDescent="0.25">
      <c r="A113" s="30" t="s">
        <v>34</v>
      </c>
      <c r="B113" s="30">
        <v>26</v>
      </c>
      <c r="C113" s="31" t="s">
        <v>156</v>
      </c>
      <c r="D113" s="30"/>
      <c r="E113" s="32" t="s">
        <v>157</v>
      </c>
      <c r="F113" s="33" t="s">
        <v>112</v>
      </c>
      <c r="G113" s="34">
        <v>228.16</v>
      </c>
      <c r="H113" s="35">
        <v>0</v>
      </c>
      <c r="I113" s="35">
        <f>ROUND(G113*H113,P4)</f>
        <v>0</v>
      </c>
      <c r="J113" s="33" t="s">
        <v>59</v>
      </c>
      <c r="O113" s="36">
        <f>I113*0.21</f>
        <v>0</v>
      </c>
      <c r="P113">
        <v>3</v>
      </c>
    </row>
    <row r="114" spans="1:16" x14ac:dyDescent="0.25">
      <c r="A114" s="30" t="s">
        <v>40</v>
      </c>
      <c r="B114" s="37"/>
      <c r="E114" s="40"/>
      <c r="J114" s="38"/>
    </row>
    <row r="115" spans="1:16" ht="30" x14ac:dyDescent="0.25">
      <c r="A115" s="30" t="s">
        <v>42</v>
      </c>
      <c r="B115" s="37"/>
      <c r="E115" s="39" t="s">
        <v>158</v>
      </c>
      <c r="J115" s="38"/>
    </row>
    <row r="116" spans="1:16" ht="75" x14ac:dyDescent="0.25">
      <c r="A116" s="30" t="s">
        <v>44</v>
      </c>
      <c r="B116" s="37"/>
      <c r="E116" s="32" t="s">
        <v>159</v>
      </c>
      <c r="J116" s="38"/>
    </row>
    <row r="117" spans="1:16" x14ac:dyDescent="0.25">
      <c r="A117" s="30" t="s">
        <v>34</v>
      </c>
      <c r="B117" s="30">
        <v>27</v>
      </c>
      <c r="C117" s="31" t="s">
        <v>160</v>
      </c>
      <c r="D117" s="30"/>
      <c r="E117" s="32" t="s">
        <v>161</v>
      </c>
      <c r="F117" s="33" t="s">
        <v>112</v>
      </c>
      <c r="G117" s="34">
        <v>101.58</v>
      </c>
      <c r="H117" s="35">
        <v>0</v>
      </c>
      <c r="I117" s="35">
        <f>ROUND(G117*H117,P4)</f>
        <v>0</v>
      </c>
      <c r="J117" s="33" t="s">
        <v>59</v>
      </c>
      <c r="O117" s="36">
        <f>I117*0.21</f>
        <v>0</v>
      </c>
      <c r="P117">
        <v>3</v>
      </c>
    </row>
    <row r="118" spans="1:16" x14ac:dyDescent="0.25">
      <c r="A118" s="30" t="s">
        <v>40</v>
      </c>
      <c r="B118" s="37"/>
      <c r="E118" s="40" t="s">
        <v>36</v>
      </c>
      <c r="J118" s="38"/>
    </row>
    <row r="119" spans="1:16" ht="60" x14ac:dyDescent="0.25">
      <c r="A119" s="30" t="s">
        <v>42</v>
      </c>
      <c r="B119" s="37"/>
      <c r="E119" s="39" t="s">
        <v>162</v>
      </c>
      <c r="J119" s="38"/>
    </row>
    <row r="120" spans="1:16" ht="165" x14ac:dyDescent="0.25">
      <c r="A120" s="30" t="s">
        <v>44</v>
      </c>
      <c r="B120" s="37"/>
      <c r="E120" s="32" t="s">
        <v>163</v>
      </c>
      <c r="J120" s="38"/>
    </row>
    <row r="121" spans="1:16" x14ac:dyDescent="0.25">
      <c r="A121" s="30" t="s">
        <v>34</v>
      </c>
      <c r="B121" s="30">
        <v>28</v>
      </c>
      <c r="C121" s="31" t="s">
        <v>164</v>
      </c>
      <c r="D121" s="30"/>
      <c r="E121" s="32" t="s">
        <v>165</v>
      </c>
      <c r="F121" s="33" t="s">
        <v>38</v>
      </c>
      <c r="G121" s="34">
        <v>5.0629999999999997</v>
      </c>
      <c r="H121" s="35">
        <v>0</v>
      </c>
      <c r="I121" s="35">
        <f>ROUND(G121*H121,P4)</f>
        <v>0</v>
      </c>
      <c r="J121" s="33" t="s">
        <v>59</v>
      </c>
      <c r="O121" s="36">
        <f>I121*0.21</f>
        <v>0</v>
      </c>
      <c r="P121">
        <v>3</v>
      </c>
    </row>
    <row r="122" spans="1:16" x14ac:dyDescent="0.25">
      <c r="A122" s="30" t="s">
        <v>40</v>
      </c>
      <c r="B122" s="37"/>
      <c r="E122" s="32" t="s">
        <v>166</v>
      </c>
      <c r="J122" s="38"/>
    </row>
    <row r="123" spans="1:16" ht="45" x14ac:dyDescent="0.25">
      <c r="A123" s="30" t="s">
        <v>42</v>
      </c>
      <c r="B123" s="37"/>
      <c r="E123" s="39" t="s">
        <v>167</v>
      </c>
      <c r="J123" s="38"/>
    </row>
    <row r="124" spans="1:16" ht="195" x14ac:dyDescent="0.25">
      <c r="A124" s="30" t="s">
        <v>44</v>
      </c>
      <c r="B124" s="37"/>
      <c r="E124" s="32" t="s">
        <v>168</v>
      </c>
      <c r="J124" s="38"/>
    </row>
    <row r="125" spans="1:16" x14ac:dyDescent="0.25">
      <c r="A125" s="30" t="s">
        <v>34</v>
      </c>
      <c r="B125" s="30">
        <v>29</v>
      </c>
      <c r="C125" s="31" t="s">
        <v>169</v>
      </c>
      <c r="D125" s="30"/>
      <c r="E125" s="32" t="s">
        <v>170</v>
      </c>
      <c r="F125" s="33" t="s">
        <v>112</v>
      </c>
      <c r="G125" s="34">
        <v>25</v>
      </c>
      <c r="H125" s="35">
        <v>0</v>
      </c>
      <c r="I125" s="35">
        <f>ROUND(G125*H125,P4)</f>
        <v>0</v>
      </c>
      <c r="J125" s="33" t="s">
        <v>59</v>
      </c>
      <c r="O125" s="36">
        <f>I125*0.21</f>
        <v>0</v>
      </c>
      <c r="P125">
        <v>3</v>
      </c>
    </row>
    <row r="126" spans="1:16" x14ac:dyDescent="0.25">
      <c r="A126" s="30" t="s">
        <v>40</v>
      </c>
      <c r="B126" s="37"/>
      <c r="E126" s="40" t="s">
        <v>36</v>
      </c>
      <c r="J126" s="38"/>
    </row>
    <row r="127" spans="1:16" ht="30" x14ac:dyDescent="0.25">
      <c r="A127" s="30" t="s">
        <v>42</v>
      </c>
      <c r="B127" s="37"/>
      <c r="E127" s="39" t="s">
        <v>171</v>
      </c>
      <c r="J127" s="38"/>
    </row>
    <row r="128" spans="1:16" ht="165" x14ac:dyDescent="0.25">
      <c r="A128" s="30" t="s">
        <v>44</v>
      </c>
      <c r="B128" s="37"/>
      <c r="E128" s="32" t="s">
        <v>163</v>
      </c>
      <c r="J128" s="38"/>
    </row>
    <row r="129" spans="1:16" x14ac:dyDescent="0.25">
      <c r="A129" s="24" t="s">
        <v>31</v>
      </c>
      <c r="B129" s="25"/>
      <c r="C129" s="26" t="s">
        <v>172</v>
      </c>
      <c r="D129" s="27"/>
      <c r="E129" s="24" t="s">
        <v>173</v>
      </c>
      <c r="F129" s="27"/>
      <c r="G129" s="27"/>
      <c r="H129" s="27"/>
      <c r="I129" s="28">
        <f>SUMIFS(I130:I153,A130:A153,"P")</f>
        <v>0</v>
      </c>
      <c r="J129" s="29"/>
    </row>
    <row r="130" spans="1:16" ht="30" x14ac:dyDescent="0.25">
      <c r="A130" s="30" t="s">
        <v>34</v>
      </c>
      <c r="B130" s="30">
        <v>30</v>
      </c>
      <c r="C130" s="31" t="s">
        <v>174</v>
      </c>
      <c r="D130" s="30"/>
      <c r="E130" s="32" t="s">
        <v>175</v>
      </c>
      <c r="F130" s="33" t="s">
        <v>112</v>
      </c>
      <c r="G130" s="34">
        <v>18.643999999999998</v>
      </c>
      <c r="H130" s="35">
        <v>0</v>
      </c>
      <c r="I130" s="35">
        <f>ROUND(G130*H130,P4)</f>
        <v>0</v>
      </c>
      <c r="J130" s="33" t="s">
        <v>59</v>
      </c>
      <c r="O130" s="36">
        <f>I130*0.21</f>
        <v>0</v>
      </c>
      <c r="P130">
        <v>3</v>
      </c>
    </row>
    <row r="131" spans="1:16" x14ac:dyDescent="0.25">
      <c r="A131" s="30" t="s">
        <v>40</v>
      </c>
      <c r="B131" s="37"/>
      <c r="E131" s="40" t="s">
        <v>36</v>
      </c>
      <c r="J131" s="38"/>
    </row>
    <row r="132" spans="1:16" ht="30" x14ac:dyDescent="0.25">
      <c r="A132" s="30" t="s">
        <v>42</v>
      </c>
      <c r="B132" s="37"/>
      <c r="E132" s="39" t="s">
        <v>176</v>
      </c>
      <c r="J132" s="38"/>
    </row>
    <row r="133" spans="1:16" ht="90" x14ac:dyDescent="0.25">
      <c r="A133" s="30" t="s">
        <v>44</v>
      </c>
      <c r="B133" s="37"/>
      <c r="E133" s="32" t="s">
        <v>177</v>
      </c>
      <c r="J133" s="38"/>
    </row>
    <row r="134" spans="1:16" ht="30" x14ac:dyDescent="0.25">
      <c r="A134" s="30" t="s">
        <v>34</v>
      </c>
      <c r="B134" s="30">
        <v>31</v>
      </c>
      <c r="C134" s="31" t="s">
        <v>178</v>
      </c>
      <c r="D134" s="30"/>
      <c r="E134" s="32" t="s">
        <v>179</v>
      </c>
      <c r="F134" s="33" t="s">
        <v>112</v>
      </c>
      <c r="G134" s="34">
        <v>18.643999999999998</v>
      </c>
      <c r="H134" s="35">
        <v>0</v>
      </c>
      <c r="I134" s="35">
        <f>ROUND(G134*H134,P4)</f>
        <v>0</v>
      </c>
      <c r="J134" s="33" t="s">
        <v>59</v>
      </c>
      <c r="O134" s="36">
        <f>I134*0.21</f>
        <v>0</v>
      </c>
      <c r="P134">
        <v>3</v>
      </c>
    </row>
    <row r="135" spans="1:16" x14ac:dyDescent="0.25">
      <c r="A135" s="30" t="s">
        <v>40</v>
      </c>
      <c r="B135" s="37"/>
      <c r="E135" s="40" t="s">
        <v>36</v>
      </c>
      <c r="J135" s="38"/>
    </row>
    <row r="136" spans="1:16" ht="30" x14ac:dyDescent="0.25">
      <c r="A136" s="30" t="s">
        <v>42</v>
      </c>
      <c r="B136" s="37"/>
      <c r="E136" s="39" t="s">
        <v>180</v>
      </c>
      <c r="J136" s="38"/>
    </row>
    <row r="137" spans="1:16" ht="90" x14ac:dyDescent="0.25">
      <c r="A137" s="30" t="s">
        <v>44</v>
      </c>
      <c r="B137" s="37"/>
      <c r="E137" s="32" t="s">
        <v>177</v>
      </c>
      <c r="J137" s="38"/>
    </row>
    <row r="138" spans="1:16" x14ac:dyDescent="0.25">
      <c r="A138" s="30" t="s">
        <v>34</v>
      </c>
      <c r="B138" s="30">
        <v>32</v>
      </c>
      <c r="C138" s="31" t="s">
        <v>181</v>
      </c>
      <c r="D138" s="30"/>
      <c r="E138" s="32" t="s">
        <v>182</v>
      </c>
      <c r="F138" s="33" t="s">
        <v>112</v>
      </c>
      <c r="G138" s="34">
        <v>37.287999999999997</v>
      </c>
      <c r="H138" s="35">
        <v>0</v>
      </c>
      <c r="I138" s="35">
        <f>ROUND(G138*H138,P4)</f>
        <v>0</v>
      </c>
      <c r="J138" s="33" t="s">
        <v>59</v>
      </c>
      <c r="O138" s="36">
        <f>I138*0.21</f>
        <v>0</v>
      </c>
      <c r="P138">
        <v>3</v>
      </c>
    </row>
    <row r="139" spans="1:16" x14ac:dyDescent="0.25">
      <c r="A139" s="30" t="s">
        <v>40</v>
      </c>
      <c r="B139" s="37"/>
      <c r="E139" s="40" t="s">
        <v>36</v>
      </c>
      <c r="J139" s="38"/>
    </row>
    <row r="140" spans="1:16" ht="30" x14ac:dyDescent="0.25">
      <c r="A140" s="30" t="s">
        <v>42</v>
      </c>
      <c r="B140" s="37"/>
      <c r="E140" s="39" t="s">
        <v>183</v>
      </c>
      <c r="J140" s="38"/>
    </row>
    <row r="141" spans="1:16" ht="90" x14ac:dyDescent="0.25">
      <c r="A141" s="30" t="s">
        <v>44</v>
      </c>
      <c r="B141" s="37"/>
      <c r="E141" s="32" t="s">
        <v>177</v>
      </c>
      <c r="J141" s="38"/>
    </row>
    <row r="142" spans="1:16" x14ac:dyDescent="0.25">
      <c r="A142" s="30" t="s">
        <v>34</v>
      </c>
      <c r="B142" s="30">
        <v>33</v>
      </c>
      <c r="C142" s="31" t="s">
        <v>184</v>
      </c>
      <c r="D142" s="30"/>
      <c r="E142" s="32" t="s">
        <v>185</v>
      </c>
      <c r="F142" s="33" t="s">
        <v>112</v>
      </c>
      <c r="G142" s="34">
        <v>37.287999999999997</v>
      </c>
      <c r="H142" s="35">
        <v>0</v>
      </c>
      <c r="I142" s="35">
        <f>ROUND(G142*H142,P4)</f>
        <v>0</v>
      </c>
      <c r="J142" s="33" t="s">
        <v>59</v>
      </c>
      <c r="O142" s="36">
        <f>I142*0.21</f>
        <v>0</v>
      </c>
      <c r="P142">
        <v>3</v>
      </c>
    </row>
    <row r="143" spans="1:16" x14ac:dyDescent="0.25">
      <c r="A143" s="30" t="s">
        <v>40</v>
      </c>
      <c r="B143" s="37"/>
      <c r="E143" s="40" t="s">
        <v>36</v>
      </c>
      <c r="J143" s="38"/>
    </row>
    <row r="144" spans="1:16" ht="45" x14ac:dyDescent="0.25">
      <c r="A144" s="30" t="s">
        <v>42</v>
      </c>
      <c r="B144" s="37"/>
      <c r="E144" s="39" t="s">
        <v>186</v>
      </c>
      <c r="J144" s="38"/>
    </row>
    <row r="145" spans="1:16" ht="90" x14ac:dyDescent="0.25">
      <c r="A145" s="30" t="s">
        <v>44</v>
      </c>
      <c r="B145" s="37"/>
      <c r="E145" s="32" t="s">
        <v>177</v>
      </c>
      <c r="J145" s="38"/>
    </row>
    <row r="146" spans="1:16" x14ac:dyDescent="0.25">
      <c r="A146" s="30" t="s">
        <v>34</v>
      </c>
      <c r="B146" s="30">
        <v>34</v>
      </c>
      <c r="C146" s="31" t="s">
        <v>187</v>
      </c>
      <c r="D146" s="30"/>
      <c r="E146" s="32" t="s">
        <v>188</v>
      </c>
      <c r="F146" s="33" t="s">
        <v>112</v>
      </c>
      <c r="G146" s="34">
        <v>18.643999999999998</v>
      </c>
      <c r="H146" s="35">
        <v>0</v>
      </c>
      <c r="I146" s="35">
        <f>ROUND(G146*H146,P4)</f>
        <v>0</v>
      </c>
      <c r="J146" s="33" t="s">
        <v>59</v>
      </c>
      <c r="O146" s="36">
        <f>I146*0.21</f>
        <v>0</v>
      </c>
      <c r="P146">
        <v>3</v>
      </c>
    </row>
    <row r="147" spans="1:16" x14ac:dyDescent="0.25">
      <c r="A147" s="30" t="s">
        <v>40</v>
      </c>
      <c r="B147" s="37"/>
      <c r="E147" s="40" t="s">
        <v>36</v>
      </c>
      <c r="J147" s="38"/>
    </row>
    <row r="148" spans="1:16" ht="30" x14ac:dyDescent="0.25">
      <c r="A148" s="30" t="s">
        <v>42</v>
      </c>
      <c r="B148" s="37"/>
      <c r="E148" s="39" t="s">
        <v>180</v>
      </c>
      <c r="J148" s="38"/>
    </row>
    <row r="149" spans="1:16" ht="75" x14ac:dyDescent="0.25">
      <c r="A149" s="30" t="s">
        <v>44</v>
      </c>
      <c r="B149" s="37"/>
      <c r="E149" s="32" t="s">
        <v>189</v>
      </c>
      <c r="J149" s="38"/>
    </row>
    <row r="150" spans="1:16" x14ac:dyDescent="0.25">
      <c r="A150" s="30" t="s">
        <v>34</v>
      </c>
      <c r="B150" s="30">
        <v>35</v>
      </c>
      <c r="C150" s="31" t="s">
        <v>190</v>
      </c>
      <c r="D150" s="30"/>
      <c r="E150" s="32" t="s">
        <v>191</v>
      </c>
      <c r="F150" s="33" t="s">
        <v>80</v>
      </c>
      <c r="G150" s="34">
        <v>20</v>
      </c>
      <c r="H150" s="35">
        <v>0</v>
      </c>
      <c r="I150" s="35">
        <f>ROUND(G150*H150,P4)</f>
        <v>0</v>
      </c>
      <c r="J150" s="33" t="s">
        <v>59</v>
      </c>
      <c r="O150" s="36">
        <f>I150*0.21</f>
        <v>0</v>
      </c>
      <c r="P150">
        <v>3</v>
      </c>
    </row>
    <row r="151" spans="1:16" x14ac:dyDescent="0.25">
      <c r="A151" s="30" t="s">
        <v>40</v>
      </c>
      <c r="B151" s="37"/>
      <c r="E151" s="32" t="s">
        <v>192</v>
      </c>
      <c r="J151" s="38"/>
    </row>
    <row r="152" spans="1:16" ht="30" x14ac:dyDescent="0.25">
      <c r="A152" s="30" t="s">
        <v>42</v>
      </c>
      <c r="B152" s="37"/>
      <c r="E152" s="39" t="s">
        <v>193</v>
      </c>
      <c r="J152" s="38"/>
    </row>
    <row r="153" spans="1:16" ht="90" x14ac:dyDescent="0.25">
      <c r="A153" s="30" t="s">
        <v>44</v>
      </c>
      <c r="B153" s="37"/>
      <c r="E153" s="32" t="s">
        <v>194</v>
      </c>
      <c r="J153" s="38"/>
    </row>
    <row r="154" spans="1:16" x14ac:dyDescent="0.25">
      <c r="A154" s="24" t="s">
        <v>31</v>
      </c>
      <c r="B154" s="25"/>
      <c r="C154" s="26" t="s">
        <v>195</v>
      </c>
      <c r="D154" s="27"/>
      <c r="E154" s="24" t="s">
        <v>196</v>
      </c>
      <c r="F154" s="27"/>
      <c r="G154" s="27"/>
      <c r="H154" s="27"/>
      <c r="I154" s="28">
        <f>SUMIFS(I155:I162,A155:A162,"P")</f>
        <v>0</v>
      </c>
      <c r="J154" s="29"/>
    </row>
    <row r="155" spans="1:16" x14ac:dyDescent="0.25">
      <c r="A155" s="30" t="s">
        <v>34</v>
      </c>
      <c r="B155" s="30">
        <v>36</v>
      </c>
      <c r="C155" s="31" t="s">
        <v>197</v>
      </c>
      <c r="D155" s="30"/>
      <c r="E155" s="32" t="s">
        <v>198</v>
      </c>
      <c r="F155" s="33" t="s">
        <v>112</v>
      </c>
      <c r="G155" s="34">
        <v>372.88</v>
      </c>
      <c r="H155" s="35">
        <v>0</v>
      </c>
      <c r="I155" s="35">
        <f>ROUND(G155*H155,P4)</f>
        <v>0</v>
      </c>
      <c r="J155" s="33" t="s">
        <v>59</v>
      </c>
      <c r="O155" s="36">
        <f>I155*0.21</f>
        <v>0</v>
      </c>
      <c r="P155">
        <v>3</v>
      </c>
    </row>
    <row r="156" spans="1:16" x14ac:dyDescent="0.25">
      <c r="A156" s="30" t="s">
        <v>40</v>
      </c>
      <c r="B156" s="37"/>
      <c r="E156" s="40" t="s">
        <v>36</v>
      </c>
      <c r="J156" s="38"/>
    </row>
    <row r="157" spans="1:16" ht="30" x14ac:dyDescent="0.25">
      <c r="A157" s="30" t="s">
        <v>42</v>
      </c>
      <c r="B157" s="37"/>
      <c r="E157" s="39" t="s">
        <v>199</v>
      </c>
      <c r="J157" s="38"/>
    </row>
    <row r="158" spans="1:16" ht="120" x14ac:dyDescent="0.25">
      <c r="A158" s="30" t="s">
        <v>44</v>
      </c>
      <c r="B158" s="37"/>
      <c r="E158" s="32" t="s">
        <v>200</v>
      </c>
      <c r="J158" s="38"/>
    </row>
    <row r="159" spans="1:16" x14ac:dyDescent="0.25">
      <c r="A159" s="30" t="s">
        <v>34</v>
      </c>
      <c r="B159" s="30">
        <v>37</v>
      </c>
      <c r="C159" s="31" t="s">
        <v>201</v>
      </c>
      <c r="D159" s="30"/>
      <c r="E159" s="32" t="s">
        <v>202</v>
      </c>
      <c r="F159" s="33" t="s">
        <v>112</v>
      </c>
      <c r="G159" s="34">
        <v>20.25</v>
      </c>
      <c r="H159" s="35">
        <v>0</v>
      </c>
      <c r="I159" s="35">
        <f>ROUND(G159*H159,P4)</f>
        <v>0</v>
      </c>
      <c r="J159" s="33" t="s">
        <v>59</v>
      </c>
      <c r="O159" s="36">
        <f>I159*0.21</f>
        <v>0</v>
      </c>
      <c r="P159">
        <v>3</v>
      </c>
    </row>
    <row r="160" spans="1:16" x14ac:dyDescent="0.25">
      <c r="A160" s="30" t="s">
        <v>40</v>
      </c>
      <c r="B160" s="37"/>
      <c r="E160" s="40" t="s">
        <v>36</v>
      </c>
      <c r="J160" s="38"/>
    </row>
    <row r="161" spans="1:16" ht="30" x14ac:dyDescent="0.25">
      <c r="A161" s="30" t="s">
        <v>42</v>
      </c>
      <c r="B161" s="37"/>
      <c r="E161" s="39" t="s">
        <v>203</v>
      </c>
      <c r="J161" s="38"/>
    </row>
    <row r="162" spans="1:16" ht="60" x14ac:dyDescent="0.25">
      <c r="A162" s="30" t="s">
        <v>44</v>
      </c>
      <c r="B162" s="37"/>
      <c r="E162" s="32" t="s">
        <v>204</v>
      </c>
      <c r="J162" s="38"/>
    </row>
    <row r="163" spans="1:16" x14ac:dyDescent="0.25">
      <c r="A163" s="24" t="s">
        <v>31</v>
      </c>
      <c r="B163" s="25"/>
      <c r="C163" s="26" t="s">
        <v>205</v>
      </c>
      <c r="D163" s="27"/>
      <c r="E163" s="24" t="s">
        <v>206</v>
      </c>
      <c r="F163" s="27"/>
      <c r="G163" s="27"/>
      <c r="H163" s="27"/>
      <c r="I163" s="28">
        <f>SUMIFS(I164:I167,A164:A167,"P")</f>
        <v>0</v>
      </c>
      <c r="J163" s="29"/>
    </row>
    <row r="164" spans="1:16" x14ac:dyDescent="0.25">
      <c r="A164" s="30" t="s">
        <v>34</v>
      </c>
      <c r="B164" s="30">
        <v>38</v>
      </c>
      <c r="C164" s="31" t="s">
        <v>207</v>
      </c>
      <c r="D164" s="30"/>
      <c r="E164" s="32" t="s">
        <v>208</v>
      </c>
      <c r="F164" s="33" t="s">
        <v>64</v>
      </c>
      <c r="G164" s="34">
        <v>1</v>
      </c>
      <c r="H164" s="35">
        <v>0</v>
      </c>
      <c r="I164" s="35">
        <f>ROUND(G164*H164,P4)</f>
        <v>0</v>
      </c>
      <c r="J164" s="33" t="s">
        <v>59</v>
      </c>
      <c r="O164" s="36">
        <f>I164*0.21</f>
        <v>0</v>
      </c>
      <c r="P164">
        <v>3</v>
      </c>
    </row>
    <row r="165" spans="1:16" x14ac:dyDescent="0.25">
      <c r="A165" s="30" t="s">
        <v>40</v>
      </c>
      <c r="B165" s="37"/>
      <c r="E165" s="32" t="s">
        <v>209</v>
      </c>
      <c r="J165" s="38"/>
    </row>
    <row r="166" spans="1:16" ht="30" x14ac:dyDescent="0.25">
      <c r="A166" s="30" t="s">
        <v>42</v>
      </c>
      <c r="B166" s="37"/>
      <c r="E166" s="39" t="s">
        <v>61</v>
      </c>
      <c r="J166" s="38"/>
    </row>
    <row r="167" spans="1:16" ht="75" x14ac:dyDescent="0.25">
      <c r="A167" s="30" t="s">
        <v>44</v>
      </c>
      <c r="B167" s="37"/>
      <c r="E167" s="32" t="s">
        <v>210</v>
      </c>
      <c r="J167" s="38"/>
    </row>
    <row r="168" spans="1:16" x14ac:dyDescent="0.25">
      <c r="A168" s="24" t="s">
        <v>31</v>
      </c>
      <c r="B168" s="25"/>
      <c r="C168" s="26" t="s">
        <v>211</v>
      </c>
      <c r="D168" s="27"/>
      <c r="E168" s="24" t="s">
        <v>212</v>
      </c>
      <c r="F168" s="27"/>
      <c r="G168" s="27"/>
      <c r="H168" s="27"/>
      <c r="I168" s="28">
        <f>SUMIFS(I169:I196,A169:A196,"P")</f>
        <v>0</v>
      </c>
      <c r="J168" s="29"/>
    </row>
    <row r="169" spans="1:16" x14ac:dyDescent="0.25">
      <c r="A169" s="30" t="s">
        <v>34</v>
      </c>
      <c r="B169" s="30">
        <v>39</v>
      </c>
      <c r="C169" s="31" t="s">
        <v>213</v>
      </c>
      <c r="D169" s="30"/>
      <c r="E169" s="32" t="s">
        <v>214</v>
      </c>
      <c r="F169" s="33" t="s">
        <v>80</v>
      </c>
      <c r="G169" s="34">
        <v>8.7100000000000009</v>
      </c>
      <c r="H169" s="35">
        <v>0</v>
      </c>
      <c r="I169" s="35">
        <f>ROUND(G169*H169,P4)</f>
        <v>0</v>
      </c>
      <c r="J169" s="33" t="s">
        <v>39</v>
      </c>
      <c r="O169" s="36">
        <f>I169*0.21</f>
        <v>0</v>
      </c>
      <c r="P169">
        <v>3</v>
      </c>
    </row>
    <row r="170" spans="1:16" x14ac:dyDescent="0.25">
      <c r="A170" s="30" t="s">
        <v>40</v>
      </c>
      <c r="B170" s="37"/>
      <c r="E170" s="32" t="s">
        <v>215</v>
      </c>
      <c r="J170" s="38"/>
    </row>
    <row r="171" spans="1:16" ht="30" x14ac:dyDescent="0.25">
      <c r="A171" s="30" t="s">
        <v>42</v>
      </c>
      <c r="B171" s="37"/>
      <c r="E171" s="39" t="s">
        <v>216</v>
      </c>
      <c r="J171" s="38"/>
    </row>
    <row r="172" spans="1:16" ht="75" x14ac:dyDescent="0.25">
      <c r="A172" s="30" t="s">
        <v>44</v>
      </c>
      <c r="B172" s="37"/>
      <c r="E172" s="32" t="s">
        <v>217</v>
      </c>
      <c r="J172" s="38"/>
    </row>
    <row r="173" spans="1:16" x14ac:dyDescent="0.25">
      <c r="A173" s="30" t="s">
        <v>34</v>
      </c>
      <c r="B173" s="30">
        <v>40</v>
      </c>
      <c r="C173" s="31" t="s">
        <v>218</v>
      </c>
      <c r="D173" s="30"/>
      <c r="E173" s="32" t="s">
        <v>219</v>
      </c>
      <c r="F173" s="33" t="s">
        <v>80</v>
      </c>
      <c r="G173" s="34">
        <v>154.71</v>
      </c>
      <c r="H173" s="35">
        <v>0</v>
      </c>
      <c r="I173" s="35">
        <f>ROUND(G173*H173,P4)</f>
        <v>0</v>
      </c>
      <c r="J173" s="33" t="s">
        <v>59</v>
      </c>
      <c r="O173" s="36">
        <f>I173*0.21</f>
        <v>0</v>
      </c>
      <c r="P173">
        <v>3</v>
      </c>
    </row>
    <row r="174" spans="1:16" x14ac:dyDescent="0.25">
      <c r="A174" s="30" t="s">
        <v>40</v>
      </c>
      <c r="B174" s="37"/>
      <c r="E174" s="32" t="s">
        <v>220</v>
      </c>
      <c r="J174" s="38"/>
    </row>
    <row r="175" spans="1:16" ht="75" x14ac:dyDescent="0.25">
      <c r="A175" s="30" t="s">
        <v>42</v>
      </c>
      <c r="B175" s="37"/>
      <c r="E175" s="39" t="s">
        <v>221</v>
      </c>
      <c r="J175" s="38"/>
    </row>
    <row r="176" spans="1:16" ht="45" x14ac:dyDescent="0.25">
      <c r="A176" s="30" t="s">
        <v>44</v>
      </c>
      <c r="B176" s="37"/>
      <c r="E176" s="32" t="s">
        <v>222</v>
      </c>
      <c r="J176" s="38"/>
    </row>
    <row r="177" spans="1:16" x14ac:dyDescent="0.25">
      <c r="A177" s="30" t="s">
        <v>34</v>
      </c>
      <c r="B177" s="30">
        <v>41</v>
      </c>
      <c r="C177" s="31" t="s">
        <v>223</v>
      </c>
      <c r="D177" s="30"/>
      <c r="E177" s="32" t="s">
        <v>224</v>
      </c>
      <c r="F177" s="33" t="s">
        <v>80</v>
      </c>
      <c r="G177" s="34">
        <v>8.4</v>
      </c>
      <c r="H177" s="35">
        <v>0</v>
      </c>
      <c r="I177" s="35">
        <f>ROUND(G177*H177,P4)</f>
        <v>0</v>
      </c>
      <c r="J177" s="33" t="s">
        <v>59</v>
      </c>
      <c r="O177" s="36">
        <f>I177*0.21</f>
        <v>0</v>
      </c>
      <c r="P177">
        <v>3</v>
      </c>
    </row>
    <row r="178" spans="1:16" x14ac:dyDescent="0.25">
      <c r="A178" s="30" t="s">
        <v>40</v>
      </c>
      <c r="B178" s="37"/>
      <c r="E178" s="32" t="s">
        <v>85</v>
      </c>
      <c r="J178" s="38"/>
    </row>
    <row r="179" spans="1:16" ht="30" x14ac:dyDescent="0.25">
      <c r="A179" s="30" t="s">
        <v>42</v>
      </c>
      <c r="B179" s="37"/>
      <c r="E179" s="39" t="s">
        <v>86</v>
      </c>
      <c r="J179" s="38"/>
    </row>
    <row r="180" spans="1:16" ht="45" x14ac:dyDescent="0.25">
      <c r="A180" s="30" t="s">
        <v>44</v>
      </c>
      <c r="B180" s="37"/>
      <c r="E180" s="32" t="s">
        <v>222</v>
      </c>
      <c r="J180" s="38"/>
    </row>
    <row r="181" spans="1:16" x14ac:dyDescent="0.25">
      <c r="A181" s="30" t="s">
        <v>34</v>
      </c>
      <c r="B181" s="30">
        <v>42</v>
      </c>
      <c r="C181" s="31" t="s">
        <v>225</v>
      </c>
      <c r="D181" s="30"/>
      <c r="E181" s="32" t="s">
        <v>226</v>
      </c>
      <c r="F181" s="33" t="s">
        <v>38</v>
      </c>
      <c r="G181" s="34">
        <v>1.0999999999999999E-2</v>
      </c>
      <c r="H181" s="35">
        <v>0</v>
      </c>
      <c r="I181" s="35">
        <f>ROUND(G181*H181,P4)</f>
        <v>0</v>
      </c>
      <c r="J181" s="33" t="s">
        <v>59</v>
      </c>
      <c r="O181" s="36">
        <f>I181*0.21</f>
        <v>0</v>
      </c>
      <c r="P181">
        <v>3</v>
      </c>
    </row>
    <row r="182" spans="1:16" x14ac:dyDescent="0.25">
      <c r="A182" s="30" t="s">
        <v>40</v>
      </c>
      <c r="B182" s="37"/>
      <c r="E182" s="32" t="s">
        <v>85</v>
      </c>
      <c r="J182" s="38"/>
    </row>
    <row r="183" spans="1:16" ht="30" x14ac:dyDescent="0.25">
      <c r="A183" s="30" t="s">
        <v>42</v>
      </c>
      <c r="B183" s="37"/>
      <c r="E183" s="39" t="s">
        <v>227</v>
      </c>
      <c r="J183" s="38"/>
    </row>
    <row r="184" spans="1:16" ht="45" x14ac:dyDescent="0.25">
      <c r="A184" s="30" t="s">
        <v>44</v>
      </c>
      <c r="B184" s="37"/>
      <c r="E184" s="32" t="s">
        <v>228</v>
      </c>
      <c r="J184" s="38"/>
    </row>
    <row r="185" spans="1:16" ht="30" x14ac:dyDescent="0.25">
      <c r="A185" s="30" t="s">
        <v>34</v>
      </c>
      <c r="B185" s="30">
        <v>43</v>
      </c>
      <c r="C185" s="31" t="s">
        <v>229</v>
      </c>
      <c r="D185" s="30"/>
      <c r="E185" s="32" t="s">
        <v>230</v>
      </c>
      <c r="F185" s="33" t="s">
        <v>80</v>
      </c>
      <c r="G185" s="34">
        <v>28</v>
      </c>
      <c r="H185" s="35">
        <v>0</v>
      </c>
      <c r="I185" s="35">
        <f>ROUND(G185*H185,P4)</f>
        <v>0</v>
      </c>
      <c r="J185" s="33" t="s">
        <v>59</v>
      </c>
      <c r="O185" s="36">
        <f>I185*0.21</f>
        <v>0</v>
      </c>
      <c r="P185">
        <v>3</v>
      </c>
    </row>
    <row r="186" spans="1:16" x14ac:dyDescent="0.25">
      <c r="A186" s="30" t="s">
        <v>40</v>
      </c>
      <c r="B186" s="37"/>
      <c r="E186" s="40"/>
      <c r="J186" s="38"/>
    </row>
    <row r="187" spans="1:16" ht="30" x14ac:dyDescent="0.25">
      <c r="A187" s="30" t="s">
        <v>42</v>
      </c>
      <c r="B187" s="37"/>
      <c r="E187" s="39" t="s">
        <v>231</v>
      </c>
      <c r="J187" s="38"/>
    </row>
    <row r="188" spans="1:16" ht="180" x14ac:dyDescent="0.25">
      <c r="A188" s="30" t="s">
        <v>44</v>
      </c>
      <c r="B188" s="37"/>
      <c r="E188" s="32" t="s">
        <v>232</v>
      </c>
      <c r="J188" s="38"/>
    </row>
    <row r="189" spans="1:16" x14ac:dyDescent="0.25">
      <c r="A189" s="30" t="s">
        <v>34</v>
      </c>
      <c r="B189" s="30">
        <v>44</v>
      </c>
      <c r="C189" s="31" t="s">
        <v>233</v>
      </c>
      <c r="D189" s="30"/>
      <c r="E189" s="32" t="s">
        <v>234</v>
      </c>
      <c r="F189" s="33" t="s">
        <v>112</v>
      </c>
      <c r="G189" s="34">
        <v>126.58</v>
      </c>
      <c r="H189" s="35">
        <v>0</v>
      </c>
      <c r="I189" s="35">
        <f>ROUND(G189*H189,P4)</f>
        <v>0</v>
      </c>
      <c r="J189" s="33" t="s">
        <v>59</v>
      </c>
      <c r="O189" s="36">
        <f>I189*0.21</f>
        <v>0</v>
      </c>
      <c r="P189">
        <v>3</v>
      </c>
    </row>
    <row r="190" spans="1:16" x14ac:dyDescent="0.25">
      <c r="A190" s="30" t="s">
        <v>40</v>
      </c>
      <c r="B190" s="37"/>
      <c r="E190" s="40" t="s">
        <v>36</v>
      </c>
      <c r="J190" s="38"/>
    </row>
    <row r="191" spans="1:16" ht="30" x14ac:dyDescent="0.25">
      <c r="A191" s="30" t="s">
        <v>42</v>
      </c>
      <c r="B191" s="37"/>
      <c r="E191" s="39" t="s">
        <v>235</v>
      </c>
      <c r="J191" s="38"/>
    </row>
    <row r="192" spans="1:16" ht="75" x14ac:dyDescent="0.25">
      <c r="A192" s="30" t="s">
        <v>44</v>
      </c>
      <c r="B192" s="37"/>
      <c r="E192" s="32" t="s">
        <v>236</v>
      </c>
      <c r="J192" s="38"/>
    </row>
    <row r="193" spans="1:16" x14ac:dyDescent="0.25">
      <c r="A193" s="30" t="s">
        <v>34</v>
      </c>
      <c r="B193" s="30">
        <v>45</v>
      </c>
      <c r="C193" s="31" t="s">
        <v>237</v>
      </c>
      <c r="D193" s="30"/>
      <c r="E193" s="32" t="s">
        <v>238</v>
      </c>
      <c r="F193" s="33" t="s">
        <v>112</v>
      </c>
      <c r="G193" s="34">
        <v>372.88</v>
      </c>
      <c r="H193" s="35">
        <v>0</v>
      </c>
      <c r="I193" s="35">
        <f>ROUND(G193*H193,P4)</f>
        <v>0</v>
      </c>
      <c r="J193" s="33" t="s">
        <v>59</v>
      </c>
      <c r="O193" s="36">
        <f>I193*0.21</f>
        <v>0</v>
      </c>
      <c r="P193">
        <v>3</v>
      </c>
    </row>
    <row r="194" spans="1:16" x14ac:dyDescent="0.25">
      <c r="A194" s="30" t="s">
        <v>40</v>
      </c>
      <c r="B194" s="37"/>
      <c r="E194" s="40" t="s">
        <v>36</v>
      </c>
      <c r="J194" s="38"/>
    </row>
    <row r="195" spans="1:16" ht="30" x14ac:dyDescent="0.25">
      <c r="A195" s="30" t="s">
        <v>42</v>
      </c>
      <c r="B195" s="37"/>
      <c r="E195" s="39" t="s">
        <v>239</v>
      </c>
      <c r="J195" s="38"/>
    </row>
    <row r="196" spans="1:16" ht="30" x14ac:dyDescent="0.25">
      <c r="A196" s="30" t="s">
        <v>44</v>
      </c>
      <c r="B196" s="41"/>
      <c r="C196" s="42"/>
      <c r="D196" s="42"/>
      <c r="E196" s="32" t="s">
        <v>240</v>
      </c>
      <c r="F196" s="42"/>
      <c r="G196" s="42"/>
      <c r="H196" s="42"/>
      <c r="I196" s="42"/>
      <c r="J196" s="43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Margins left="0.7" right="0.7" top="0.78740157499999996" bottom="0.78740157499999996" header="0.3" footer="0.3"/>
  <pageSetup fitToHeight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Rekapitulace</vt:lpstr>
      <vt:lpstr>SO 201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Čičák</dc:creator>
  <cp:lastModifiedBy>Jana Nováčková</cp:lastModifiedBy>
  <dcterms:created xsi:type="dcterms:W3CDTF">2024-12-18T11:53:54Z</dcterms:created>
  <dcterms:modified xsi:type="dcterms:W3CDTF">2026-02-19T06:21:51Z</dcterms:modified>
</cp:coreProperties>
</file>