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Nezdařil\Revitalizace centra MPZ\DPS\!Výkaz výměr\Upraveno\"/>
    </mc:Choice>
  </mc:AlternateContent>
  <bookViews>
    <workbookView xWindow="630" yWindow="600" windowWidth="27495" windowHeight="13995"/>
  </bookViews>
  <sheets>
    <sheet name="Rekapitulace stavby" sheetId="1" r:id="rId1"/>
    <sheet name="SO.01 a - Příležitostná o..." sheetId="2" r:id="rId2"/>
    <sheet name="SO.01 b - Pěší komunikace..." sheetId="3" r:id="rId3"/>
    <sheet name="SO.01 c - Pěší komunikace..." sheetId="4" r:id="rId4"/>
    <sheet name="SO.01 e - Informační bod" sheetId="5" r:id="rId5"/>
    <sheet name="SO.01 f - Vyrovnávací sch..." sheetId="6" r:id="rId6"/>
    <sheet name="SO.01 g - Rampa" sheetId="7" r:id="rId7"/>
    <sheet name="SO.08 c - závlahový vodov..." sheetId="10" r:id="rId8"/>
    <sheet name="SO.09 a - Náhrobky + plas..." sheetId="11" r:id="rId9"/>
    <sheet name="SO.09 b - Místo setkání" sheetId="12" r:id="rId10"/>
    <sheet name="VRN - Vedlejší rozpočtové..." sheetId="14" r:id="rId11"/>
    <sheet name="Pokyny pro vyplnění" sheetId="15" r:id="rId12"/>
  </sheets>
  <definedNames>
    <definedName name="_xlnm._FilterDatabase" localSheetId="1" hidden="1">'SO.01 a - Příležitostná o...'!$C$83:$K$88</definedName>
    <definedName name="_xlnm._FilterDatabase" localSheetId="2" hidden="1">'SO.01 b - Pěší komunikace...'!$C$83:$K$88</definedName>
    <definedName name="_xlnm._FilterDatabase" localSheetId="3" hidden="1">'SO.01 c - Pěší komunikace...'!$C$83:$K$88</definedName>
    <definedName name="_xlnm._FilterDatabase" localSheetId="4" hidden="1">'SO.01 e - Informační bod'!$C$83:$K$88</definedName>
    <definedName name="_xlnm._FilterDatabase" localSheetId="5" hidden="1">'SO.01 f - Vyrovnávací sch...'!$C$93:$K$307</definedName>
    <definedName name="_xlnm._FilterDatabase" localSheetId="6" hidden="1">'SO.01 g - Rampa'!$C$91:$K$249</definedName>
    <definedName name="_xlnm._FilterDatabase" localSheetId="7" hidden="1">'SO.08 c - závlahový vodov...'!$C$83:$K$88</definedName>
    <definedName name="_xlnm._FilterDatabase" localSheetId="8" hidden="1">'SO.09 a - Náhrobky + plas...'!$C$83:$K$194</definedName>
    <definedName name="_xlnm._FilterDatabase" localSheetId="9" hidden="1">'SO.09 b - Místo setkání'!$C$87:$K$135</definedName>
    <definedName name="_xlnm._FilterDatabase" localSheetId="10" hidden="1">'VRN - Vedlejší rozpočtové...'!$C$79:$K$90</definedName>
    <definedName name="_xlnm.Print_Titles" localSheetId="0">'Rekapitulace stavby'!$49:$49</definedName>
    <definedName name="_xlnm.Print_Titles" localSheetId="1">'SO.01 a - Příležitostná o...'!$83:$83</definedName>
    <definedName name="_xlnm.Print_Titles" localSheetId="2">'SO.01 b - Pěší komunikace...'!$83:$83</definedName>
    <definedName name="_xlnm.Print_Titles" localSheetId="3">'SO.01 c - Pěší komunikace...'!$83:$83</definedName>
    <definedName name="_xlnm.Print_Titles" localSheetId="4">'SO.01 e - Informační bod'!$83:$83</definedName>
    <definedName name="_xlnm.Print_Titles" localSheetId="5">'SO.01 f - Vyrovnávací sch...'!$93:$93</definedName>
    <definedName name="_xlnm.Print_Titles" localSheetId="6">'SO.01 g - Rampa'!$91:$91</definedName>
    <definedName name="_xlnm.Print_Titles" localSheetId="7">'SO.08 c - závlahový vodov...'!$83:$83</definedName>
    <definedName name="_xlnm.Print_Titles" localSheetId="8">'SO.09 a - Náhrobky + plas...'!$83:$83</definedName>
    <definedName name="_xlnm.Print_Titles" localSheetId="9">'SO.09 b - Místo setkání'!$87:$87</definedName>
    <definedName name="_xlnm.Print_Titles" localSheetId="10">'VRN - Vedlejší rozpočtové...'!$79:$79</definedName>
    <definedName name="_xlnm.Print_Area" localSheetId="11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stavby'!$C$39:$AQ$65</definedName>
    <definedName name="_xlnm.Print_Area" localSheetId="1">'SO.01 a - Příležitostná o...'!$C$4:$J$38,'SO.01 a - Příležitostná o...'!$C$44:$J$63,'SO.01 a - Příležitostná o...'!$C$69:$K$88</definedName>
    <definedName name="_xlnm.Print_Area" localSheetId="2">'SO.01 b - Pěší komunikace...'!$C$4:$J$38,'SO.01 b - Pěší komunikace...'!$C$44:$J$63,'SO.01 b - Pěší komunikace...'!$C$69:$K$88</definedName>
    <definedName name="_xlnm.Print_Area" localSheetId="3">'SO.01 c - Pěší komunikace...'!$C$4:$J$38,'SO.01 c - Pěší komunikace...'!$C$44:$J$63,'SO.01 c - Pěší komunikace...'!$C$69:$K$88</definedName>
    <definedName name="_xlnm.Print_Area" localSheetId="4">'SO.01 e - Informační bod'!$C$4:$J$38,'SO.01 e - Informační bod'!$C$44:$J$63,'SO.01 e - Informační bod'!$C$69:$K$88</definedName>
    <definedName name="_xlnm.Print_Area" localSheetId="5">'SO.01 f - Vyrovnávací sch...'!$C$4:$J$38,'SO.01 f - Vyrovnávací sch...'!$C$44:$J$73,'SO.01 f - Vyrovnávací sch...'!$C$79:$K$307</definedName>
    <definedName name="_xlnm.Print_Area" localSheetId="6">'SO.01 g - Rampa'!$C$4:$J$38,'SO.01 g - Rampa'!$C$44:$J$71,'SO.01 g - Rampa'!$C$77:$K$249</definedName>
    <definedName name="_xlnm.Print_Area" localSheetId="7">'SO.08 c - závlahový vodov...'!$C$4:$J$38,'SO.08 c - závlahový vodov...'!$C$44:$J$63,'SO.08 c - závlahový vodov...'!$C$69:$K$88</definedName>
    <definedName name="_xlnm.Print_Area" localSheetId="8">'SO.09 a - Náhrobky + plas...'!$C$4:$J$38,'SO.09 a - Náhrobky + plas...'!$C$44:$J$63,'SO.09 a - Náhrobky + plas...'!$C$69:$K$194</definedName>
    <definedName name="_xlnm.Print_Area" localSheetId="9">'SO.09 b - Místo setkání'!$C$4:$J$38,'SO.09 b - Místo setkání'!$C$44:$J$67,'SO.09 b - Místo setkání'!$C$73:$K$135</definedName>
    <definedName name="_xlnm.Print_Area" localSheetId="10">'VRN - Vedlejší rozpočtové...'!$C$4:$J$36,'VRN - Vedlejší rozpočtové...'!$C$42:$J$61,'VRN - Vedlejší rozpočtové...'!$C$67:$K$90</definedName>
  </definedNames>
  <calcPr calcId="152511"/>
</workbook>
</file>

<file path=xl/calcChain.xml><?xml version="1.0" encoding="utf-8"?>
<calcChain xmlns="http://schemas.openxmlformats.org/spreadsheetml/2006/main">
  <c r="AU51" i="1" l="1"/>
  <c r="AS51" i="1"/>
  <c r="AY64" i="1" l="1"/>
  <c r="AX64" i="1"/>
  <c r="BI89" i="14"/>
  <c r="BH89" i="14"/>
  <c r="BG89" i="14"/>
  <c r="BF89" i="14"/>
  <c r="T89" i="14"/>
  <c r="T88" i="14" s="1"/>
  <c r="R89" i="14"/>
  <c r="R88" i="14" s="1"/>
  <c r="P89" i="14"/>
  <c r="P88" i="14" s="1"/>
  <c r="BK89" i="14"/>
  <c r="BK88" i="14" s="1"/>
  <c r="J88" i="14" s="1"/>
  <c r="J60" i="14" s="1"/>
  <c r="J89" i="14"/>
  <c r="BE89" i="14" s="1"/>
  <c r="BI86" i="14"/>
  <c r="BH86" i="14"/>
  <c r="BG86" i="14"/>
  <c r="BF86" i="14"/>
  <c r="T86" i="14"/>
  <c r="T85" i="14" s="1"/>
  <c r="R86" i="14"/>
  <c r="R85" i="14" s="1"/>
  <c r="P86" i="14"/>
  <c r="P85" i="14" s="1"/>
  <c r="BK86" i="14"/>
  <c r="BK85" i="14" s="1"/>
  <c r="J85" i="14" s="1"/>
  <c r="J59" i="14" s="1"/>
  <c r="J86" i="14"/>
  <c r="BE86" i="14" s="1"/>
  <c r="BI83" i="14"/>
  <c r="F34" i="14" s="1"/>
  <c r="BD64" i="1" s="1"/>
  <c r="BH83" i="14"/>
  <c r="BG83" i="14"/>
  <c r="F32" i="14" s="1"/>
  <c r="BB64" i="1" s="1"/>
  <c r="BF83" i="14"/>
  <c r="T83" i="14"/>
  <c r="T82" i="14" s="1"/>
  <c r="R83" i="14"/>
  <c r="R82" i="14" s="1"/>
  <c r="P83" i="14"/>
  <c r="P82" i="14" s="1"/>
  <c r="P81" i="14" s="1"/>
  <c r="P80" i="14" s="1"/>
  <c r="AU64" i="1" s="1"/>
  <c r="BK83" i="14"/>
  <c r="BK82" i="14" s="1"/>
  <c r="J83" i="14"/>
  <c r="BE83" i="14" s="1"/>
  <c r="J76" i="14"/>
  <c r="F76" i="14"/>
  <c r="F74" i="14"/>
  <c r="E72" i="14"/>
  <c r="J51" i="14"/>
  <c r="F51" i="14"/>
  <c r="F49" i="14"/>
  <c r="E47" i="14"/>
  <c r="J18" i="14"/>
  <c r="E18" i="14"/>
  <c r="F52" i="14" s="1"/>
  <c r="J17" i="14"/>
  <c r="J12" i="14"/>
  <c r="J49" i="14" s="1"/>
  <c r="E7" i="14"/>
  <c r="E45" i="14" s="1"/>
  <c r="AY63" i="1"/>
  <c r="AX63" i="1"/>
  <c r="BI133" i="12"/>
  <c r="BH133" i="12"/>
  <c r="BG133" i="12"/>
  <c r="BF133" i="12"/>
  <c r="T133" i="12"/>
  <c r="R133" i="12"/>
  <c r="P133" i="12"/>
  <c r="BK133" i="12"/>
  <c r="J133" i="12"/>
  <c r="BE133" i="12" s="1"/>
  <c r="BI131" i="12"/>
  <c r="BH131" i="12"/>
  <c r="BG131" i="12"/>
  <c r="BF131" i="12"/>
  <c r="T131" i="12"/>
  <c r="R131" i="12"/>
  <c r="R130" i="12" s="1"/>
  <c r="P131" i="12"/>
  <c r="BK131" i="12"/>
  <c r="BK130" i="12" s="1"/>
  <c r="J130" i="12" s="1"/>
  <c r="J66" i="12" s="1"/>
  <c r="J131" i="12"/>
  <c r="BE131" i="12" s="1"/>
  <c r="BI129" i="12"/>
  <c r="BH129" i="12"/>
  <c r="BG129" i="12"/>
  <c r="BF129" i="12"/>
  <c r="BE129" i="12"/>
  <c r="T129" i="12"/>
  <c r="R129" i="12"/>
  <c r="P129" i="12"/>
  <c r="BK129" i="12"/>
  <c r="J129" i="12"/>
  <c r="BI126" i="12"/>
  <c r="BH126" i="12"/>
  <c r="BG126" i="12"/>
  <c r="BF126" i="12"/>
  <c r="BE126" i="12"/>
  <c r="T126" i="12"/>
  <c r="R126" i="12"/>
  <c r="P126" i="12"/>
  <c r="BK126" i="12"/>
  <c r="J126" i="12"/>
  <c r="BI123" i="12"/>
  <c r="BH123" i="12"/>
  <c r="BG123" i="12"/>
  <c r="BF123" i="12"/>
  <c r="BE123" i="12"/>
  <c r="T123" i="12"/>
  <c r="T122" i="12" s="1"/>
  <c r="R123" i="12"/>
  <c r="R122" i="12" s="1"/>
  <c r="P123" i="12"/>
  <c r="P122" i="12" s="1"/>
  <c r="BK123" i="12"/>
  <c r="BK122" i="12" s="1"/>
  <c r="J122" i="12" s="1"/>
  <c r="J65" i="12" s="1"/>
  <c r="J123" i="12"/>
  <c r="BI121" i="12"/>
  <c r="BH121" i="12"/>
  <c r="BG121" i="12"/>
  <c r="BF121" i="12"/>
  <c r="T121" i="12"/>
  <c r="R121" i="12"/>
  <c r="P121" i="12"/>
  <c r="BK121" i="12"/>
  <c r="J121" i="12"/>
  <c r="BE121" i="12" s="1"/>
  <c r="BI117" i="12"/>
  <c r="BH117" i="12"/>
  <c r="BG117" i="12"/>
  <c r="BF117" i="12"/>
  <c r="T117" i="12"/>
  <c r="R117" i="12"/>
  <c r="R116" i="12" s="1"/>
  <c r="P117" i="12"/>
  <c r="BK117" i="12"/>
  <c r="BK116" i="12" s="1"/>
  <c r="J117" i="12"/>
  <c r="BE117" i="12" s="1"/>
  <c r="BI111" i="12"/>
  <c r="BH111" i="12"/>
  <c r="BG111" i="12"/>
  <c r="BF111" i="12"/>
  <c r="T111" i="12"/>
  <c r="R111" i="12"/>
  <c r="P111" i="12"/>
  <c r="BK111" i="12"/>
  <c r="J111" i="12"/>
  <c r="BE111" i="12" s="1"/>
  <c r="BI106" i="12"/>
  <c r="BH106" i="12"/>
  <c r="BG106" i="12"/>
  <c r="BF106" i="12"/>
  <c r="T106" i="12"/>
  <c r="R106" i="12"/>
  <c r="P106" i="12"/>
  <c r="BK106" i="12"/>
  <c r="J106" i="12"/>
  <c r="BE106" i="12" s="1"/>
  <c r="BI103" i="12"/>
  <c r="BH103" i="12"/>
  <c r="BG103" i="12"/>
  <c r="BF103" i="12"/>
  <c r="T103" i="12"/>
  <c r="R103" i="12"/>
  <c r="P103" i="12"/>
  <c r="BK103" i="12"/>
  <c r="J103" i="12"/>
  <c r="BE103" i="12" s="1"/>
  <c r="BI98" i="12"/>
  <c r="BH98" i="12"/>
  <c r="BG98" i="12"/>
  <c r="BF98" i="12"/>
  <c r="T98" i="12"/>
  <c r="R98" i="12"/>
  <c r="P98" i="12"/>
  <c r="BK98" i="12"/>
  <c r="J98" i="12"/>
  <c r="BE98" i="12" s="1"/>
  <c r="BI95" i="12"/>
  <c r="BH95" i="12"/>
  <c r="BG95" i="12"/>
  <c r="BF95" i="12"/>
  <c r="T95" i="12"/>
  <c r="R95" i="12"/>
  <c r="P95" i="12"/>
  <c r="BK95" i="12"/>
  <c r="J95" i="12"/>
  <c r="BE95" i="12" s="1"/>
  <c r="BI91" i="12"/>
  <c r="BH91" i="12"/>
  <c r="F35" i="12" s="1"/>
  <c r="BC63" i="1" s="1"/>
  <c r="BG91" i="12"/>
  <c r="BF91" i="12"/>
  <c r="F33" i="12" s="1"/>
  <c r="BA63" i="1" s="1"/>
  <c r="T91" i="12"/>
  <c r="R91" i="12"/>
  <c r="R90" i="12" s="1"/>
  <c r="R89" i="12" s="1"/>
  <c r="P91" i="12"/>
  <c r="BK91" i="12"/>
  <c r="BK90" i="12" s="1"/>
  <c r="J91" i="12"/>
  <c r="BE91" i="12" s="1"/>
  <c r="J84" i="12"/>
  <c r="F84" i="12"/>
  <c r="F82" i="12"/>
  <c r="E80" i="12"/>
  <c r="J55" i="12"/>
  <c r="F55" i="12"/>
  <c r="F53" i="12"/>
  <c r="E51" i="12"/>
  <c r="J20" i="12"/>
  <c r="E20" i="12"/>
  <c r="F56" i="12" s="1"/>
  <c r="J19" i="12"/>
  <c r="J14" i="12"/>
  <c r="J53" i="12" s="1"/>
  <c r="E7" i="12"/>
  <c r="E47" i="12" s="1"/>
  <c r="AY62" i="1"/>
  <c r="AX62" i="1"/>
  <c r="BI192" i="11"/>
  <c r="BH192" i="11"/>
  <c r="BG192" i="11"/>
  <c r="BF192" i="11"/>
  <c r="T192" i="11"/>
  <c r="R192" i="11"/>
  <c r="P192" i="11"/>
  <c r="BK192" i="11"/>
  <c r="J192" i="11"/>
  <c r="BE192" i="11" s="1"/>
  <c r="BI189" i="11"/>
  <c r="BH189" i="11"/>
  <c r="BG189" i="11"/>
  <c r="BF189" i="11"/>
  <c r="T189" i="11"/>
  <c r="R189" i="11"/>
  <c r="P189" i="11"/>
  <c r="BK189" i="11"/>
  <c r="J189" i="11"/>
  <c r="BE189" i="11" s="1"/>
  <c r="BI186" i="11"/>
  <c r="BH186" i="11"/>
  <c r="BG186" i="11"/>
  <c r="BF186" i="11"/>
  <c r="T186" i="11"/>
  <c r="R186" i="11"/>
  <c r="P186" i="11"/>
  <c r="BK186" i="11"/>
  <c r="J186" i="11"/>
  <c r="BE186" i="11" s="1"/>
  <c r="BI183" i="11"/>
  <c r="BH183" i="11"/>
  <c r="BG183" i="11"/>
  <c r="BF183" i="11"/>
  <c r="T183" i="11"/>
  <c r="R183" i="11"/>
  <c r="P183" i="11"/>
  <c r="BK183" i="11"/>
  <c r="J183" i="11"/>
  <c r="BE183" i="11" s="1"/>
  <c r="BI180" i="11"/>
  <c r="BH180" i="11"/>
  <c r="BG180" i="11"/>
  <c r="BF180" i="11"/>
  <c r="T180" i="11"/>
  <c r="R180" i="11"/>
  <c r="P180" i="11"/>
  <c r="BK180" i="11"/>
  <c r="J180" i="11"/>
  <c r="BE180" i="11" s="1"/>
  <c r="BI177" i="11"/>
  <c r="BH177" i="11"/>
  <c r="BG177" i="11"/>
  <c r="BF177" i="11"/>
  <c r="T177" i="11"/>
  <c r="R177" i="11"/>
  <c r="P177" i="11"/>
  <c r="BK177" i="11"/>
  <c r="J177" i="11"/>
  <c r="BE177" i="11" s="1"/>
  <c r="BI174" i="11"/>
  <c r="BH174" i="11"/>
  <c r="BG174" i="11"/>
  <c r="BF174" i="11"/>
  <c r="T174" i="11"/>
  <c r="R174" i="11"/>
  <c r="P174" i="11"/>
  <c r="BK174" i="11"/>
  <c r="J174" i="11"/>
  <c r="BE174" i="11" s="1"/>
  <c r="BI171" i="11"/>
  <c r="BH171" i="11"/>
  <c r="BG171" i="11"/>
  <c r="BF171" i="11"/>
  <c r="T171" i="11"/>
  <c r="R171" i="11"/>
  <c r="P171" i="11"/>
  <c r="BK171" i="11"/>
  <c r="J171" i="11"/>
  <c r="BE171" i="11" s="1"/>
  <c r="BI168" i="11"/>
  <c r="BH168" i="11"/>
  <c r="BG168" i="11"/>
  <c r="BF168" i="11"/>
  <c r="T168" i="11"/>
  <c r="R168" i="11"/>
  <c r="P168" i="11"/>
  <c r="BK168" i="11"/>
  <c r="J168" i="11"/>
  <c r="BE168" i="11" s="1"/>
  <c r="BI165" i="11"/>
  <c r="BH165" i="11"/>
  <c r="BG165" i="11"/>
  <c r="BF165" i="11"/>
  <c r="T165" i="11"/>
  <c r="R165" i="11"/>
  <c r="P165" i="11"/>
  <c r="BK165" i="11"/>
  <c r="J165" i="11"/>
  <c r="BE165" i="11" s="1"/>
  <c r="BI162" i="11"/>
  <c r="BH162" i="11"/>
  <c r="BG162" i="11"/>
  <c r="BF162" i="11"/>
  <c r="T162" i="11"/>
  <c r="R162" i="11"/>
  <c r="P162" i="11"/>
  <c r="BK162" i="11"/>
  <c r="J162" i="11"/>
  <c r="BE162" i="11" s="1"/>
  <c r="BI159" i="11"/>
  <c r="BH159" i="11"/>
  <c r="BG159" i="11"/>
  <c r="BF159" i="11"/>
  <c r="T159" i="11"/>
  <c r="R159" i="11"/>
  <c r="P159" i="11"/>
  <c r="BK159" i="11"/>
  <c r="J159" i="11"/>
  <c r="BE159" i="11" s="1"/>
  <c r="BI156" i="11"/>
  <c r="BH156" i="11"/>
  <c r="BG156" i="11"/>
  <c r="BF156" i="11"/>
  <c r="T156" i="11"/>
  <c r="R156" i="11"/>
  <c r="P156" i="11"/>
  <c r="BK156" i="11"/>
  <c r="J156" i="11"/>
  <c r="BE156" i="11" s="1"/>
  <c r="BI153" i="11"/>
  <c r="BH153" i="11"/>
  <c r="BG153" i="11"/>
  <c r="BF153" i="11"/>
  <c r="T153" i="11"/>
  <c r="R153" i="11"/>
  <c r="P153" i="11"/>
  <c r="BK153" i="11"/>
  <c r="J153" i="11"/>
  <c r="BE153" i="11" s="1"/>
  <c r="BI150" i="11"/>
  <c r="BH150" i="11"/>
  <c r="BG150" i="11"/>
  <c r="BF150" i="11"/>
  <c r="T150" i="11"/>
  <c r="R150" i="11"/>
  <c r="P150" i="11"/>
  <c r="BK150" i="11"/>
  <c r="J150" i="11"/>
  <c r="BE150" i="11" s="1"/>
  <c r="BI147" i="11"/>
  <c r="BH147" i="11"/>
  <c r="BG147" i="11"/>
  <c r="BF147" i="11"/>
  <c r="T147" i="11"/>
  <c r="R147" i="11"/>
  <c r="P147" i="11"/>
  <c r="BK147" i="11"/>
  <c r="J147" i="11"/>
  <c r="BE147" i="11" s="1"/>
  <c r="BI144" i="11"/>
  <c r="BH144" i="11"/>
  <c r="BG144" i="11"/>
  <c r="BF144" i="11"/>
  <c r="T144" i="11"/>
  <c r="R144" i="11"/>
  <c r="P144" i="11"/>
  <c r="BK144" i="11"/>
  <c r="J144" i="11"/>
  <c r="BE144" i="11" s="1"/>
  <c r="BI141" i="11"/>
  <c r="BH141" i="11"/>
  <c r="BG141" i="11"/>
  <c r="BF141" i="11"/>
  <c r="T141" i="11"/>
  <c r="R141" i="11"/>
  <c r="P141" i="11"/>
  <c r="BK141" i="11"/>
  <c r="J141" i="11"/>
  <c r="BE141" i="11" s="1"/>
  <c r="BI138" i="11"/>
  <c r="BH138" i="11"/>
  <c r="BG138" i="11"/>
  <c r="BF138" i="11"/>
  <c r="T138" i="11"/>
  <c r="R138" i="11"/>
  <c r="P138" i="11"/>
  <c r="BK138" i="11"/>
  <c r="J138" i="11"/>
  <c r="BE138" i="11" s="1"/>
  <c r="BI135" i="11"/>
  <c r="BH135" i="11"/>
  <c r="BG135" i="11"/>
  <c r="BF135" i="11"/>
  <c r="T135" i="11"/>
  <c r="R135" i="11"/>
  <c r="P135" i="11"/>
  <c r="BK135" i="11"/>
  <c r="J135" i="11"/>
  <c r="BE135" i="11" s="1"/>
  <c r="BI132" i="11"/>
  <c r="BH132" i="11"/>
  <c r="BG132" i="11"/>
  <c r="BF132" i="11"/>
  <c r="T132" i="11"/>
  <c r="R132" i="11"/>
  <c r="P132" i="11"/>
  <c r="BK132" i="11"/>
  <c r="J132" i="11"/>
  <c r="BE132" i="11" s="1"/>
  <c r="BI129" i="11"/>
  <c r="BH129" i="11"/>
  <c r="BG129" i="11"/>
  <c r="BF129" i="11"/>
  <c r="T129" i="11"/>
  <c r="R129" i="11"/>
  <c r="P129" i="11"/>
  <c r="BK129" i="11"/>
  <c r="J129" i="11"/>
  <c r="BE129" i="11" s="1"/>
  <c r="BI126" i="11"/>
  <c r="BH126" i="11"/>
  <c r="BG126" i="11"/>
  <c r="BF126" i="11"/>
  <c r="T126" i="11"/>
  <c r="R126" i="11"/>
  <c r="P126" i="11"/>
  <c r="BK126" i="11"/>
  <c r="J126" i="11"/>
  <c r="BE126" i="11" s="1"/>
  <c r="BI123" i="11"/>
  <c r="BH123" i="11"/>
  <c r="BG123" i="11"/>
  <c r="BF123" i="11"/>
  <c r="T123" i="11"/>
  <c r="R123" i="11"/>
  <c r="P123" i="11"/>
  <c r="BK123" i="11"/>
  <c r="J123" i="11"/>
  <c r="BE123" i="11" s="1"/>
  <c r="BI120" i="11"/>
  <c r="BH120" i="11"/>
  <c r="BG120" i="11"/>
  <c r="BF120" i="11"/>
  <c r="T120" i="11"/>
  <c r="R120" i="11"/>
  <c r="P120" i="11"/>
  <c r="BK120" i="11"/>
  <c r="J120" i="11"/>
  <c r="BE120" i="11" s="1"/>
  <c r="BI117" i="11"/>
  <c r="BH117" i="11"/>
  <c r="BG117" i="11"/>
  <c r="BF117" i="11"/>
  <c r="T117" i="11"/>
  <c r="R117" i="11"/>
  <c r="P117" i="11"/>
  <c r="BK117" i="11"/>
  <c r="J117" i="11"/>
  <c r="BE117" i="11" s="1"/>
  <c r="BI114" i="11"/>
  <c r="BH114" i="11"/>
  <c r="BG114" i="11"/>
  <c r="BF114" i="11"/>
  <c r="T114" i="11"/>
  <c r="R114" i="11"/>
  <c r="P114" i="11"/>
  <c r="BK114" i="11"/>
  <c r="J114" i="11"/>
  <c r="BE114" i="11" s="1"/>
  <c r="BI111" i="11"/>
  <c r="BH111" i="11"/>
  <c r="BG111" i="11"/>
  <c r="BF111" i="11"/>
  <c r="T111" i="11"/>
  <c r="R111" i="11"/>
  <c r="P111" i="11"/>
  <c r="BK111" i="11"/>
  <c r="J111" i="11"/>
  <c r="BE111" i="11" s="1"/>
  <c r="BI108" i="11"/>
  <c r="BH108" i="11"/>
  <c r="BG108" i="11"/>
  <c r="BF108" i="11"/>
  <c r="T108" i="11"/>
  <c r="R108" i="11"/>
  <c r="P108" i="11"/>
  <c r="BK108" i="11"/>
  <c r="J108" i="11"/>
  <c r="BE108" i="11" s="1"/>
  <c r="BI105" i="11"/>
  <c r="BH105" i="11"/>
  <c r="BG105" i="11"/>
  <c r="BF105" i="11"/>
  <c r="T105" i="11"/>
  <c r="R105" i="11"/>
  <c r="P105" i="11"/>
  <c r="BK105" i="11"/>
  <c r="J105" i="11"/>
  <c r="BE105" i="11" s="1"/>
  <c r="BI102" i="11"/>
  <c r="BH102" i="11"/>
  <c r="BG102" i="11"/>
  <c r="BF102" i="11"/>
  <c r="T102" i="11"/>
  <c r="R102" i="11"/>
  <c r="P102" i="11"/>
  <c r="BK102" i="11"/>
  <c r="J102" i="11"/>
  <c r="BE102" i="11" s="1"/>
  <c r="BI99" i="11"/>
  <c r="BH99" i="11"/>
  <c r="BG99" i="11"/>
  <c r="BF99" i="11"/>
  <c r="T99" i="11"/>
  <c r="R99" i="11"/>
  <c r="P99" i="11"/>
  <c r="BK99" i="11"/>
  <c r="J99" i="11"/>
  <c r="BE99" i="11" s="1"/>
  <c r="BI96" i="11"/>
  <c r="BH96" i="11"/>
  <c r="BG96" i="11"/>
  <c r="BF96" i="11"/>
  <c r="T96" i="11"/>
  <c r="R96" i="11"/>
  <c r="P96" i="11"/>
  <c r="BK96" i="11"/>
  <c r="J96" i="11"/>
  <c r="BE96" i="11" s="1"/>
  <c r="BI93" i="11"/>
  <c r="BH93" i="11"/>
  <c r="BG93" i="11"/>
  <c r="BF93" i="11"/>
  <c r="T93" i="11"/>
  <c r="R93" i="11"/>
  <c r="P93" i="11"/>
  <c r="BK93" i="11"/>
  <c r="J93" i="11"/>
  <c r="BE93" i="11" s="1"/>
  <c r="BI90" i="11"/>
  <c r="BH90" i="11"/>
  <c r="BG90" i="11"/>
  <c r="BF90" i="11"/>
  <c r="T90" i="11"/>
  <c r="R90" i="11"/>
  <c r="P90" i="11"/>
  <c r="BK90" i="11"/>
  <c r="J90" i="11"/>
  <c r="BE90" i="11" s="1"/>
  <c r="BI87" i="11"/>
  <c r="BH87" i="11"/>
  <c r="BG87" i="11"/>
  <c r="F34" i="11" s="1"/>
  <c r="BB62" i="1" s="1"/>
  <c r="BF87" i="11"/>
  <c r="T87" i="11"/>
  <c r="T86" i="11" s="1"/>
  <c r="T85" i="11" s="1"/>
  <c r="T84" i="11" s="1"/>
  <c r="R87" i="11"/>
  <c r="R86" i="11" s="1"/>
  <c r="R85" i="11" s="1"/>
  <c r="R84" i="11" s="1"/>
  <c r="P87" i="11"/>
  <c r="P86" i="11" s="1"/>
  <c r="P85" i="11" s="1"/>
  <c r="P84" i="11" s="1"/>
  <c r="AU62" i="1" s="1"/>
  <c r="BK87" i="11"/>
  <c r="J87" i="11"/>
  <c r="BE87" i="11" s="1"/>
  <c r="J80" i="11"/>
  <c r="F80" i="11"/>
  <c r="F78" i="11"/>
  <c r="E76" i="11"/>
  <c r="J55" i="11"/>
  <c r="F55" i="11"/>
  <c r="F53" i="11"/>
  <c r="E51" i="11"/>
  <c r="J20" i="11"/>
  <c r="E20" i="11"/>
  <c r="J19" i="11"/>
  <c r="J14" i="11"/>
  <c r="J78" i="11" s="1"/>
  <c r="E7" i="11"/>
  <c r="E47" i="11" s="1"/>
  <c r="AY60" i="1"/>
  <c r="AX60" i="1"/>
  <c r="F36" i="10"/>
  <c r="BD60" i="1" s="1"/>
  <c r="F32" i="10"/>
  <c r="AZ60" i="1" s="1"/>
  <c r="BI87" i="10"/>
  <c r="BH87" i="10"/>
  <c r="F35" i="10" s="1"/>
  <c r="BC60" i="1" s="1"/>
  <c r="BG87" i="10"/>
  <c r="F34" i="10" s="1"/>
  <c r="BB60" i="1" s="1"/>
  <c r="BF87" i="10"/>
  <c r="J33" i="10" s="1"/>
  <c r="AW60" i="1" s="1"/>
  <c r="T87" i="10"/>
  <c r="T86" i="10" s="1"/>
  <c r="T85" i="10" s="1"/>
  <c r="T84" i="10" s="1"/>
  <c r="R87" i="10"/>
  <c r="R86" i="10" s="1"/>
  <c r="R85" i="10" s="1"/>
  <c r="R84" i="10" s="1"/>
  <c r="P87" i="10"/>
  <c r="P86" i="10" s="1"/>
  <c r="P85" i="10" s="1"/>
  <c r="P84" i="10" s="1"/>
  <c r="AU60" i="1" s="1"/>
  <c r="BK87" i="10"/>
  <c r="BK86" i="10" s="1"/>
  <c r="J87" i="10"/>
  <c r="BE87" i="10" s="1"/>
  <c r="J32" i="10" s="1"/>
  <c r="AV60" i="1" s="1"/>
  <c r="J80" i="10"/>
  <c r="F80" i="10"/>
  <c r="F78" i="10"/>
  <c r="E76" i="10"/>
  <c r="J55" i="10"/>
  <c r="F55" i="10"/>
  <c r="F53" i="10"/>
  <c r="E51" i="10"/>
  <c r="J20" i="10"/>
  <c r="E20" i="10"/>
  <c r="J19" i="10"/>
  <c r="J14" i="10"/>
  <c r="J53" i="10" s="1"/>
  <c r="E7" i="10"/>
  <c r="E72" i="10" s="1"/>
  <c r="AY58" i="1"/>
  <c r="AX58" i="1"/>
  <c r="BI249" i="7"/>
  <c r="BH249" i="7"/>
  <c r="BG249" i="7"/>
  <c r="BF249" i="7"/>
  <c r="T249" i="7"/>
  <c r="R249" i="7"/>
  <c r="P249" i="7"/>
  <c r="BK249" i="7"/>
  <c r="J249" i="7"/>
  <c r="BE249" i="7" s="1"/>
  <c r="BI242" i="7"/>
  <c r="BH242" i="7"/>
  <c r="BG242" i="7"/>
  <c r="BF242" i="7"/>
  <c r="T242" i="7"/>
  <c r="R242" i="7"/>
  <c r="P242" i="7"/>
  <c r="BK242" i="7"/>
  <c r="J242" i="7"/>
  <c r="BE242" i="7" s="1"/>
  <c r="BI237" i="7"/>
  <c r="BH237" i="7"/>
  <c r="BG237" i="7"/>
  <c r="BF237" i="7"/>
  <c r="BE237" i="7"/>
  <c r="T237" i="7"/>
  <c r="R237" i="7"/>
  <c r="R236" i="7" s="1"/>
  <c r="P237" i="7"/>
  <c r="BK237" i="7"/>
  <c r="BK236" i="7" s="1"/>
  <c r="J236" i="7" s="1"/>
  <c r="J70" i="7" s="1"/>
  <c r="J237" i="7"/>
  <c r="BI235" i="7"/>
  <c r="BH235" i="7"/>
  <c r="BG235" i="7"/>
  <c r="BF235" i="7"/>
  <c r="T235" i="7"/>
  <c r="R235" i="7"/>
  <c r="P235" i="7"/>
  <c r="BK235" i="7"/>
  <c r="J235" i="7"/>
  <c r="BE235" i="7" s="1"/>
  <c r="BI231" i="7"/>
  <c r="BH231" i="7"/>
  <c r="BG231" i="7"/>
  <c r="BF231" i="7"/>
  <c r="T231" i="7"/>
  <c r="R231" i="7"/>
  <c r="P231" i="7"/>
  <c r="BK231" i="7"/>
  <c r="J231" i="7"/>
  <c r="BE231" i="7" s="1"/>
  <c r="BI227" i="7"/>
  <c r="BH227" i="7"/>
  <c r="BG227" i="7"/>
  <c r="BF227" i="7"/>
  <c r="T227" i="7"/>
  <c r="R227" i="7"/>
  <c r="P227" i="7"/>
  <c r="BK227" i="7"/>
  <c r="J227" i="7"/>
  <c r="BE227" i="7" s="1"/>
  <c r="BI222" i="7"/>
  <c r="BH222" i="7"/>
  <c r="BG222" i="7"/>
  <c r="BF222" i="7"/>
  <c r="BE222" i="7"/>
  <c r="T222" i="7"/>
  <c r="R222" i="7"/>
  <c r="P222" i="7"/>
  <c r="BK222" i="7"/>
  <c r="J222" i="7"/>
  <c r="BI219" i="7"/>
  <c r="BH219" i="7"/>
  <c r="BG219" i="7"/>
  <c r="BF219" i="7"/>
  <c r="BE219" i="7"/>
  <c r="T219" i="7"/>
  <c r="R219" i="7"/>
  <c r="R218" i="7" s="1"/>
  <c r="P219" i="7"/>
  <c r="BK219" i="7"/>
  <c r="BK218" i="7" s="1"/>
  <c r="J219" i="7"/>
  <c r="BI216" i="7"/>
  <c r="BH216" i="7"/>
  <c r="BG216" i="7"/>
  <c r="BF216" i="7"/>
  <c r="BE216" i="7"/>
  <c r="T216" i="7"/>
  <c r="T215" i="7" s="1"/>
  <c r="R216" i="7"/>
  <c r="R215" i="7" s="1"/>
  <c r="P216" i="7"/>
  <c r="P215" i="7" s="1"/>
  <c r="BK216" i="7"/>
  <c r="BK215" i="7" s="1"/>
  <c r="J215" i="7" s="1"/>
  <c r="J67" i="7" s="1"/>
  <c r="J216" i="7"/>
  <c r="BI206" i="7"/>
  <c r="BH206" i="7"/>
  <c r="BG206" i="7"/>
  <c r="BF206" i="7"/>
  <c r="T206" i="7"/>
  <c r="R206" i="7"/>
  <c r="P206" i="7"/>
  <c r="BK206" i="7"/>
  <c r="J206" i="7"/>
  <c r="BE206" i="7" s="1"/>
  <c r="BI199" i="7"/>
  <c r="BH199" i="7"/>
  <c r="BG199" i="7"/>
  <c r="BF199" i="7"/>
  <c r="T199" i="7"/>
  <c r="T198" i="7" s="1"/>
  <c r="R199" i="7"/>
  <c r="R198" i="7" s="1"/>
  <c r="P199" i="7"/>
  <c r="P198" i="7" s="1"/>
  <c r="BK199" i="7"/>
  <c r="BK198" i="7" s="1"/>
  <c r="J198" i="7" s="1"/>
  <c r="J66" i="7" s="1"/>
  <c r="J199" i="7"/>
  <c r="BE199" i="7" s="1"/>
  <c r="BI195" i="7"/>
  <c r="BH195" i="7"/>
  <c r="BG195" i="7"/>
  <c r="BF195" i="7"/>
  <c r="T195" i="7"/>
  <c r="R195" i="7"/>
  <c r="P195" i="7"/>
  <c r="BK195" i="7"/>
  <c r="J195" i="7"/>
  <c r="BE195" i="7" s="1"/>
  <c r="BI192" i="7"/>
  <c r="BH192" i="7"/>
  <c r="BG192" i="7"/>
  <c r="BF192" i="7"/>
  <c r="BE192" i="7"/>
  <c r="T192" i="7"/>
  <c r="R192" i="7"/>
  <c r="P192" i="7"/>
  <c r="BK192" i="7"/>
  <c r="J192" i="7"/>
  <c r="BI189" i="7"/>
  <c r="BH189" i="7"/>
  <c r="BG189" i="7"/>
  <c r="BF189" i="7"/>
  <c r="BE189" i="7"/>
  <c r="T189" i="7"/>
  <c r="R189" i="7"/>
  <c r="P189" i="7"/>
  <c r="BK189" i="7"/>
  <c r="J189" i="7"/>
  <c r="BI186" i="7"/>
  <c r="BH186" i="7"/>
  <c r="BG186" i="7"/>
  <c r="BF186" i="7"/>
  <c r="BE186" i="7"/>
  <c r="T186" i="7"/>
  <c r="T185" i="7" s="1"/>
  <c r="R186" i="7"/>
  <c r="R185" i="7" s="1"/>
  <c r="P186" i="7"/>
  <c r="P185" i="7" s="1"/>
  <c r="BK186" i="7"/>
  <c r="BK185" i="7" s="1"/>
  <c r="J185" i="7" s="1"/>
  <c r="J65" i="7" s="1"/>
  <c r="J186" i="7"/>
  <c r="BI181" i="7"/>
  <c r="BH181" i="7"/>
  <c r="BG181" i="7"/>
  <c r="BF181" i="7"/>
  <c r="BE181" i="7"/>
  <c r="T181" i="7"/>
  <c r="T180" i="7" s="1"/>
  <c r="R181" i="7"/>
  <c r="R180" i="7" s="1"/>
  <c r="P181" i="7"/>
  <c r="P180" i="7" s="1"/>
  <c r="BK181" i="7"/>
  <c r="BK180" i="7" s="1"/>
  <c r="J180" i="7" s="1"/>
  <c r="J64" i="7" s="1"/>
  <c r="J181" i="7"/>
  <c r="BI174" i="7"/>
  <c r="BH174" i="7"/>
  <c r="BG174" i="7"/>
  <c r="BF174" i="7"/>
  <c r="BE174" i="7"/>
  <c r="T174" i="7"/>
  <c r="R174" i="7"/>
  <c r="P174" i="7"/>
  <c r="BK174" i="7"/>
  <c r="J174" i="7"/>
  <c r="BI168" i="7"/>
  <c r="BH168" i="7"/>
  <c r="BG168" i="7"/>
  <c r="BF168" i="7"/>
  <c r="BE168" i="7"/>
  <c r="T168" i="7"/>
  <c r="R168" i="7"/>
  <c r="P168" i="7"/>
  <c r="BK168" i="7"/>
  <c r="J168" i="7"/>
  <c r="BI162" i="7"/>
  <c r="BH162" i="7"/>
  <c r="BG162" i="7"/>
  <c r="BF162" i="7"/>
  <c r="BE162" i="7"/>
  <c r="T162" i="7"/>
  <c r="R162" i="7"/>
  <c r="P162" i="7"/>
  <c r="BK162" i="7"/>
  <c r="J162" i="7"/>
  <c r="BI157" i="7"/>
  <c r="BH157" i="7"/>
  <c r="BG157" i="7"/>
  <c r="BF157" i="7"/>
  <c r="BE157" i="7"/>
  <c r="T157" i="7"/>
  <c r="R157" i="7"/>
  <c r="P157" i="7"/>
  <c r="BK157" i="7"/>
  <c r="J157" i="7"/>
  <c r="BI152" i="7"/>
  <c r="BH152" i="7"/>
  <c r="BG152" i="7"/>
  <c r="BF152" i="7"/>
  <c r="BE152" i="7"/>
  <c r="T152" i="7"/>
  <c r="R152" i="7"/>
  <c r="P152" i="7"/>
  <c r="BK152" i="7"/>
  <c r="J152" i="7"/>
  <c r="BI149" i="7"/>
  <c r="BH149" i="7"/>
  <c r="BG149" i="7"/>
  <c r="BF149" i="7"/>
  <c r="BE149" i="7"/>
  <c r="T149" i="7"/>
  <c r="R149" i="7"/>
  <c r="P149" i="7"/>
  <c r="BK149" i="7"/>
  <c r="J149" i="7"/>
  <c r="BI146" i="7"/>
  <c r="BH146" i="7"/>
  <c r="BG146" i="7"/>
  <c r="BF146" i="7"/>
  <c r="BE146" i="7"/>
  <c r="T146" i="7"/>
  <c r="T145" i="7" s="1"/>
  <c r="R146" i="7"/>
  <c r="R145" i="7" s="1"/>
  <c r="P146" i="7"/>
  <c r="P145" i="7" s="1"/>
  <c r="BK146" i="7"/>
  <c r="BK145" i="7" s="1"/>
  <c r="J145" i="7" s="1"/>
  <c r="J63" i="7" s="1"/>
  <c r="J146" i="7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T131" i="7"/>
  <c r="R131" i="7"/>
  <c r="P131" i="7"/>
  <c r="BK131" i="7"/>
  <c r="J131" i="7"/>
  <c r="BE131" i="7" s="1"/>
  <c r="BI125" i="7"/>
  <c r="BH125" i="7"/>
  <c r="BG125" i="7"/>
  <c r="BF125" i="7"/>
  <c r="T125" i="7"/>
  <c r="R125" i="7"/>
  <c r="P125" i="7"/>
  <c r="BK125" i="7"/>
  <c r="J125" i="7"/>
  <c r="BE125" i="7" s="1"/>
  <c r="BI119" i="7"/>
  <c r="BH119" i="7"/>
  <c r="BG119" i="7"/>
  <c r="BF119" i="7"/>
  <c r="BE119" i="7"/>
  <c r="T119" i="7"/>
  <c r="R119" i="7"/>
  <c r="P119" i="7"/>
  <c r="BK119" i="7"/>
  <c r="J119" i="7"/>
  <c r="BI112" i="7"/>
  <c r="BH112" i="7"/>
  <c r="BG112" i="7"/>
  <c r="BF112" i="7"/>
  <c r="T112" i="7"/>
  <c r="R112" i="7"/>
  <c r="P112" i="7"/>
  <c r="BK112" i="7"/>
  <c r="J112" i="7"/>
  <c r="BE112" i="7" s="1"/>
  <c r="BI106" i="7"/>
  <c r="BH106" i="7"/>
  <c r="BG106" i="7"/>
  <c r="BF106" i="7"/>
  <c r="T106" i="7"/>
  <c r="R106" i="7"/>
  <c r="P106" i="7"/>
  <c r="BK106" i="7"/>
  <c r="J106" i="7"/>
  <c r="BE106" i="7" s="1"/>
  <c r="BI100" i="7"/>
  <c r="BH100" i="7"/>
  <c r="BG100" i="7"/>
  <c r="BF100" i="7"/>
  <c r="T100" i="7"/>
  <c r="R100" i="7"/>
  <c r="P100" i="7"/>
  <c r="BK100" i="7"/>
  <c r="J100" i="7"/>
  <c r="BE100" i="7" s="1"/>
  <c r="BI95" i="7"/>
  <c r="F36" i="7" s="1"/>
  <c r="BD58" i="1" s="1"/>
  <c r="BH95" i="7"/>
  <c r="BG95" i="7"/>
  <c r="F34" i="7" s="1"/>
  <c r="BB58" i="1" s="1"/>
  <c r="BF95" i="7"/>
  <c r="BE95" i="7"/>
  <c r="J32" i="7" s="1"/>
  <c r="AV58" i="1" s="1"/>
  <c r="T95" i="7"/>
  <c r="R95" i="7"/>
  <c r="R94" i="7" s="1"/>
  <c r="R93" i="7" s="1"/>
  <c r="P95" i="7"/>
  <c r="BK95" i="7"/>
  <c r="BK94" i="7" s="1"/>
  <c r="J95" i="7"/>
  <c r="J88" i="7"/>
  <c r="F88" i="7"/>
  <c r="F86" i="7"/>
  <c r="E84" i="7"/>
  <c r="J55" i="7"/>
  <c r="F55" i="7"/>
  <c r="F53" i="7"/>
  <c r="E51" i="7"/>
  <c r="J20" i="7"/>
  <c r="E20" i="7"/>
  <c r="F89" i="7" s="1"/>
  <c r="J19" i="7"/>
  <c r="J14" i="7"/>
  <c r="J53" i="7" s="1"/>
  <c r="E7" i="7"/>
  <c r="E47" i="7" s="1"/>
  <c r="AY57" i="1"/>
  <c r="AX57" i="1"/>
  <c r="BI307" i="6"/>
  <c r="BH307" i="6"/>
  <c r="BG307" i="6"/>
  <c r="BF307" i="6"/>
  <c r="BE307" i="6"/>
  <c r="T307" i="6"/>
  <c r="R307" i="6"/>
  <c r="P307" i="6"/>
  <c r="BK307" i="6"/>
  <c r="J307" i="6"/>
  <c r="BI303" i="6"/>
  <c r="BH303" i="6"/>
  <c r="BG303" i="6"/>
  <c r="BF303" i="6"/>
  <c r="BE303" i="6"/>
  <c r="T303" i="6"/>
  <c r="R303" i="6"/>
  <c r="P303" i="6"/>
  <c r="BK303" i="6"/>
  <c r="J303" i="6"/>
  <c r="BI299" i="6"/>
  <c r="BH299" i="6"/>
  <c r="BG299" i="6"/>
  <c r="BF299" i="6"/>
  <c r="BE299" i="6"/>
  <c r="T299" i="6"/>
  <c r="R299" i="6"/>
  <c r="R298" i="6" s="1"/>
  <c r="P299" i="6"/>
  <c r="P298" i="6" s="1"/>
  <c r="BK299" i="6"/>
  <c r="BK298" i="6" s="1"/>
  <c r="J298" i="6" s="1"/>
  <c r="J72" i="6" s="1"/>
  <c r="J299" i="6"/>
  <c r="BI297" i="6"/>
  <c r="BH297" i="6"/>
  <c r="BG297" i="6"/>
  <c r="BF297" i="6"/>
  <c r="BE297" i="6"/>
  <c r="T297" i="6"/>
  <c r="R297" i="6"/>
  <c r="P297" i="6"/>
  <c r="BK297" i="6"/>
  <c r="J297" i="6"/>
  <c r="BI282" i="6"/>
  <c r="BH282" i="6"/>
  <c r="BG282" i="6"/>
  <c r="BF282" i="6"/>
  <c r="T282" i="6"/>
  <c r="R282" i="6"/>
  <c r="P282" i="6"/>
  <c r="BK282" i="6"/>
  <c r="J282" i="6"/>
  <c r="BE282" i="6" s="1"/>
  <c r="BI268" i="6"/>
  <c r="BH268" i="6"/>
  <c r="BG268" i="6"/>
  <c r="BF268" i="6"/>
  <c r="T268" i="6"/>
  <c r="R268" i="6"/>
  <c r="P268" i="6"/>
  <c r="BK268" i="6"/>
  <c r="J268" i="6"/>
  <c r="BE268" i="6" s="1"/>
  <c r="BI265" i="6"/>
  <c r="BH265" i="6"/>
  <c r="BG265" i="6"/>
  <c r="BF265" i="6"/>
  <c r="T265" i="6"/>
  <c r="R265" i="6"/>
  <c r="P265" i="6"/>
  <c r="BK265" i="6"/>
  <c r="J265" i="6"/>
  <c r="BE265" i="6" s="1"/>
  <c r="BI262" i="6"/>
  <c r="BH262" i="6"/>
  <c r="BG262" i="6"/>
  <c r="BF262" i="6"/>
  <c r="BE262" i="6"/>
  <c r="T262" i="6"/>
  <c r="R262" i="6"/>
  <c r="P262" i="6"/>
  <c r="BK262" i="6"/>
  <c r="J262" i="6"/>
  <c r="BI260" i="6"/>
  <c r="BH260" i="6"/>
  <c r="BG260" i="6"/>
  <c r="BF260" i="6"/>
  <c r="T260" i="6"/>
  <c r="R260" i="6"/>
  <c r="P260" i="6"/>
  <c r="BK260" i="6"/>
  <c r="J260" i="6"/>
  <c r="BE260" i="6" s="1"/>
  <c r="BI257" i="6"/>
  <c r="BH257" i="6"/>
  <c r="BG257" i="6"/>
  <c r="BF257" i="6"/>
  <c r="T257" i="6"/>
  <c r="R257" i="6"/>
  <c r="P257" i="6"/>
  <c r="BK257" i="6"/>
  <c r="J257" i="6"/>
  <c r="BE257" i="6" s="1"/>
  <c r="BI254" i="6"/>
  <c r="BH254" i="6"/>
  <c r="BG254" i="6"/>
  <c r="BF254" i="6"/>
  <c r="T254" i="6"/>
  <c r="R254" i="6"/>
  <c r="R253" i="6" s="1"/>
  <c r="P254" i="6"/>
  <c r="BK254" i="6"/>
  <c r="BK253" i="6" s="1"/>
  <c r="J254" i="6"/>
  <c r="BE254" i="6" s="1"/>
  <c r="BI251" i="6"/>
  <c r="BH251" i="6"/>
  <c r="BG251" i="6"/>
  <c r="BF251" i="6"/>
  <c r="BE251" i="6"/>
  <c r="T251" i="6"/>
  <c r="T250" i="6" s="1"/>
  <c r="R251" i="6"/>
  <c r="R250" i="6" s="1"/>
  <c r="P251" i="6"/>
  <c r="P250" i="6" s="1"/>
  <c r="BK251" i="6"/>
  <c r="BK250" i="6" s="1"/>
  <c r="J250" i="6" s="1"/>
  <c r="J68" i="6" s="1"/>
  <c r="J251" i="6"/>
  <c r="BI246" i="6"/>
  <c r="BH246" i="6"/>
  <c r="BG246" i="6"/>
  <c r="BF246" i="6"/>
  <c r="T246" i="6"/>
  <c r="R246" i="6"/>
  <c r="P246" i="6"/>
  <c r="BK246" i="6"/>
  <c r="J246" i="6"/>
  <c r="BE246" i="6" s="1"/>
  <c r="BI242" i="6"/>
  <c r="BH242" i="6"/>
  <c r="BG242" i="6"/>
  <c r="BF242" i="6"/>
  <c r="T242" i="6"/>
  <c r="R242" i="6"/>
  <c r="R241" i="6" s="1"/>
  <c r="P242" i="6"/>
  <c r="BK242" i="6"/>
  <c r="BK241" i="6" s="1"/>
  <c r="J241" i="6" s="1"/>
  <c r="J67" i="6" s="1"/>
  <c r="J242" i="6"/>
  <c r="BE242" i="6" s="1"/>
  <c r="BI227" i="6"/>
  <c r="BH227" i="6"/>
  <c r="BG227" i="6"/>
  <c r="BF227" i="6"/>
  <c r="T227" i="6"/>
  <c r="R227" i="6"/>
  <c r="P227" i="6"/>
  <c r="BK227" i="6"/>
  <c r="J227" i="6"/>
  <c r="BE227" i="6" s="1"/>
  <c r="BI213" i="6"/>
  <c r="BH213" i="6"/>
  <c r="BG213" i="6"/>
  <c r="BF213" i="6"/>
  <c r="BE213" i="6"/>
  <c r="T213" i="6"/>
  <c r="R213" i="6"/>
  <c r="P213" i="6"/>
  <c r="BK213" i="6"/>
  <c r="J213" i="6"/>
  <c r="BI199" i="6"/>
  <c r="BH199" i="6"/>
  <c r="BG199" i="6"/>
  <c r="BF199" i="6"/>
  <c r="BE199" i="6"/>
  <c r="T199" i="6"/>
  <c r="R199" i="6"/>
  <c r="P199" i="6"/>
  <c r="BK199" i="6"/>
  <c r="J199" i="6"/>
  <c r="BI185" i="6"/>
  <c r="BH185" i="6"/>
  <c r="BG185" i="6"/>
  <c r="BF185" i="6"/>
  <c r="BE185" i="6"/>
  <c r="T185" i="6"/>
  <c r="T184" i="6" s="1"/>
  <c r="R185" i="6"/>
  <c r="R184" i="6" s="1"/>
  <c r="P185" i="6"/>
  <c r="P184" i="6" s="1"/>
  <c r="BK185" i="6"/>
  <c r="BK184" i="6" s="1"/>
  <c r="J184" i="6" s="1"/>
  <c r="J66" i="6" s="1"/>
  <c r="J185" i="6"/>
  <c r="BI176" i="6"/>
  <c r="BH176" i="6"/>
  <c r="BG176" i="6"/>
  <c r="BF176" i="6"/>
  <c r="BE176" i="6"/>
  <c r="T176" i="6"/>
  <c r="T175" i="6" s="1"/>
  <c r="R176" i="6"/>
  <c r="R175" i="6" s="1"/>
  <c r="P176" i="6"/>
  <c r="P175" i="6" s="1"/>
  <c r="BK176" i="6"/>
  <c r="BK175" i="6" s="1"/>
  <c r="J175" i="6" s="1"/>
  <c r="J65" i="6" s="1"/>
  <c r="J176" i="6"/>
  <c r="BI172" i="6"/>
  <c r="BH172" i="6"/>
  <c r="BG172" i="6"/>
  <c r="BF172" i="6"/>
  <c r="BE172" i="6"/>
  <c r="T172" i="6"/>
  <c r="R172" i="6"/>
  <c r="P172" i="6"/>
  <c r="BK172" i="6"/>
  <c r="J172" i="6"/>
  <c r="BI169" i="6"/>
  <c r="BH169" i="6"/>
  <c r="BG169" i="6"/>
  <c r="BF169" i="6"/>
  <c r="BE169" i="6"/>
  <c r="T169" i="6"/>
  <c r="T168" i="6" s="1"/>
  <c r="R169" i="6"/>
  <c r="R168" i="6" s="1"/>
  <c r="P169" i="6"/>
  <c r="P168" i="6" s="1"/>
  <c r="BK169" i="6"/>
  <c r="BK168" i="6" s="1"/>
  <c r="J168" i="6" s="1"/>
  <c r="J64" i="6" s="1"/>
  <c r="J169" i="6"/>
  <c r="BI165" i="6"/>
  <c r="BH165" i="6"/>
  <c r="BG165" i="6"/>
  <c r="BF165" i="6"/>
  <c r="BE165" i="6"/>
  <c r="T165" i="6"/>
  <c r="R165" i="6"/>
  <c r="P165" i="6"/>
  <c r="BK165" i="6"/>
  <c r="J165" i="6"/>
  <c r="BI162" i="6"/>
  <c r="BH162" i="6"/>
  <c r="BG162" i="6"/>
  <c r="BF162" i="6"/>
  <c r="T162" i="6"/>
  <c r="R162" i="6"/>
  <c r="P162" i="6"/>
  <c r="BK162" i="6"/>
  <c r="J162" i="6"/>
  <c r="BE162" i="6" s="1"/>
  <c r="BI159" i="6"/>
  <c r="BH159" i="6"/>
  <c r="BG159" i="6"/>
  <c r="BF159" i="6"/>
  <c r="T159" i="6"/>
  <c r="R159" i="6"/>
  <c r="P159" i="6"/>
  <c r="BK159" i="6"/>
  <c r="J159" i="6"/>
  <c r="BE159" i="6" s="1"/>
  <c r="BI156" i="6"/>
  <c r="BH156" i="6"/>
  <c r="BG156" i="6"/>
  <c r="BF156" i="6"/>
  <c r="T156" i="6"/>
  <c r="R156" i="6"/>
  <c r="P156" i="6"/>
  <c r="BK156" i="6"/>
  <c r="J156" i="6"/>
  <c r="BE156" i="6" s="1"/>
  <c r="BI153" i="6"/>
  <c r="BH153" i="6"/>
  <c r="BG153" i="6"/>
  <c r="BF153" i="6"/>
  <c r="BE153" i="6"/>
  <c r="T153" i="6"/>
  <c r="R153" i="6"/>
  <c r="R152" i="6" s="1"/>
  <c r="P153" i="6"/>
  <c r="BK153" i="6"/>
  <c r="BK152" i="6" s="1"/>
  <c r="J152" i="6" s="1"/>
  <c r="J63" i="6" s="1"/>
  <c r="J153" i="6"/>
  <c r="BI148" i="6"/>
  <c r="BH148" i="6"/>
  <c r="BG148" i="6"/>
  <c r="BF148" i="6"/>
  <c r="T148" i="6"/>
  <c r="R148" i="6"/>
  <c r="P148" i="6"/>
  <c r="BK148" i="6"/>
  <c r="J148" i="6"/>
  <c r="BE148" i="6" s="1"/>
  <c r="BI139" i="6"/>
  <c r="BH139" i="6"/>
  <c r="BG139" i="6"/>
  <c r="BF139" i="6"/>
  <c r="T139" i="6"/>
  <c r="R139" i="6"/>
  <c r="P139" i="6"/>
  <c r="BK139" i="6"/>
  <c r="J139" i="6"/>
  <c r="BE139" i="6" s="1"/>
  <c r="BI128" i="6"/>
  <c r="BH128" i="6"/>
  <c r="BG128" i="6"/>
  <c r="BF128" i="6"/>
  <c r="T128" i="6"/>
  <c r="R128" i="6"/>
  <c r="P128" i="6"/>
  <c r="BK128" i="6"/>
  <c r="J128" i="6"/>
  <c r="BE128" i="6" s="1"/>
  <c r="BI124" i="6"/>
  <c r="BH124" i="6"/>
  <c r="BG124" i="6"/>
  <c r="BF124" i="6"/>
  <c r="BE124" i="6"/>
  <c r="T124" i="6"/>
  <c r="R124" i="6"/>
  <c r="P124" i="6"/>
  <c r="BK124" i="6"/>
  <c r="J124" i="6"/>
  <c r="BI115" i="6"/>
  <c r="BH115" i="6"/>
  <c r="BG115" i="6"/>
  <c r="BF115" i="6"/>
  <c r="BE115" i="6"/>
  <c r="T115" i="6"/>
  <c r="R115" i="6"/>
  <c r="P115" i="6"/>
  <c r="BK115" i="6"/>
  <c r="J115" i="6"/>
  <c r="BI107" i="6"/>
  <c r="BH107" i="6"/>
  <c r="BG107" i="6"/>
  <c r="BF107" i="6"/>
  <c r="BE107" i="6"/>
  <c r="T107" i="6"/>
  <c r="R107" i="6"/>
  <c r="P107" i="6"/>
  <c r="BK107" i="6"/>
  <c r="J107" i="6"/>
  <c r="BI103" i="6"/>
  <c r="BH103" i="6"/>
  <c r="BG103" i="6"/>
  <c r="BF103" i="6"/>
  <c r="BE103" i="6"/>
  <c r="T103" i="6"/>
  <c r="R103" i="6"/>
  <c r="P103" i="6"/>
  <c r="BK103" i="6"/>
  <c r="J103" i="6"/>
  <c r="BI100" i="6"/>
  <c r="BH100" i="6"/>
  <c r="BG100" i="6"/>
  <c r="BF100" i="6"/>
  <c r="BE100" i="6"/>
  <c r="T100" i="6"/>
  <c r="R100" i="6"/>
  <c r="P100" i="6"/>
  <c r="BK100" i="6"/>
  <c r="J100" i="6"/>
  <c r="BI97" i="6"/>
  <c r="F36" i="6" s="1"/>
  <c r="BD57" i="1" s="1"/>
  <c r="BH97" i="6"/>
  <c r="BG97" i="6"/>
  <c r="BF97" i="6"/>
  <c r="BE97" i="6"/>
  <c r="T97" i="6"/>
  <c r="R97" i="6"/>
  <c r="P97" i="6"/>
  <c r="BK97" i="6"/>
  <c r="BK96" i="6" s="1"/>
  <c r="J97" i="6"/>
  <c r="J90" i="6"/>
  <c r="F90" i="6"/>
  <c r="F88" i="6"/>
  <c r="E86" i="6"/>
  <c r="J55" i="6"/>
  <c r="F55" i="6"/>
  <c r="F53" i="6"/>
  <c r="E51" i="6"/>
  <c r="J20" i="6"/>
  <c r="E20" i="6"/>
  <c r="F56" i="6" s="1"/>
  <c r="J19" i="6"/>
  <c r="J14" i="6"/>
  <c r="E7" i="6"/>
  <c r="E82" i="6" s="1"/>
  <c r="AY56" i="1"/>
  <c r="AX56" i="1"/>
  <c r="F34" i="5"/>
  <c r="BB56" i="1" s="1"/>
  <c r="BI87" i="5"/>
  <c r="F36" i="5" s="1"/>
  <c r="BD56" i="1" s="1"/>
  <c r="BH87" i="5"/>
  <c r="F35" i="5" s="1"/>
  <c r="BC56" i="1" s="1"/>
  <c r="BG87" i="5"/>
  <c r="BF87" i="5"/>
  <c r="F33" i="5" s="1"/>
  <c r="BA56" i="1" s="1"/>
  <c r="T87" i="5"/>
  <c r="T86" i="5" s="1"/>
  <c r="T85" i="5" s="1"/>
  <c r="T84" i="5" s="1"/>
  <c r="R87" i="5"/>
  <c r="R86" i="5" s="1"/>
  <c r="R85" i="5" s="1"/>
  <c r="R84" i="5" s="1"/>
  <c r="P87" i="5"/>
  <c r="P86" i="5" s="1"/>
  <c r="P85" i="5" s="1"/>
  <c r="P84" i="5" s="1"/>
  <c r="AU56" i="1" s="1"/>
  <c r="BK87" i="5"/>
  <c r="BK86" i="5" s="1"/>
  <c r="J86" i="5" s="1"/>
  <c r="J62" i="5" s="1"/>
  <c r="J87" i="5"/>
  <c r="BE87" i="5" s="1"/>
  <c r="J80" i="5"/>
  <c r="F80" i="5"/>
  <c r="F78" i="5"/>
  <c r="E76" i="5"/>
  <c r="J55" i="5"/>
  <c r="F55" i="5"/>
  <c r="F53" i="5"/>
  <c r="E51" i="5"/>
  <c r="J20" i="5"/>
  <c r="E20" i="5"/>
  <c r="F81" i="5" s="1"/>
  <c r="J19" i="5"/>
  <c r="J14" i="5"/>
  <c r="J53" i="5" s="1"/>
  <c r="E7" i="5"/>
  <c r="E47" i="5" s="1"/>
  <c r="AY55" i="1"/>
  <c r="AX55" i="1"/>
  <c r="J33" i="4"/>
  <c r="AW55" i="1" s="1"/>
  <c r="BI87" i="4"/>
  <c r="F36" i="4" s="1"/>
  <c r="BD55" i="1" s="1"/>
  <c r="BH87" i="4"/>
  <c r="F35" i="4" s="1"/>
  <c r="BC55" i="1" s="1"/>
  <c r="BG87" i="4"/>
  <c r="F34" i="4" s="1"/>
  <c r="BB55" i="1" s="1"/>
  <c r="BF87" i="4"/>
  <c r="F33" i="4" s="1"/>
  <c r="BA55" i="1" s="1"/>
  <c r="BE87" i="4"/>
  <c r="J32" i="4" s="1"/>
  <c r="AV55" i="1" s="1"/>
  <c r="AT55" i="1" s="1"/>
  <c r="T87" i="4"/>
  <c r="T86" i="4" s="1"/>
  <c r="T85" i="4" s="1"/>
  <c r="T84" i="4" s="1"/>
  <c r="R87" i="4"/>
  <c r="R86" i="4" s="1"/>
  <c r="R85" i="4" s="1"/>
  <c r="R84" i="4" s="1"/>
  <c r="P87" i="4"/>
  <c r="P86" i="4" s="1"/>
  <c r="P85" i="4" s="1"/>
  <c r="P84" i="4" s="1"/>
  <c r="AU55" i="1" s="1"/>
  <c r="BK87" i="4"/>
  <c r="BK86" i="4" s="1"/>
  <c r="J87" i="4"/>
  <c r="J80" i="4"/>
  <c r="F80" i="4"/>
  <c r="F78" i="4"/>
  <c r="E76" i="4"/>
  <c r="J55" i="4"/>
  <c r="F55" i="4"/>
  <c r="F53" i="4"/>
  <c r="E51" i="4"/>
  <c r="J20" i="4"/>
  <c r="E20" i="4"/>
  <c r="F56" i="4" s="1"/>
  <c r="J19" i="4"/>
  <c r="J14" i="4"/>
  <c r="J53" i="4" s="1"/>
  <c r="E7" i="4"/>
  <c r="E72" i="4" s="1"/>
  <c r="AY54" i="1"/>
  <c r="AX54" i="1"/>
  <c r="F36" i="3"/>
  <c r="BD54" i="1" s="1"/>
  <c r="BI87" i="3"/>
  <c r="BH87" i="3"/>
  <c r="F35" i="3" s="1"/>
  <c r="BC54" i="1" s="1"/>
  <c r="BG87" i="3"/>
  <c r="F34" i="3" s="1"/>
  <c r="BB54" i="1" s="1"/>
  <c r="BF87" i="3"/>
  <c r="J33" i="3" s="1"/>
  <c r="AW54" i="1" s="1"/>
  <c r="T87" i="3"/>
  <c r="T86" i="3" s="1"/>
  <c r="T85" i="3" s="1"/>
  <c r="T84" i="3" s="1"/>
  <c r="R87" i="3"/>
  <c r="R86" i="3" s="1"/>
  <c r="R85" i="3" s="1"/>
  <c r="R84" i="3" s="1"/>
  <c r="P87" i="3"/>
  <c r="P86" i="3" s="1"/>
  <c r="P85" i="3" s="1"/>
  <c r="P84" i="3" s="1"/>
  <c r="AU54" i="1" s="1"/>
  <c r="BK87" i="3"/>
  <c r="BK86" i="3" s="1"/>
  <c r="J86" i="3" s="1"/>
  <c r="J62" i="3" s="1"/>
  <c r="J87" i="3"/>
  <c r="BE87" i="3" s="1"/>
  <c r="J80" i="3"/>
  <c r="F80" i="3"/>
  <c r="F78" i="3"/>
  <c r="E76" i="3"/>
  <c r="J55" i="3"/>
  <c r="F55" i="3"/>
  <c r="F53" i="3"/>
  <c r="E51" i="3"/>
  <c r="J20" i="3"/>
  <c r="E20" i="3"/>
  <c r="F81" i="3" s="1"/>
  <c r="J19" i="3"/>
  <c r="J14" i="3"/>
  <c r="J53" i="3" s="1"/>
  <c r="E7" i="3"/>
  <c r="E72" i="3" s="1"/>
  <c r="AY53" i="1"/>
  <c r="AX53" i="1"/>
  <c r="BI87" i="2"/>
  <c r="F36" i="2" s="1"/>
  <c r="BD53" i="1" s="1"/>
  <c r="BH87" i="2"/>
  <c r="F35" i="2" s="1"/>
  <c r="BC53" i="1" s="1"/>
  <c r="BG87" i="2"/>
  <c r="F34" i="2" s="1"/>
  <c r="BB53" i="1" s="1"/>
  <c r="BF87" i="2"/>
  <c r="F33" i="2" s="1"/>
  <c r="BA53" i="1" s="1"/>
  <c r="T87" i="2"/>
  <c r="T86" i="2" s="1"/>
  <c r="T85" i="2" s="1"/>
  <c r="T84" i="2" s="1"/>
  <c r="R87" i="2"/>
  <c r="R86" i="2" s="1"/>
  <c r="R85" i="2" s="1"/>
  <c r="R84" i="2" s="1"/>
  <c r="P87" i="2"/>
  <c r="P86" i="2" s="1"/>
  <c r="P85" i="2" s="1"/>
  <c r="P84" i="2" s="1"/>
  <c r="AU53" i="1" s="1"/>
  <c r="BK87" i="2"/>
  <c r="BK86" i="2" s="1"/>
  <c r="J87" i="2"/>
  <c r="BE87" i="2" s="1"/>
  <c r="J80" i="2"/>
  <c r="F80" i="2"/>
  <c r="F78" i="2"/>
  <c r="E76" i="2"/>
  <c r="J55" i="2"/>
  <c r="F55" i="2"/>
  <c r="F53" i="2"/>
  <c r="E51" i="2"/>
  <c r="J20" i="2"/>
  <c r="E20" i="2"/>
  <c r="F81" i="2" s="1"/>
  <c r="J19" i="2"/>
  <c r="J14" i="2"/>
  <c r="J78" i="2" s="1"/>
  <c r="E7" i="2"/>
  <c r="E47" i="2" s="1"/>
  <c r="AS61" i="1"/>
  <c r="BD59" i="1"/>
  <c r="BC59" i="1"/>
  <c r="AY59" i="1" s="1"/>
  <c r="BB59" i="1"/>
  <c r="AZ59" i="1"/>
  <c r="AX59" i="1"/>
  <c r="AV59" i="1"/>
  <c r="AU59" i="1"/>
  <c r="AS59" i="1"/>
  <c r="AS52" i="1"/>
  <c r="AT60" i="1"/>
  <c r="L47" i="1"/>
  <c r="AM46" i="1"/>
  <c r="L46" i="1"/>
  <c r="AM44" i="1"/>
  <c r="L44" i="1"/>
  <c r="L42" i="1"/>
  <c r="L41" i="1"/>
  <c r="E72" i="11" l="1"/>
  <c r="E47" i="3"/>
  <c r="J78" i="5"/>
  <c r="E47" i="6"/>
  <c r="E47" i="10"/>
  <c r="F32" i="2"/>
  <c r="AZ53" i="1" s="1"/>
  <c r="J32" i="2"/>
  <c r="AV53" i="1" s="1"/>
  <c r="J78" i="3"/>
  <c r="E72" i="2"/>
  <c r="J33" i="2"/>
  <c r="AW53" i="1" s="1"/>
  <c r="F56" i="3"/>
  <c r="E47" i="4"/>
  <c r="F56" i="5"/>
  <c r="T96" i="6"/>
  <c r="F35" i="6"/>
  <c r="BC57" i="1" s="1"/>
  <c r="P241" i="6"/>
  <c r="T241" i="6"/>
  <c r="BK261" i="6"/>
  <c r="J261" i="6" s="1"/>
  <c r="J71" i="6" s="1"/>
  <c r="R261" i="6"/>
  <c r="R217" i="7"/>
  <c r="J78" i="10"/>
  <c r="F56" i="11"/>
  <c r="F81" i="11"/>
  <c r="J33" i="11"/>
  <c r="AW62" i="1" s="1"/>
  <c r="F35" i="11"/>
  <c r="BC62" i="1" s="1"/>
  <c r="BC61" i="1" s="1"/>
  <c r="AY61" i="1" s="1"/>
  <c r="F33" i="3"/>
  <c r="BA54" i="1" s="1"/>
  <c r="F91" i="6"/>
  <c r="R252" i="6"/>
  <c r="J86" i="7"/>
  <c r="R92" i="7"/>
  <c r="F81" i="10"/>
  <c r="F56" i="10"/>
  <c r="P152" i="6"/>
  <c r="T152" i="6"/>
  <c r="P253" i="6"/>
  <c r="T253" i="6"/>
  <c r="P261" i="6"/>
  <c r="T261" i="6"/>
  <c r="T298" i="6"/>
  <c r="P94" i="7"/>
  <c r="T94" i="7"/>
  <c r="T93" i="7" s="1"/>
  <c r="J33" i="7"/>
  <c r="AW58" i="1" s="1"/>
  <c r="AT58" i="1" s="1"/>
  <c r="F35" i="7"/>
  <c r="BC58" i="1" s="1"/>
  <c r="P218" i="7"/>
  <c r="T218" i="7"/>
  <c r="P236" i="7"/>
  <c r="T236" i="7"/>
  <c r="P90" i="12"/>
  <c r="P89" i="12" s="1"/>
  <c r="T90" i="12"/>
  <c r="T89" i="12" s="1"/>
  <c r="F34" i="12"/>
  <c r="BB63" i="1" s="1"/>
  <c r="BB61" i="1" s="1"/>
  <c r="AX61" i="1" s="1"/>
  <c r="F36" i="12"/>
  <c r="BD63" i="1" s="1"/>
  <c r="P116" i="12"/>
  <c r="T116" i="12"/>
  <c r="T115" i="12" s="1"/>
  <c r="T88" i="12" s="1"/>
  <c r="P130" i="12"/>
  <c r="T130" i="12"/>
  <c r="J31" i="14"/>
  <c r="AW64" i="1" s="1"/>
  <c r="F33" i="14"/>
  <c r="BC64" i="1" s="1"/>
  <c r="BK85" i="4"/>
  <c r="J86" i="4"/>
  <c r="J62" i="4" s="1"/>
  <c r="F32" i="3"/>
  <c r="AZ54" i="1" s="1"/>
  <c r="J32" i="3"/>
  <c r="AV54" i="1" s="1"/>
  <c r="AT54" i="1" s="1"/>
  <c r="J32" i="5"/>
  <c r="AV56" i="1" s="1"/>
  <c r="F32" i="5"/>
  <c r="AZ56" i="1" s="1"/>
  <c r="J86" i="2"/>
  <c r="J62" i="2" s="1"/>
  <c r="BK85" i="2"/>
  <c r="BD52" i="1"/>
  <c r="BD51" i="1" s="1"/>
  <c r="J53" i="2"/>
  <c r="F56" i="2"/>
  <c r="BK85" i="3"/>
  <c r="J33" i="5"/>
  <c r="AW56" i="1" s="1"/>
  <c r="J53" i="6"/>
  <c r="J88" i="6"/>
  <c r="T95" i="6"/>
  <c r="F81" i="4"/>
  <c r="J96" i="6"/>
  <c r="J62" i="6" s="1"/>
  <c r="BK95" i="6"/>
  <c r="F32" i="6"/>
  <c r="AZ57" i="1" s="1"/>
  <c r="J32" i="6"/>
  <c r="AV57" i="1" s="1"/>
  <c r="J94" i="7"/>
  <c r="J62" i="7" s="1"/>
  <c r="BK93" i="7"/>
  <c r="J218" i="7"/>
  <c r="J69" i="7" s="1"/>
  <c r="BK217" i="7"/>
  <c r="J217" i="7" s="1"/>
  <c r="J68" i="7" s="1"/>
  <c r="J78" i="4"/>
  <c r="F32" i="4"/>
  <c r="AZ55" i="1" s="1"/>
  <c r="E72" i="5"/>
  <c r="BK85" i="5"/>
  <c r="P96" i="6"/>
  <c r="P95" i="6" s="1"/>
  <c r="J33" i="6"/>
  <c r="AW57" i="1" s="1"/>
  <c r="P93" i="7"/>
  <c r="R96" i="6"/>
  <c r="R95" i="6" s="1"/>
  <c r="R94" i="6" s="1"/>
  <c r="F34" i="6"/>
  <c r="BB57" i="1" s="1"/>
  <c r="BB52" i="1" s="1"/>
  <c r="BB51" i="1" s="1"/>
  <c r="J253" i="6"/>
  <c r="J70" i="6" s="1"/>
  <c r="BK252" i="6"/>
  <c r="J252" i="6" s="1"/>
  <c r="J69" i="6" s="1"/>
  <c r="F56" i="7"/>
  <c r="F32" i="7"/>
  <c r="AZ58" i="1" s="1"/>
  <c r="BK85" i="10"/>
  <c r="J86" i="10"/>
  <c r="J62" i="10" s="1"/>
  <c r="J32" i="12"/>
  <c r="AV63" i="1" s="1"/>
  <c r="F32" i="12"/>
  <c r="AZ63" i="1" s="1"/>
  <c r="J82" i="14"/>
  <c r="J58" i="14" s="1"/>
  <c r="BK81" i="14"/>
  <c r="F33" i="6"/>
  <c r="BA57" i="1" s="1"/>
  <c r="E80" i="7"/>
  <c r="F33" i="10"/>
  <c r="BA60" i="1" s="1"/>
  <c r="BA59" i="1" s="1"/>
  <c r="AW59" i="1" s="1"/>
  <c r="AT59" i="1" s="1"/>
  <c r="BK89" i="12"/>
  <c r="J90" i="12"/>
  <c r="J62" i="12" s="1"/>
  <c r="R115" i="12"/>
  <c r="F33" i="7"/>
  <c r="BA58" i="1" s="1"/>
  <c r="BK86" i="11"/>
  <c r="J32" i="11"/>
  <c r="AV62" i="1" s="1"/>
  <c r="AT62" i="1" s="1"/>
  <c r="F32" i="11"/>
  <c r="AZ62" i="1" s="1"/>
  <c r="F36" i="11"/>
  <c r="BD62" i="1" s="1"/>
  <c r="R81" i="14"/>
  <c r="R80" i="14" s="1"/>
  <c r="J53" i="11"/>
  <c r="R88" i="12"/>
  <c r="J116" i="12"/>
  <c r="J64" i="12" s="1"/>
  <c r="BK115" i="12"/>
  <c r="J115" i="12" s="1"/>
  <c r="J63" i="12" s="1"/>
  <c r="F30" i="14"/>
  <c r="AZ64" i="1" s="1"/>
  <c r="J30" i="14"/>
  <c r="AV64" i="1" s="1"/>
  <c r="AT64" i="1" s="1"/>
  <c r="T81" i="14"/>
  <c r="T80" i="14" s="1"/>
  <c r="F33" i="11"/>
  <c r="BA62" i="1" s="1"/>
  <c r="F85" i="12"/>
  <c r="J33" i="12"/>
  <c r="AW63" i="1" s="1"/>
  <c r="F77" i="14"/>
  <c r="J82" i="12"/>
  <c r="J74" i="14"/>
  <c r="F31" i="14"/>
  <c r="BA64" i="1" s="1"/>
  <c r="E76" i="12"/>
  <c r="E70" i="14"/>
  <c r="BC52" i="1" l="1"/>
  <c r="AZ52" i="1"/>
  <c r="AZ51" i="1" s="1"/>
  <c r="AY52" i="1"/>
  <c r="T217" i="7"/>
  <c r="T92" i="7" s="1"/>
  <c r="P252" i="6"/>
  <c r="AT53" i="1"/>
  <c r="BD61" i="1"/>
  <c r="BA52" i="1"/>
  <c r="BA51" i="1" s="1"/>
  <c r="P94" i="6"/>
  <c r="AU57" i="1" s="1"/>
  <c r="P115" i="12"/>
  <c r="P88" i="12" s="1"/>
  <c r="AU63" i="1" s="1"/>
  <c r="AU61" i="1" s="1"/>
  <c r="P217" i="7"/>
  <c r="P92" i="7" s="1"/>
  <c r="AU58" i="1" s="1"/>
  <c r="T252" i="6"/>
  <c r="T94" i="6" s="1"/>
  <c r="AW52" i="1"/>
  <c r="AX52" i="1"/>
  <c r="AV52" i="1"/>
  <c r="BA61" i="1"/>
  <c r="AW61" i="1" s="1"/>
  <c r="AZ61" i="1"/>
  <c r="AV61" i="1" s="1"/>
  <c r="BK84" i="10"/>
  <c r="J84" i="10" s="1"/>
  <c r="J85" i="10"/>
  <c r="J61" i="10" s="1"/>
  <c r="AT56" i="1"/>
  <c r="J89" i="12"/>
  <c r="J61" i="12" s="1"/>
  <c r="BK88" i="12"/>
  <c r="J88" i="12" s="1"/>
  <c r="J85" i="5"/>
  <c r="J61" i="5" s="1"/>
  <c r="BK84" i="5"/>
  <c r="J84" i="5" s="1"/>
  <c r="AT57" i="1"/>
  <c r="BK84" i="3"/>
  <c r="J84" i="3" s="1"/>
  <c r="J85" i="3"/>
  <c r="J61" i="3" s="1"/>
  <c r="W30" i="1"/>
  <c r="BK84" i="4"/>
  <c r="J84" i="4" s="1"/>
  <c r="J85" i="4"/>
  <c r="J61" i="4" s="1"/>
  <c r="BK85" i="11"/>
  <c r="J86" i="11"/>
  <c r="J62" i="11" s="1"/>
  <c r="BK80" i="14"/>
  <c r="J80" i="14" s="1"/>
  <c r="J81" i="14"/>
  <c r="J57" i="14" s="1"/>
  <c r="AT63" i="1"/>
  <c r="J93" i="7"/>
  <c r="J61" i="7" s="1"/>
  <c r="BK92" i="7"/>
  <c r="J92" i="7" s="1"/>
  <c r="BK94" i="6"/>
  <c r="J94" i="6" s="1"/>
  <c r="J95" i="6"/>
  <c r="J61" i="6" s="1"/>
  <c r="J85" i="2"/>
  <c r="J61" i="2" s="1"/>
  <c r="BK84" i="2"/>
  <c r="J84" i="2" s="1"/>
  <c r="W29" i="1" l="1"/>
  <c r="BC51" i="1"/>
  <c r="AT52" i="1"/>
  <c r="AY51" i="1"/>
  <c r="AU52" i="1"/>
  <c r="J29" i="2"/>
  <c r="J60" i="2"/>
  <c r="J60" i="4"/>
  <c r="J29" i="4"/>
  <c r="AT61" i="1"/>
  <c r="AX51" i="1"/>
  <c r="W28" i="1"/>
  <c r="J60" i="3"/>
  <c r="J29" i="3"/>
  <c r="J60" i="12"/>
  <c r="J29" i="12"/>
  <c r="J60" i="6"/>
  <c r="J29" i="6"/>
  <c r="J29" i="7"/>
  <c r="J60" i="7"/>
  <c r="J56" i="14"/>
  <c r="J27" i="14"/>
  <c r="BK84" i="11"/>
  <c r="J84" i="11" s="1"/>
  <c r="J85" i="11"/>
  <c r="J61" i="11" s="1"/>
  <c r="J60" i="5"/>
  <c r="J29" i="5"/>
  <c r="J29" i="10"/>
  <c r="J60" i="10"/>
  <c r="W27" i="1" l="1"/>
  <c r="AW51" i="1"/>
  <c r="AK27" i="1" s="1"/>
  <c r="AG57" i="1"/>
  <c r="AN57" i="1" s="1"/>
  <c r="J38" i="6"/>
  <c r="AG63" i="1"/>
  <c r="AN63" i="1" s="1"/>
  <c r="J38" i="12"/>
  <c r="J38" i="2"/>
  <c r="AG53" i="1"/>
  <c r="J60" i="11"/>
  <c r="J29" i="11"/>
  <c r="AG58" i="1"/>
  <c r="AN58" i="1" s="1"/>
  <c r="J38" i="7"/>
  <c r="AG54" i="1"/>
  <c r="AN54" i="1" s="1"/>
  <c r="J38" i="3"/>
  <c r="J36" i="14"/>
  <c r="AG64" i="1"/>
  <c r="AN64" i="1" s="1"/>
  <c r="AG60" i="1"/>
  <c r="J38" i="10"/>
  <c r="AV51" i="1"/>
  <c r="W26" i="1"/>
  <c r="AG55" i="1"/>
  <c r="AN55" i="1" s="1"/>
  <c r="J38" i="4"/>
  <c r="AG56" i="1"/>
  <c r="AN56" i="1" s="1"/>
  <c r="J38" i="5"/>
  <c r="AT51" i="1" l="1"/>
  <c r="AN51" i="1" s="1"/>
  <c r="AK26" i="1"/>
  <c r="AG59" i="1"/>
  <c r="AN59" i="1" s="1"/>
  <c r="AN60" i="1"/>
  <c r="AN53" i="1"/>
  <c r="AG52" i="1"/>
  <c r="AG51" i="1" s="1"/>
  <c r="AG62" i="1"/>
  <c r="J38" i="11"/>
  <c r="AG61" i="1" l="1"/>
  <c r="AN61" i="1" s="1"/>
  <c r="AN62" i="1"/>
  <c r="AN52" i="1"/>
  <c r="AK23" i="1" l="1"/>
  <c r="AK32" i="1" s="1"/>
</calcChain>
</file>

<file path=xl/sharedStrings.xml><?xml version="1.0" encoding="utf-8"?>
<sst xmlns="http://schemas.openxmlformats.org/spreadsheetml/2006/main" count="7557" uniqueCount="860">
  <si>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</si>
  <si>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</si>
  <si>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</si>
  <si>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</si>
  <si>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</si>
  <si>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</si>
  <si>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</si>
  <si>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{d1a6143a-b0f6-4916-a723-79a91ab7a7b8}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</si>
  <si>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</si>
  <si>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</si>
  <si>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</si>
  <si>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</si>
  <si>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</si>
  <si>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</si>
  <si>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</si>
  <si>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</si>
  <si>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</si>
  <si>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16064ZA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</si>
  <si>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</si>
  <si>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</si>
  <si>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Městské památkové zóny</t>
  </si>
  <si>
    <t>0,1</t>
  </si>
  <si>
    <t>KSO:</t>
  </si>
  <si>
    <t>801 49 12</t>
  </si>
  <si>
    <t>CC-CZ:</t>
  </si>
  <si>
    <t>12614</t>
  </si>
  <si>
    <t>1</t>
  </si>
  <si>
    <t>Místo:</t>
  </si>
  <si>
    <t>Ústí nad Orlicí</t>
  </si>
  <si>
    <t>Datum:</t>
  </si>
  <si>
    <t>15.3.2017</t>
  </si>
  <si>
    <t>CZ-CPV:</t>
  </si>
  <si>
    <t>45000000-7</t>
  </si>
  <si>
    <t>CZ-CPA:</t>
  </si>
  <si>
    <t>43.99.9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</si>
  <si>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</si>
  <si>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</si>
  <si>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</si>
  <si>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</si>
  <si>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</si>
  <si>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</si>
  <si>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</si>
  <si>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Projektový atelier pro arch.a poz. stavby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</si>
  <si>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</si>
  <si>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</si>
  <si>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</si>
  <si>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</si>
  <si>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</si>
  <si>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</si>
  <si>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</si>
  <si>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</si>
  <si>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</si>
  <si>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</si>
  <si>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</si>
  <si>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</si>
  <si>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</si>
  <si>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</si>
  <si>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</si>
  <si>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</si>
  <si>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</si>
  <si>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</si>
  <si>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</si>
  <si>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</si>
  <si>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</si>
  <si>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</si>
  <si>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</si>
  <si>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</si>
  <si>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</si>
  <si>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</si>
  <si>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</si>
  <si>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</si>
  <si>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</si>
  <si>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</si>
  <si>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</si>
  <si>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</si>
  <si>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</si>
  <si>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</si>
  <si>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</si>
  <si>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</si>
  <si>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</si>
  <si>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</si>
  <si>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</si>
  <si>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</si>
  <si>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SO.01</t>
  </si>
  <si>
    <t>STA</t>
  </si>
  <si>
    <t>{12c1f3ab-2191-472a-93ae-547efa9e7c0c}</t>
  </si>
  <si>
    <t>2</t>
  </si>
  <si>
    <t>/</t>
  </si>
  <si>
    <t>SO.01 a</t>
  </si>
  <si>
    <t xml:space="preserve">Příležitostná obslužná plocha </t>
  </si>
  <si>
    <t>Soupis</t>
  </si>
  <si>
    <t>{08528ea3-56df-4d64-a534-7df186171918}</t>
  </si>
  <si>
    <t>SO.01 b</t>
  </si>
  <si>
    <t>Pěší komunikace v ploše zahrady</t>
  </si>
  <si>
    <t>{6140b789-9888-49ba-9a3e-c6a5a93c42e3}</t>
  </si>
  <si>
    <t>SO.01 c</t>
  </si>
  <si>
    <t>Pěší komunikace nad Husovou ulicí</t>
  </si>
  <si>
    <t>{de21fce1-2c2f-4106-b818-6ca10533241c}</t>
  </si>
  <si>
    <t>SO.01 e</t>
  </si>
  <si>
    <t>Informační bod</t>
  </si>
  <si>
    <t>{56f11bcc-6306-4fc7-84fc-a7a96e73e71d}</t>
  </si>
  <si>
    <t>SO.01 f</t>
  </si>
  <si>
    <t>Vyrovnávací schodiště</t>
  </si>
  <si>
    <t>{07f9a151-e233-40de-90d8-a9d057262d5a}</t>
  </si>
  <si>
    <t>SO.01 g</t>
  </si>
  <si>
    <t>Rampa</t>
  </si>
  <si>
    <t>{cbd3d5bd-f255-4d7c-a58e-3cf9fffd59d3}</t>
  </si>
  <si>
    <t>SO.08</t>
  </si>
  <si>
    <t>Rozvody inženýrských sítí</t>
  </si>
  <si>
    <t>{9b086f6c-6920-4d10-b288-c407477d071d}</t>
  </si>
  <si>
    <t>SO.08 c</t>
  </si>
  <si>
    <t>závlahový vodovod a drenáž</t>
  </si>
  <si>
    <t>{bbb424e0-a7ee-47ba-9657-3b692c3455e0}</t>
  </si>
  <si>
    <t>SO.09</t>
  </si>
  <si>
    <t>Architektonické prvky</t>
  </si>
  <si>
    <t>{db0c4aa4-df0f-4147-8cc1-059ae237ea58}</t>
  </si>
  <si>
    <t>SO.09 a</t>
  </si>
  <si>
    <t>Náhrobky + plastiky</t>
  </si>
  <si>
    <t>{540c4807-8105-4cdb-ab9b-e5292202f878}</t>
  </si>
  <si>
    <t>SO.09 b</t>
  </si>
  <si>
    <t>Místo setkání</t>
  </si>
  <si>
    <t>{76152e0c-5497-4b1f-a571-c15c6718f0e6}</t>
  </si>
  <si>
    <t>VRN</t>
  </si>
  <si>
    <t>Vedlejší rozpočtové náklady</t>
  </si>
  <si>
    <t>{780d5c55-1653-4606-9abf-bc19636850ec}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</si>
  <si>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</si>
  <si>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</si>
  <si>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</si>
  <si>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</si>
  <si>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</si>
  <si>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</si>
  <si>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</si>
  <si>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SO.01 - Kominikační propojení</t>
  </si>
  <si>
    <t>Soupis:</t>
  </si>
  <si>
    <t xml:space="preserve">SO.01 a - Příležitostná obslužná plocha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</si>
  <si>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</si>
  <si>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</si>
  <si>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</si>
  <si>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</si>
  <si>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</si>
  <si>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</si>
  <si>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</si>
  <si>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</si>
  <si>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</si>
  <si>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</si>
  <si>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</si>
  <si>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</si>
  <si>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</si>
  <si>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</si>
  <si>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</si>
  <si>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</si>
  <si>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</si>
  <si>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</si>
  <si>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</si>
  <si>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</si>
  <si>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</si>
  <si>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</si>
  <si>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</si>
  <si>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</si>
  <si>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</si>
  <si>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</t>
  </si>
  <si>
    <t>K</t>
  </si>
  <si>
    <t>510991111R</t>
  </si>
  <si>
    <t>Práce a dodávky spojené s komunikacemi celkem, specifikované v ssamostatné příloze</t>
  </si>
  <si>
    <t>Kč</t>
  </si>
  <si>
    <t>4</t>
  </si>
  <si>
    <t>1763127583</t>
  </si>
  <si>
    <t>VV</t>
  </si>
  <si>
    <t>SO.01 b - Pěší komunikace v ploše zahrady</t>
  </si>
  <si>
    <t>510991112R</t>
  </si>
  <si>
    <t>-708289729</t>
  </si>
  <si>
    <t>SO.01 c - Pěší komunikace nad Husovou ulicí</t>
  </si>
  <si>
    <t>510991113R</t>
  </si>
  <si>
    <t>-1875035517</t>
  </si>
  <si>
    <t>SO.01 e - Informační bod</t>
  </si>
  <si>
    <t>510991115R</t>
  </si>
  <si>
    <t>-545712593</t>
  </si>
  <si>
    <t>SO.01 f - Vyrovnávací schodiště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</si>
  <si>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</si>
  <si>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</si>
  <si>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</si>
  <si>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</si>
  <si>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</si>
  <si>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</si>
  <si>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</si>
  <si>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</si>
  <si>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</si>
  <si>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782 - Dokončovací práce - obklady z kamene</t>
  </si>
  <si>
    <t>Zemní práce</t>
  </si>
  <si>
    <t>132301101</t>
  </si>
  <si>
    <t>Hloubení zapažených i nezapažených rýh šířky do 600 mm s urovnáním dna do předepsaného profilu a spádu v hornině tř. 4 do 100 m3</t>
  </si>
  <si>
    <t>m3</t>
  </si>
  <si>
    <t>CS ÚRS 2017 01</t>
  </si>
  <si>
    <t>1523625129</t>
  </si>
  <si>
    <t>B.1</t>
  </si>
  <si>
    <t>(1,28+0,86+3,505+1,95+3,60+3,41+5,80+(3,505+0,30+3,10+0,30)*2)*0,40*0,80</t>
  </si>
  <si>
    <t>132301109</t>
  </si>
  <si>
    <t>Hloubení zapažených i nezapažených rýh šířky do 600 mm s urovnáním dna do předepsaného profilu a spádu v hornině tř. 4 Příplatek k cenám za lepivost horniny tř. 4</t>
  </si>
  <si>
    <t>1096282371</t>
  </si>
  <si>
    <t>(1,28+0,86+3,505+1,95+3,60+3,41+5,80+(3,505+0,30+3,10+0,30)*2)*0,40*0,80*0,30</t>
  </si>
  <si>
    <t>3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</si>
  <si>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</si>
  <si>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</si>
  <si>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1507323806</t>
  </si>
  <si>
    <t>NA MEZIDEPONII A ZPĚT</t>
  </si>
  <si>
    <t>(1,28+0,86+3,505+1,95+3,60+3,41+5,80+(3,505+0,30+3,10+0,30)*2)*0,40*0,80*2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</si>
  <si>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</si>
  <si>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</si>
  <si>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-1609320884</t>
  </si>
  <si>
    <t>Z  VÝKOPU</t>
  </si>
  <si>
    <t>11,141</t>
  </si>
  <si>
    <t>POTŘEBA ZÁSYPU</t>
  </si>
  <si>
    <t>-8,959</t>
  </si>
  <si>
    <t>PŘEBYTEK</t>
  </si>
  <si>
    <t>Součet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</si>
  <si>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</si>
  <si>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</si>
  <si>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-502152826</t>
  </si>
  <si>
    <t>2,182*10</t>
  </si>
  <si>
    <t>6</t>
  </si>
  <si>
    <t>167101101</t>
  </si>
  <si>
    <t>Nakládání, skládání a překládání neulehlého výkopku nebo sypaniny nakládání, množství do 100 m3, z hornin tř. 1 až 4</t>
  </si>
  <si>
    <t>-116693167</t>
  </si>
  <si>
    <t>NA MEZIDEPONII</t>
  </si>
  <si>
    <t>7</t>
  </si>
  <si>
    <t>171201201</t>
  </si>
  <si>
    <t>Uložení sypaniny na skládky</t>
  </si>
  <si>
    <t>-532711392</t>
  </si>
  <si>
    <t>NA SKLÁDCE</t>
  </si>
  <si>
    <t>8</t>
  </si>
  <si>
    <t>171201211</t>
  </si>
  <si>
    <t>Uložení sypaniny poplatek za uložení sypaniny na skládce ( skládkovné )</t>
  </si>
  <si>
    <t>t</t>
  </si>
  <si>
    <t>-1648868217</t>
  </si>
  <si>
    <t>2,182*2</t>
  </si>
  <si>
    <t>9</t>
  </si>
  <si>
    <t>174101101</t>
  </si>
  <si>
    <t>Zásyp sypaninou z jakékoliv horniny s uložením výkopku ve vrstvách se zhutněním jam, šachet, rýh nebo kolem objektů v těchto vykopávkách</t>
  </si>
  <si>
    <t>742110233</t>
  </si>
  <si>
    <t>3,505*1,80*1,42</t>
  </si>
  <si>
    <t>Zakládání</t>
  </si>
  <si>
    <t>10</t>
  </si>
  <si>
    <t>274313811</t>
  </si>
  <si>
    <t>Základy z betonu prostého pasy betonu kamenem neprokládaného tř. C 25/30</t>
  </si>
  <si>
    <t>-1184163889</t>
  </si>
  <si>
    <t>11</t>
  </si>
  <si>
    <t>279321347</t>
  </si>
  <si>
    <t>Základové zdi z betonu železového (bez výztuže) bez zvláštních nároků na vliv prostředí (X0, XC) tř. C 25/30</t>
  </si>
  <si>
    <t>-1210321571</t>
  </si>
  <si>
    <t>(1,28+0,86+3,505+1,95+3,60+3,41+5,80+(3,505+0,30+3,10+0,30)*2)*0,30*1,20</t>
  </si>
  <si>
    <t>12</t>
  </si>
  <si>
    <t>279351105</t>
  </si>
  <si>
    <t>Bednění základových zdí svislé nebo šikmé (odkloněné), půdorysně přímé nebo zalomené ve volných nebo zapažených jámách, rýhách, šachtách, včetně případných vzpěr, oboustranné za každou stranu zřízení</t>
  </si>
  <si>
    <t>m2</t>
  </si>
  <si>
    <t>1930947215</t>
  </si>
  <si>
    <t>((1,28+0,86+3,505+1,95+3,60+3,41+5,80+(3,505+0,30+3,10+0,30)*2)*0,30*1,20)/0,30*2</t>
  </si>
  <si>
    <t>13</t>
  </si>
  <si>
    <t>279351106</t>
  </si>
  <si>
    <t>Bednění základových zdí svislé nebo šikmé (odkloněné), půdorysně přímé nebo zalomené ve volných nebo zapažených jámách, rýhách, šachtách, včetně případných vzpěr, oboustranné za každou stranu odstranění</t>
  </si>
  <si>
    <t>-946923036</t>
  </si>
  <si>
    <t>14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</si>
  <si>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</si>
  <si>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</si>
  <si>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1993122714</t>
  </si>
  <si>
    <t>(1,28+0,86+3,505+1,95+3,60+3,41+5,80+(3,505+0,30+3,10+0,30)*2)*0,40*0,80*0,200</t>
  </si>
  <si>
    <t>Vodorovné konstrukce</t>
  </si>
  <si>
    <t>434191423</t>
  </si>
  <si>
    <t>Osazování schodišťových stupňů kamenných s vyspárováním styčných spár, s provizorním dřevěným zábradlím a dočasným zakrytím stupnic prkny na desku, stupňů pemrlovaných nebo ostatních</t>
  </si>
  <si>
    <t>m</t>
  </si>
  <si>
    <t>1808162906</t>
  </si>
  <si>
    <t>1,80*(3+6+7+12)</t>
  </si>
  <si>
    <t>16</t>
  </si>
  <si>
    <t>M</t>
  </si>
  <si>
    <t>583880150</t>
  </si>
  <si>
    <t>prvky stavební z přírodního kamene masivní (stupně schodišťové, značky měřičské) stupně schodišťové masivní  žulové stupeň schodišťový plný výstupní výžlabková podstupnice - pemrlovaný v=150  š=300  l=1000</t>
  </si>
  <si>
    <t>kus</t>
  </si>
  <si>
    <t>1187125125</t>
  </si>
  <si>
    <t>1,80*(3+6+7+12)*1,10</t>
  </si>
  <si>
    <t>17</t>
  </si>
  <si>
    <t>576991199R</t>
  </si>
  <si>
    <t>Podlaha podest, pochozí i podkladní vrstva</t>
  </si>
  <si>
    <t>698913465</t>
  </si>
  <si>
    <t>1,80*1,80</t>
  </si>
  <si>
    <t>1,955*1,80</t>
  </si>
  <si>
    <t>1,62*1,80</t>
  </si>
  <si>
    <t>1,60*1,80</t>
  </si>
  <si>
    <t>0,59*1,80</t>
  </si>
  <si>
    <t>Úpravy povrchů, podlahy a osazování výplní</t>
  </si>
  <si>
    <t>18</t>
  </si>
  <si>
    <t>631311136</t>
  </si>
  <si>
    <t>Mazanina z betonu prostého tl. přes 120 do 240 mm tř. C 25/30</t>
  </si>
  <si>
    <t>337843682</t>
  </si>
  <si>
    <t>0,86*1,80*1/0,707</t>
  </si>
  <si>
    <t>1,550*01,80*1/0,707</t>
  </si>
  <si>
    <t>(1,955+0,31)*1,80</t>
  </si>
  <si>
    <t>(1,62+0,31)*1,80</t>
  </si>
  <si>
    <t>1,86*1,80</t>
  </si>
  <si>
    <t>3,41*1,80*1/0,707</t>
  </si>
  <si>
    <t>0,20*1,80</t>
  </si>
  <si>
    <t>33,619*0,15</t>
  </si>
  <si>
    <t>19</t>
  </si>
  <si>
    <t>631319013</t>
  </si>
  <si>
    <t>Příplatek k cenám mazanin za úpravu povrchu mazaniny přehlazením, mazanina tl. přes 120 do 240 mm</t>
  </si>
  <si>
    <t>735008061</t>
  </si>
  <si>
    <t>20</t>
  </si>
  <si>
    <t>631319175</t>
  </si>
  <si>
    <t>Příplatek k cenám mazanin za stržení povrchu spodní vrstvy mazaniny latí před vložením výztuže nebo pletiva pro tl. obou vrstev mazaniny přes 120 do 240 mm</t>
  </si>
  <si>
    <t>620357549</t>
  </si>
  <si>
    <t>631362021</t>
  </si>
  <si>
    <t>Výztuž mazanin ze svařovaných sítí z drátů typu KARI</t>
  </si>
  <si>
    <t>365811555</t>
  </si>
  <si>
    <t>33,619*1,10*1,15*0,0079*1,08*2</t>
  </si>
  <si>
    <t>Ostatní konstrukce a práce-bourání</t>
  </si>
  <si>
    <t>22</t>
  </si>
  <si>
    <t>916241112</t>
  </si>
  <si>
    <t>Osazení obrubníku kamenného se zřízením lože, s vyplněním a zatřením spár cementovou maltou ležatého bez boční opěry, do lože z betonu prostého tř. C 12/15</t>
  </si>
  <si>
    <t>757467053</t>
  </si>
  <si>
    <t>POMOCNĚ PRO K/2</t>
  </si>
  <si>
    <t>1,28+0,86+3,505+1,95+3,60+3,41+5,80</t>
  </si>
  <si>
    <t>23</t>
  </si>
  <si>
    <t>583803030</t>
  </si>
  <si>
    <t>výrobky lomařské a kamenické pro komunikace (kostky dlažební, krajníky a obrubníky) obrubníky kamenné žula (skupina mat. I/2) přímé OP 1  32 x 24</t>
  </si>
  <si>
    <t>-472931509</t>
  </si>
  <si>
    <t>(1,28+0,86+3,505+1,95+3,60+3,41+5,80)*1,02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</si>
  <si>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</si>
  <si>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</si>
  <si>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</si>
  <si>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</si>
  <si>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</si>
  <si>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846424379</t>
  </si>
  <si>
    <t>PSV</t>
  </si>
  <si>
    <t>Práce a dodávky PSV</t>
  </si>
  <si>
    <t>711</t>
  </si>
  <si>
    <t>Izolace proti vodě, vlhkosti a plynům</t>
  </si>
  <si>
    <t>25</t>
  </si>
  <si>
    <t>711132230</t>
  </si>
  <si>
    <t>Izolace proti zemní vlhkosti a beztlakové podpovrchové vodě pásy na sucho na ploše svislé S TECHNODREN, typ 2015 Z1</t>
  </si>
  <si>
    <t>-1744099707</t>
  </si>
  <si>
    <t>(3,60+1,80)*1,10</t>
  </si>
  <si>
    <t>26</t>
  </si>
  <si>
    <t>711999411R</t>
  </si>
  <si>
    <t>Ukončovací lišta k Technodrenu</t>
  </si>
  <si>
    <t>1318269897</t>
  </si>
  <si>
    <t>3,60+1,80</t>
  </si>
  <si>
    <t>27</t>
  </si>
  <si>
    <t>998711201</t>
  </si>
  <si>
    <t>Přesun hmot pro izolace proti vodě, vlhkosti a plynům stanovený procentní sazbou z ceny vodorovná dopravní vzdálenost do 50 m v objektech výšky do 6 m</t>
  </si>
  <si>
    <t>%</t>
  </si>
  <si>
    <t>-880383709</t>
  </si>
  <si>
    <t>767</t>
  </si>
  <si>
    <t>Konstrukce zámečnické</t>
  </si>
  <si>
    <t>28</t>
  </si>
  <si>
    <t>767165114</t>
  </si>
  <si>
    <t>Montáž zábradlí rovného madel z trubek nebo tenkostěnných profilů svařováním</t>
  </si>
  <si>
    <t>-1419655625</t>
  </si>
  <si>
    <t>1,55+0,30+2,40-0,30</t>
  </si>
  <si>
    <t>29</t>
  </si>
  <si>
    <t>140110109R</t>
  </si>
  <si>
    <t>madlo nástěnné s drřžáky včetně povrchové úpravy</t>
  </si>
  <si>
    <t>32</t>
  </si>
  <si>
    <t>-1694711139</t>
  </si>
  <si>
    <t>(1,55+0,30+2,40-0,30)*1,08</t>
  </si>
  <si>
    <t>30</t>
  </si>
  <si>
    <t>767220120</t>
  </si>
  <si>
    <t>Montáž schodišťového zábradlí z trubek nebo tenkostěnných profilů do zdiva, hmotnosti 1 m zábradlí přes 15 do 25 kg</t>
  </si>
  <si>
    <t>572129534</t>
  </si>
  <si>
    <t>1,28</t>
  </si>
  <si>
    <t>0,86*1/0,707</t>
  </si>
  <si>
    <t>1,550*1/0,707</t>
  </si>
  <si>
    <t>1,955</t>
  </si>
  <si>
    <t>1,950</t>
  </si>
  <si>
    <t>1,86</t>
  </si>
  <si>
    <t>0,59</t>
  </si>
  <si>
    <t>3,41*1/0,707</t>
  </si>
  <si>
    <t>0,20</t>
  </si>
  <si>
    <t>5,80</t>
  </si>
  <si>
    <t>31</t>
  </si>
  <si>
    <t>553915369R</t>
  </si>
  <si>
    <t>zábradelní systém vč. povrchové úpravy</t>
  </si>
  <si>
    <t>1642901238</t>
  </si>
  <si>
    <t>22,066*1,08</t>
  </si>
  <si>
    <t>998767201</t>
  </si>
  <si>
    <t>Přesun hmot pro zámečnické konstrukce stanovený procentní sazbou z ceny vodorovná dopravní vzdálenost do 50 m v objektech výšky do 6 m</t>
  </si>
  <si>
    <t>-489599352</t>
  </si>
  <si>
    <t>782</t>
  </si>
  <si>
    <t>Dokončovací práce - obklady z kamene</t>
  </si>
  <si>
    <t>33</t>
  </si>
  <si>
    <t>782111160R</t>
  </si>
  <si>
    <t>Montáž obkladu kámen stěn tloušťky 100 mm</t>
  </si>
  <si>
    <t>-820723560</t>
  </si>
  <si>
    <t>POMOCNĚ PRO K/4</t>
  </si>
  <si>
    <t>((1,28+0,86+3,505+1,95+3,60+3,41+5,80+(3,505+0,30+3,10+0,30)*2)*0,30*1,20)/0,30*2/2</t>
  </si>
  <si>
    <t>34</t>
  </si>
  <si>
    <t>583821900RR</t>
  </si>
  <si>
    <t xml:space="preserve">prvky stavební z přírodního kamene malé (desky dlažební, obkladové, soklové a podobně) desky obkladové materiálová skupina I/2 - žula povrch tryskaný tl.  5 cm </t>
  </si>
  <si>
    <t>398310566</t>
  </si>
  <si>
    <t>((1,28+0,86+3,505+1,95+3,60+3,41+5,80+(3,505+0,30+3,10+0,30)*2)*0,30*1,20)/0,30*2/2*1,04</t>
  </si>
  <si>
    <t>35</t>
  </si>
  <si>
    <t>998782201</t>
  </si>
  <si>
    <t>Přesun hmot pro obklady kamenné stanovený procentní sazbou z ceny vodorovná dopravní vzdálenost do 50 m v objektech výšky do 6 m</t>
  </si>
  <si>
    <t>-881419057</t>
  </si>
  <si>
    <t>SO.01 g - Rampa</t>
  </si>
  <si>
    <t>1925783230</t>
  </si>
  <si>
    <t>B.101</t>
  </si>
  <si>
    <t>(2,30*4+2,51)*0,40*1,50</t>
  </si>
  <si>
    <t>1,675*0,40*0,90</t>
  </si>
  <si>
    <t>1561481074</t>
  </si>
  <si>
    <t>7,629*0,30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</si>
  <si>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</si>
  <si>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</si>
  <si>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1899681297</t>
  </si>
  <si>
    <t>1294417877</t>
  </si>
  <si>
    <t>7,629*2</t>
  </si>
  <si>
    <t>170831601</t>
  </si>
  <si>
    <t>NA MEZIDEPONII PRO ZPĚT</t>
  </si>
  <si>
    <t>-614962923</t>
  </si>
  <si>
    <t>158889253</t>
  </si>
  <si>
    <t>2,30*4*(1,80+0,00)/2*1,675</t>
  </si>
  <si>
    <t>583312000</t>
  </si>
  <si>
    <t>kamenivo přírodní těžené pro stavební účely  PTK  (drobné, hrubé, štěrkopísky) kamenivo mimo normu zásypový materiál</t>
  </si>
  <si>
    <t>-563482748</t>
  </si>
  <si>
    <t>DOPLNĚNÍ ZÁSYPU POD RAMPOU</t>
  </si>
  <si>
    <t>Z DEPONIE</t>
  </si>
  <si>
    <t>-7,629</t>
  </si>
  <si>
    <t>CHYBÍ</t>
  </si>
  <si>
    <t>6,240*2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</si>
  <si>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</si>
  <si>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</si>
  <si>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1393014572</t>
  </si>
  <si>
    <t>212972112</t>
  </si>
  <si>
    <t>Opláštění drenážních trub filtrační textilií DN 100</t>
  </si>
  <si>
    <t>78941968</t>
  </si>
  <si>
    <t>1346537355</t>
  </si>
  <si>
    <t>1672401226</t>
  </si>
  <si>
    <t>2,30*4*(1,80+0,00)/2*0,30</t>
  </si>
  <si>
    <t>1,675*1,80*0,30</t>
  </si>
  <si>
    <t>-611435438</t>
  </si>
  <si>
    <t>3,389/0,30*2</t>
  </si>
  <si>
    <t>-558765202</t>
  </si>
  <si>
    <t>-1442957913</t>
  </si>
  <si>
    <t>3,389*0,200</t>
  </si>
  <si>
    <t>576991111R</t>
  </si>
  <si>
    <t>Kryt pozemních komunikací, rampy</t>
  </si>
  <si>
    <t>260433056</t>
  </si>
  <si>
    <t>DLE TECHNOLOGICKÉHO POSTUPU V SO 01 b</t>
  </si>
  <si>
    <t>DESKA RAMPY</t>
  </si>
  <si>
    <t>1,675*1,50+3,78*1,50+6,205*1,50</t>
  </si>
  <si>
    <t>1594398603</t>
  </si>
  <si>
    <t>(1,675*1,50+3,78*1,50+6,205*1,50)*0,15</t>
  </si>
  <si>
    <t>735212376</t>
  </si>
  <si>
    <t>527699223</t>
  </si>
  <si>
    <t>1526913544</t>
  </si>
  <si>
    <t>(1,675*1,50+3,78*1,50+6,205*1,50)*1,10*1,15*0,0079*1,08*2</t>
  </si>
  <si>
    <t>-2131607405</t>
  </si>
  <si>
    <t>POMOCNĚ PRO  K/6</t>
  </si>
  <si>
    <t>2,30*4</t>
  </si>
  <si>
    <t>1,675</t>
  </si>
  <si>
    <t>POMOCNĚ PRO K/8</t>
  </si>
  <si>
    <t>1,70</t>
  </si>
  <si>
    <t>1796391012</t>
  </si>
  <si>
    <t>K/6</t>
  </si>
  <si>
    <t>12,575*1,02</t>
  </si>
  <si>
    <t>-572580776</t>
  </si>
  <si>
    <t>767161114</t>
  </si>
  <si>
    <t>Montáž zábradlí rovného z trubek nebo tenkostěnných profilů do zdiva, hmotnosti 1 m zábradlí přes 20 do 30 kg</t>
  </si>
  <si>
    <t>1026868858</t>
  </si>
  <si>
    <t>1,675+5,595+6,20</t>
  </si>
  <si>
    <t>-659068542</t>
  </si>
  <si>
    <t>DLE TECHNOLOGICKÉHO POSTUPU</t>
  </si>
  <si>
    <t>(1,675+5,595+6,20)*1,08</t>
  </si>
  <si>
    <t>-976805586</t>
  </si>
  <si>
    <t>3,78+1,50+4,50</t>
  </si>
  <si>
    <t>622224176</t>
  </si>
  <si>
    <t>(3,78+1,50+4,50)*1,08</t>
  </si>
  <si>
    <t>382971019</t>
  </si>
  <si>
    <t>1319781070</t>
  </si>
  <si>
    <t>2,30*4*(1,80+0,00)/2</t>
  </si>
  <si>
    <t>1,675*1,80</t>
  </si>
  <si>
    <t xml:space="preserve">583821900R </t>
  </si>
  <si>
    <t>632431949</t>
  </si>
  <si>
    <t>POMOCNĚ PRO K/7</t>
  </si>
  <si>
    <t>11,295*1,04</t>
  </si>
  <si>
    <t>-1778950985</t>
  </si>
  <si>
    <t>SO.08 - Rozvody inženýrských sítí</t>
  </si>
  <si>
    <t>SO.08 c - závlahový vodovod a drenáž</t>
  </si>
  <si>
    <t>PSV - PSV</t>
  </si>
  <si>
    <t xml:space="preserve">    720 - Zdravotechnika</t>
  </si>
  <si>
    <t>720</t>
  </si>
  <si>
    <t>Zdravotechnika</t>
  </si>
  <si>
    <t>720991111</t>
  </si>
  <si>
    <t>Práce a dodávky spojené se ZTI celkem, specifikované v samostatné příloze</t>
  </si>
  <si>
    <t>-976128456</t>
  </si>
  <si>
    <t>SO.09 - Architektonické prvky</t>
  </si>
  <si>
    <t>SO.09 a - Náhrobky + plastiky</t>
  </si>
  <si>
    <t xml:space="preserve">    799 - Restaurování</t>
  </si>
  <si>
    <t>799</t>
  </si>
  <si>
    <t>Restaurování</t>
  </si>
  <si>
    <t>799992101R</t>
  </si>
  <si>
    <t>NA/1 Deska ve zdi</t>
  </si>
  <si>
    <t>714945881</t>
  </si>
  <si>
    <t>D.1.4.2 - REST - RESTAURÁTORSKÉ PRÁCE</t>
  </si>
  <si>
    <t>799992102R</t>
  </si>
  <si>
    <t>NA/2 Litinnový kříž s korpusem Ježíše Krista</t>
  </si>
  <si>
    <t>-1569698212</t>
  </si>
  <si>
    <t>799992103R</t>
  </si>
  <si>
    <t xml:space="preserve">NA/3 Litinnový kříž </t>
  </si>
  <si>
    <t>-2082100022</t>
  </si>
  <si>
    <t>799992104R</t>
  </si>
  <si>
    <t>NA/4 Litinnový kříž s korpusem Ježíše Krista</t>
  </si>
  <si>
    <t>1240554709</t>
  </si>
  <si>
    <t>799992105R</t>
  </si>
  <si>
    <t>NA/5 Litinnový kříž s korpusem Ježíše Krista</t>
  </si>
  <si>
    <t>-731282679</t>
  </si>
  <si>
    <t>799992106R</t>
  </si>
  <si>
    <t>NA/6 Náhrobek</t>
  </si>
  <si>
    <t>-3502205</t>
  </si>
  <si>
    <t>799992107R</t>
  </si>
  <si>
    <t>NA/7 Náhrobek s kamenným křížem</t>
  </si>
  <si>
    <t>1810697066</t>
  </si>
  <si>
    <t>799992108R</t>
  </si>
  <si>
    <t>NA/8 Podstavec náhrobku, část</t>
  </si>
  <si>
    <t>-150355454</t>
  </si>
  <si>
    <t>799992109R</t>
  </si>
  <si>
    <t>NA/9 Podstavec náhrobku</t>
  </si>
  <si>
    <t>689460337</t>
  </si>
  <si>
    <t>799992110R</t>
  </si>
  <si>
    <t>NA/10 Podstavec náhrobku</t>
  </si>
  <si>
    <t>140036397</t>
  </si>
  <si>
    <t>799992111R</t>
  </si>
  <si>
    <t>NA/11 Část náhrobku</t>
  </si>
  <si>
    <t>1752433472</t>
  </si>
  <si>
    <t>799992112R</t>
  </si>
  <si>
    <t>NA/12 Podstavec náhrobku</t>
  </si>
  <si>
    <t>393692441</t>
  </si>
  <si>
    <t>799992113R</t>
  </si>
  <si>
    <t>NA/13 Podstavec náhrobku</t>
  </si>
  <si>
    <t>565222735</t>
  </si>
  <si>
    <t>799992114R</t>
  </si>
  <si>
    <t>NA/14 Podstavec náhrobku</t>
  </si>
  <si>
    <t>1349396310</t>
  </si>
  <si>
    <t>799992115R</t>
  </si>
  <si>
    <t>NA/15 Hlavice náhrobku</t>
  </si>
  <si>
    <t>453359920</t>
  </si>
  <si>
    <t>799992116R</t>
  </si>
  <si>
    <t>NA/16 Náhrobek s litinovým křížem s korpusem Ježíše Krista</t>
  </si>
  <si>
    <t>-543439032</t>
  </si>
  <si>
    <t>799992117R</t>
  </si>
  <si>
    <t>NA/17 Náhrobek s nápisovou deskou</t>
  </si>
  <si>
    <t>-148699593</t>
  </si>
  <si>
    <t>799992118R</t>
  </si>
  <si>
    <t>NA/18 Náhrobek s kamenným křížem s korpusem Ježíše Krista</t>
  </si>
  <si>
    <t>885297469</t>
  </si>
  <si>
    <t>799992119R</t>
  </si>
  <si>
    <t xml:space="preserve">NA/19 Náhrobek s litinovým křížem </t>
  </si>
  <si>
    <t>1270284416</t>
  </si>
  <si>
    <t>799992120R</t>
  </si>
  <si>
    <t>NA/20 Náhrobek s litinovým křížem s korpusem Ježíše Krista</t>
  </si>
  <si>
    <t>-760241614</t>
  </si>
  <si>
    <t>799992121R</t>
  </si>
  <si>
    <t>NA/21 Náhrobek se sochou anděla</t>
  </si>
  <si>
    <t>1020821863</t>
  </si>
  <si>
    <t>799992122R</t>
  </si>
  <si>
    <t>NA/22 Náhrobek s plastikou</t>
  </si>
  <si>
    <t>-838325917</t>
  </si>
  <si>
    <t>799992123R</t>
  </si>
  <si>
    <t>NA/23 Náhrobek s kamenným křížem</t>
  </si>
  <si>
    <t>-1773221803</t>
  </si>
  <si>
    <t>799992124R</t>
  </si>
  <si>
    <t>NA/24 Náhrobek s litinovým křížem s korpusem Ježíše Krista</t>
  </si>
  <si>
    <t>491795254</t>
  </si>
  <si>
    <t>799992125R</t>
  </si>
  <si>
    <t>NA/25 Náhrobek s lvýklenkem pro plastiku</t>
  </si>
  <si>
    <t>766359833</t>
  </si>
  <si>
    <t>799992126R</t>
  </si>
  <si>
    <t>NA/26 Lurdská jeskyňka</t>
  </si>
  <si>
    <t>-1248288692</t>
  </si>
  <si>
    <t>799992127R</t>
  </si>
  <si>
    <t>NA/27 Náhrobek</t>
  </si>
  <si>
    <t>2054781123</t>
  </si>
  <si>
    <t>799992128R</t>
  </si>
  <si>
    <t>NA/28 Litinový kříž s korpusem Ježíše Krista</t>
  </si>
  <si>
    <t>-907766718</t>
  </si>
  <si>
    <t>799992129R</t>
  </si>
  <si>
    <t>NA/29 Torza náhrobků při zdi (úsek G)</t>
  </si>
  <si>
    <t>-801827598</t>
  </si>
  <si>
    <t>799992130R</t>
  </si>
  <si>
    <t>NA/30 Torza náhrobků při zdi (úsek J)</t>
  </si>
  <si>
    <t>1009989111</t>
  </si>
  <si>
    <t>799992131R</t>
  </si>
  <si>
    <t>NA/31 Torza náhrobků v ploše</t>
  </si>
  <si>
    <t>1910641952</t>
  </si>
  <si>
    <t>799992132R</t>
  </si>
  <si>
    <t>NA/32 Torza náhrobků v ohradní zdi</t>
  </si>
  <si>
    <t>-387392296</t>
  </si>
  <si>
    <t>799992133R</t>
  </si>
  <si>
    <t>NA/33 Náhrobek u zdi kostela</t>
  </si>
  <si>
    <t>572623547</t>
  </si>
  <si>
    <t>799992134R</t>
  </si>
  <si>
    <t>NA/34 Pamětní deska s plastikou</t>
  </si>
  <si>
    <t>1397675432</t>
  </si>
  <si>
    <t>799992135R</t>
  </si>
  <si>
    <t>S/1 Sousoší sv. Josefa</t>
  </si>
  <si>
    <t>1900195652</t>
  </si>
  <si>
    <t>36</t>
  </si>
  <si>
    <t>799992137R</t>
  </si>
  <si>
    <t>S/3 Kříž s plastikou Ježíše Krista</t>
  </si>
  <si>
    <t>-503513348</t>
  </si>
  <si>
    <t>SO.09 b - Místo setkání</t>
  </si>
  <si>
    <t xml:space="preserve">    762 - Konstrukce tesařské</t>
  </si>
  <si>
    <t xml:space="preserve">    772 - Podlahy z kamene</t>
  </si>
  <si>
    <t xml:space="preserve">    796 - Vybavení vestavěným mobiliářem</t>
  </si>
  <si>
    <t>133301101</t>
  </si>
  <si>
    <t>Hloubení zapažených i nezapažených šachet s případným nutným přemístěním výkopku ve výkopišti v hornině tř. 4 do 100 m3</t>
  </si>
  <si>
    <t>-1526830182</t>
  </si>
  <si>
    <t>POMOCNĚ PRO SNÍŽENÍ ÚROVNĚ PRO PLOCHU OHNIŠTĚ</t>
  </si>
  <si>
    <t>C.102</t>
  </si>
  <si>
    <t>3,14*1,75/2*1,75/2*0,40</t>
  </si>
  <si>
    <t>298503930</t>
  </si>
  <si>
    <t>-711141487</t>
  </si>
  <si>
    <t>0,962*10</t>
  </si>
  <si>
    <t>136101806</t>
  </si>
  <si>
    <t>1633069390</t>
  </si>
  <si>
    <t>0,962*2</t>
  </si>
  <si>
    <t>181951102</t>
  </si>
  <si>
    <t>Úprava pláně vyrovnáním výškových rozdílů v hornině tř. 1 až 4 se zhutněním</t>
  </si>
  <si>
    <t>-366797042</t>
  </si>
  <si>
    <t>POMOCNĚ PRO ÚPRAVU SNÍŽENÉ ÚROVNĚ PRO PLOCHU OHNIŠTĚ</t>
  </si>
  <si>
    <t>3,14*1,75/2*1,75/2</t>
  </si>
  <si>
    <t>762</t>
  </si>
  <si>
    <t>Konstrukce tesařské</t>
  </si>
  <si>
    <t>762991111R</t>
  </si>
  <si>
    <t>Montáž a dodávka laviček tesařských</t>
  </si>
  <si>
    <t>859810497</t>
  </si>
  <si>
    <t>MÍSTA SETKÁVÁNÍ</t>
  </si>
  <si>
    <t>998762201</t>
  </si>
  <si>
    <t>Přesun hmot pro konstrukce tesařské stanovený procentní sazbou z ceny vodorovná dopravní vzdálenost do 50 m v objektech výšky do 6 m</t>
  </si>
  <si>
    <t>-167929139</t>
  </si>
  <si>
    <t>772</t>
  </si>
  <si>
    <t>Podlahy z kamene</t>
  </si>
  <si>
    <t>772526280R</t>
  </si>
  <si>
    <t>Kladení dlažby z kamene z nepravidelných desek s řezanými stranami , tl. 80 a 90 mm</t>
  </si>
  <si>
    <t>-26338965</t>
  </si>
  <si>
    <t>583807650R</t>
  </si>
  <si>
    <t>kámen přírodní pro zdivo (kámen lomový, kopáky, haklíky, kvádry) kámen lomový upravený ČSN 72 1860, ON 72 1861 žula (materiálová skupina I/2) kámen lomový upravený pro zdivo kyklopské dle zadání tl.: 20 cm</t>
  </si>
  <si>
    <t>-226798538</t>
  </si>
  <si>
    <t>3,14*1,75/2*1,75/2*1,04</t>
  </si>
  <si>
    <t>998772201</t>
  </si>
  <si>
    <t>Přesun hmot pro kamenné dlažby, obklady schodišťových stupňů a soklů stanovený procentní sazbou z ceny vodorovná dopravní vzdálenost do 50 m v objektech výšky do 6 m</t>
  </si>
  <si>
    <t>-1157133528</t>
  </si>
  <si>
    <t>796</t>
  </si>
  <si>
    <t>Vybavení vestavěným mobiliářem</t>
  </si>
  <si>
    <t>796999502R</t>
  </si>
  <si>
    <t>Spodní stavba s kotvící technikou a montáží lavičky dvounohé, doprava hmot i vlastního výrobku v ceně</t>
  </si>
  <si>
    <t>-442136904</t>
  </si>
  <si>
    <t>154991111R</t>
  </si>
  <si>
    <t>informační tabule kovová pozink- barva dle specifikace v tab. PD (I/01)</t>
  </si>
  <si>
    <t>-1611573300</t>
  </si>
  <si>
    <t>I/01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</si>
  <si>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</si>
  <si>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</si>
  <si>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</si>
  <si>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</si>
  <si>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VRN3</t>
  </si>
  <si>
    <t>Zařízení staveniště</t>
  </si>
  <si>
    <t>030001000</t>
  </si>
  <si>
    <t>Základní rozdělení průvodních činností a nákladů zařízení staveniště</t>
  </si>
  <si>
    <t>1024</t>
  </si>
  <si>
    <t>-357864661</t>
  </si>
  <si>
    <t>VRN4</t>
  </si>
  <si>
    <t>Inženýrská činnost</t>
  </si>
  <si>
    <t>040001000</t>
  </si>
  <si>
    <t>Základní rozdělení průvodních činností a nákladů inženýrská činnost</t>
  </si>
  <si>
    <t>-1805198567</t>
  </si>
  <si>
    <t>VRN9</t>
  </si>
  <si>
    <t>Ostatní náklady</t>
  </si>
  <si>
    <t>090001000</t>
  </si>
  <si>
    <t>Základní rozdělení průvodních činností a nákladů ostatní náklady</t>
  </si>
  <si>
    <t>151754955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</si>
  <si>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</si>
  <si>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</si>
  <si>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</si>
  <si>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</si>
  <si>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</si>
  <si>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</si>
  <si>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</si>
  <si>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</si>
  <si>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</si>
  <si>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</si>
  <si>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</si>
  <si>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</si>
  <si>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</si>
  <si>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</si>
  <si>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</si>
  <si>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</si>
  <si>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</si>
  <si>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</si>
  <si>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</si>
  <si>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</si>
  <si>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</si>
  <si>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</si>
  <si>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</si>
  <si>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</si>
  <si>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</si>
  <si>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</si>
  <si>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</si>
  <si>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</si>
  <si>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</si>
  <si>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</si>
  <si>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</si>
  <si>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</si>
  <si>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</si>
  <si>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</si>
  <si>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</si>
  <si>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</si>
  <si>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</si>
  <si>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</si>
  <si>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</si>
  <si>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</si>
  <si>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</si>
  <si>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</si>
  <si>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</si>
  <si>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</si>
  <si>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</si>
  <si>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</si>
  <si>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</si>
  <si>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</si>
  <si>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</si>
  <si>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</si>
  <si>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</si>
  <si>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</si>
  <si>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</si>
  <si>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</si>
  <si>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</si>
  <si>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</si>
  <si>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</si>
  <si>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</si>
  <si>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</si>
  <si>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</si>
  <si>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</si>
  <si>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</si>
  <si>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</si>
  <si>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</si>
  <si>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</si>
  <si>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</si>
  <si>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</si>
  <si>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</si>
  <si>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</si>
  <si>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</si>
  <si>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</si>
  <si>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</si>
  <si>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</si>
  <si>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</si>
  <si>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</si>
  <si>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</si>
  <si>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</si>
  <si>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</si>
  <si>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</si>
  <si>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</si>
  <si>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</si>
  <si>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</si>
  <si>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</si>
  <si>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</si>
  <si>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</si>
  <si>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</si>
  <si>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</si>
  <si>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</si>
  <si>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</si>
  <si>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</si>
  <si>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</si>
  <si>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</si>
  <si>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</si>
  <si>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</si>
  <si>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</si>
  <si>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</si>
  <si>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</si>
  <si>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</si>
  <si>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</si>
  <si>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</si>
  <si>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</si>
  <si>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</si>
  <si>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</si>
  <si>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</si>
  <si>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</si>
  <si>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</si>
  <si>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</si>
  <si>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</si>
  <si>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</si>
  <si>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</si>
  <si>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</si>
  <si>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</si>
  <si>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</si>
  <si>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</si>
  <si>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</si>
  <si>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</si>
  <si>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</si>
  <si>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</si>
  <si>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</si>
  <si>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</si>
  <si>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</si>
  <si>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</si>
  <si>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</si>
  <si>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</si>
  <si>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</si>
  <si>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</si>
  <si>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</si>
  <si>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</si>
  <si>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</si>
  <si>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</si>
  <si>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</si>
  <si>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</si>
  <si>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</si>
  <si>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</si>
  <si>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</si>
  <si>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</si>
  <si>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</si>
  <si>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</si>
  <si>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</si>
  <si>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</si>
  <si>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</si>
  <si>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</si>
  <si>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</si>
  <si>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</si>
  <si>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</si>
  <si>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</si>
  <si>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</si>
  <si>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</si>
  <si>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</si>
  <si>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</si>
  <si>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</si>
  <si>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</si>
  <si>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</si>
  <si>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</si>
  <si>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</si>
  <si>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</si>
  <si>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</si>
  <si>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</si>
  <si>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</si>
  <si>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</si>
  <si>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</si>
  <si>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</si>
  <si>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</si>
  <si>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</si>
  <si>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</si>
  <si>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</si>
  <si>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</si>
  <si>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</si>
  <si>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</si>
  <si>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</si>
  <si>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</si>
  <si>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</si>
  <si>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</si>
  <si>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</si>
  <si>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</si>
  <si>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</si>
  <si>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</si>
  <si>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</si>
  <si>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</si>
  <si>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</si>
  <si>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</si>
  <si>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Komunikační propojení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</si>
</sst>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5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41" fillId="0" borderId="28" xfId="0" applyFont="1" applyBorder="1" applyAlignment="1" applyProtection="1">
      <alignment horizontal="center" vertical="center"/>
      <protection locked="0"/>
    </xf>
    <xf numFmtId="49" fontId="41" fillId="0" borderId="28" xfId="0" applyNumberFormat="1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center" vertical="center" wrapText="1"/>
      <protection locked="0"/>
    </xf>
    <xf numFmtId="167" fontId="41" fillId="0" borderId="28" xfId="0" applyNumberFormat="1" applyFont="1" applyBorder="1" applyAlignment="1" applyProtection="1">
      <alignment vertical="center"/>
      <protection locked="0"/>
    </xf>
    <xf numFmtId="4" fontId="41" fillId="5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  <protection locked="0"/>
    </xf>
    <xf numFmtId="0" fontId="41" fillId="0" borderId="5" xfId="0" applyFont="1" applyBorder="1" applyAlignment="1">
      <alignment vertical="center"/>
    </xf>
    <xf numFmtId="0" fontId="41" fillId="5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3" fillId="3" borderId="0" xfId="1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pane ySplit="1" topLeftCell="A24" activePane="bottomLeft" state="frozen"/>
      <selection pane="bottomLeft" activeCell="K54" sqref="K54:AF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5" width="59.83203125" bestFit="1" customWidth="1"/>
    <col min="46" max="46" width="11.5" bestFit="1" customWidth="1"/>
    <col min="47" max="47" width="16.6640625" bestFit="1" customWidth="1"/>
    <col min="48" max="48" width="18.5" bestFit="1" customWidth="1"/>
    <col min="49" max="49" width="18" bestFit="1" customWidth="1"/>
    <col min="50" max="50" width="12.6640625" bestFit="1" customWidth="1"/>
    <col min="51" max="51" width="12.1640625" bestFit="1" customWidth="1"/>
    <col min="52" max="52" width="12.6640625" bestFit="1" customWidth="1"/>
    <col min="53" max="53" width="12.1640625" bestFit="1" customWidth="1"/>
    <col min="54" max="54" width="20.1640625" bestFit="1" customWidth="1"/>
    <col min="55" max="56" width="11.5" bestFit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61" t="s">
        <v>8</v>
      </c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6" t="s">
        <v>17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9"/>
      <c r="AQ5" s="31"/>
      <c r="BE5" s="324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8" t="s">
        <v>20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9"/>
      <c r="AQ6" s="31"/>
      <c r="BE6" s="325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24</v>
      </c>
      <c r="AL7" s="29"/>
      <c r="AM7" s="29"/>
      <c r="AN7" s="35" t="s">
        <v>25</v>
      </c>
      <c r="AO7" s="29"/>
      <c r="AP7" s="29"/>
      <c r="AQ7" s="31"/>
      <c r="BE7" s="325"/>
      <c r="BS7" s="24" t="s">
        <v>26</v>
      </c>
    </row>
    <row r="8" spans="1:74" ht="14.45" customHeight="1">
      <c r="B8" s="28"/>
      <c r="C8" s="29"/>
      <c r="D8" s="37" t="s">
        <v>27</v>
      </c>
      <c r="E8" s="29"/>
      <c r="F8" s="29"/>
      <c r="G8" s="29"/>
      <c r="H8" s="29"/>
      <c r="I8" s="29"/>
      <c r="J8" s="29"/>
      <c r="K8" s="35" t="s">
        <v>28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29</v>
      </c>
      <c r="AL8" s="29"/>
      <c r="AM8" s="29"/>
      <c r="AN8" s="38" t="s">
        <v>30</v>
      </c>
      <c r="AO8" s="29"/>
      <c r="AP8" s="29"/>
      <c r="AQ8" s="31"/>
      <c r="BE8" s="325"/>
      <c r="BS8" s="24" t="s">
        <v>26</v>
      </c>
    </row>
    <row r="9" spans="1:74" ht="29.25" customHeight="1">
      <c r="B9" s="28"/>
      <c r="C9" s="29"/>
      <c r="D9" s="34" t="s">
        <v>31</v>
      </c>
      <c r="E9" s="29"/>
      <c r="F9" s="29"/>
      <c r="G9" s="29"/>
      <c r="H9" s="29"/>
      <c r="I9" s="29"/>
      <c r="J9" s="29"/>
      <c r="K9" s="39" t="s">
        <v>32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4" t="s">
        <v>33</v>
      </c>
      <c r="AL9" s="29"/>
      <c r="AM9" s="29"/>
      <c r="AN9" s="39" t="s">
        <v>34</v>
      </c>
      <c r="AO9" s="29"/>
      <c r="AP9" s="29"/>
      <c r="AQ9" s="31"/>
      <c r="BE9" s="325"/>
      <c r="BS9" s="24" t="s">
        <v>26</v>
      </c>
    </row>
    <row r="10" spans="1:74" ht="14.45" customHeight="1">
      <c r="B10" s="28"/>
      <c r="C10" s="29"/>
      <c r="D10" s="37" t="s">
        <v>35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36</v>
      </c>
      <c r="AL10" s="29"/>
      <c r="AM10" s="29"/>
      <c r="AN10" s="35" t="s">
        <v>5</v>
      </c>
      <c r="AO10" s="29"/>
      <c r="AP10" s="29"/>
      <c r="AQ10" s="31"/>
      <c r="BE10" s="325"/>
      <c r="BS10" s="24" t="s">
        <v>21</v>
      </c>
    </row>
    <row r="11" spans="1:74" ht="18.399999999999999" customHeight="1">
      <c r="B11" s="28"/>
      <c r="C11" s="29"/>
      <c r="D11" s="29"/>
      <c r="E11" s="35" t="s">
        <v>37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38</v>
      </c>
      <c r="AL11" s="29"/>
      <c r="AM11" s="29"/>
      <c r="AN11" s="35" t="s">
        <v>5</v>
      </c>
      <c r="AO11" s="29"/>
      <c r="AP11" s="29"/>
      <c r="AQ11" s="31"/>
      <c r="BE11" s="325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5"/>
      <c r="BS12" s="24" t="s">
        <v>21</v>
      </c>
    </row>
    <row r="13" spans="1:74" ht="14.45" customHeight="1">
      <c r="B13" s="28"/>
      <c r="C13" s="29"/>
      <c r="D13" s="37" t="s">
        <v>39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36</v>
      </c>
      <c r="AL13" s="29"/>
      <c r="AM13" s="29"/>
      <c r="AN13" s="40" t="s">
        <v>40</v>
      </c>
      <c r="AO13" s="29"/>
      <c r="AP13" s="29"/>
      <c r="AQ13" s="31"/>
      <c r="BE13" s="325"/>
      <c r="BS13" s="24" t="s">
        <v>21</v>
      </c>
    </row>
    <row r="14" spans="1:74" ht="15">
      <c r="B14" s="28"/>
      <c r="C14" s="29"/>
      <c r="D14" s="29"/>
      <c r="E14" s="329" t="s">
        <v>40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7" t="s">
        <v>38</v>
      </c>
      <c r="AL14" s="29"/>
      <c r="AM14" s="29"/>
      <c r="AN14" s="40" t="s">
        <v>40</v>
      </c>
      <c r="AO14" s="29"/>
      <c r="AP14" s="29"/>
      <c r="AQ14" s="31"/>
      <c r="BE14" s="325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5"/>
      <c r="BS15" s="24" t="s">
        <v>6</v>
      </c>
    </row>
    <row r="16" spans="1:74" ht="14.45" customHeight="1">
      <c r="B16" s="28"/>
      <c r="C16" s="29"/>
      <c r="D16" s="37" t="s">
        <v>41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36</v>
      </c>
      <c r="AL16" s="29"/>
      <c r="AM16" s="29"/>
      <c r="AN16" s="35" t="s">
        <v>5</v>
      </c>
      <c r="AO16" s="29"/>
      <c r="AP16" s="29"/>
      <c r="AQ16" s="31"/>
      <c r="BE16" s="325"/>
      <c r="BS16" s="24" t="s">
        <v>6</v>
      </c>
    </row>
    <row r="17" spans="2:71" ht="18.399999999999999" customHeight="1">
      <c r="B17" s="28"/>
      <c r="C17" s="29"/>
      <c r="D17" s="29"/>
      <c r="E17" s="35" t="s">
        <v>42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38</v>
      </c>
      <c r="AL17" s="29"/>
      <c r="AM17" s="29"/>
      <c r="AN17" s="35" t="s">
        <v>5</v>
      </c>
      <c r="AO17" s="29"/>
      <c r="AP17" s="29"/>
      <c r="AQ17" s="31"/>
      <c r="BE17" s="325"/>
      <c r="BS17" s="24" t="s">
        <v>43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5"/>
      <c r="BS18" s="24" t="s">
        <v>9</v>
      </c>
    </row>
    <row r="19" spans="2:71" ht="14.45" customHeight="1">
      <c r="B19" s="28"/>
      <c r="C19" s="29"/>
      <c r="D19" s="37" t="s">
        <v>44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5"/>
      <c r="BS19" s="24" t="s">
        <v>9</v>
      </c>
    </row>
    <row r="20" spans="2:71" ht="22.5" customHeight="1">
      <c r="B20" s="28"/>
      <c r="C20" s="29"/>
      <c r="D20" s="29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9"/>
      <c r="AP20" s="29"/>
      <c r="AQ20" s="31"/>
      <c r="BE20" s="325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5"/>
    </row>
    <row r="22" spans="2:71" ht="6.95" customHeight="1">
      <c r="B22" s="28"/>
      <c r="C22" s="29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9"/>
      <c r="AQ22" s="31"/>
      <c r="BE22" s="325"/>
    </row>
    <row r="23" spans="2:71" s="1" customFormat="1" ht="25.9" customHeight="1">
      <c r="B23" s="42"/>
      <c r="C23" s="43"/>
      <c r="D23" s="44" t="s">
        <v>45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32">
        <f>ROUND(AG51,2)</f>
        <v>0</v>
      </c>
      <c r="AL23" s="333"/>
      <c r="AM23" s="333"/>
      <c r="AN23" s="333"/>
      <c r="AO23" s="333"/>
      <c r="AP23" s="43"/>
      <c r="AQ23" s="46"/>
      <c r="BE23" s="325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25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34" t="s">
        <v>46</v>
      </c>
      <c r="M25" s="334"/>
      <c r="N25" s="334"/>
      <c r="O25" s="334"/>
      <c r="P25" s="43"/>
      <c r="Q25" s="43"/>
      <c r="R25" s="43"/>
      <c r="S25" s="43"/>
      <c r="T25" s="43"/>
      <c r="U25" s="43"/>
      <c r="V25" s="43"/>
      <c r="W25" s="334" t="s">
        <v>47</v>
      </c>
      <c r="X25" s="334"/>
      <c r="Y25" s="334"/>
      <c r="Z25" s="334"/>
      <c r="AA25" s="334"/>
      <c r="AB25" s="334"/>
      <c r="AC25" s="334"/>
      <c r="AD25" s="334"/>
      <c r="AE25" s="334"/>
      <c r="AF25" s="43"/>
      <c r="AG25" s="43"/>
      <c r="AH25" s="43"/>
      <c r="AI25" s="43"/>
      <c r="AJ25" s="43"/>
      <c r="AK25" s="334" t="s">
        <v>48</v>
      </c>
      <c r="AL25" s="334"/>
      <c r="AM25" s="334"/>
      <c r="AN25" s="334"/>
      <c r="AO25" s="334"/>
      <c r="AP25" s="43"/>
      <c r="AQ25" s="46"/>
      <c r="BE25" s="325"/>
    </row>
    <row r="26" spans="2:71" s="2" customFormat="1" ht="14.45" customHeight="1">
      <c r="B26" s="48"/>
      <c r="C26" s="49"/>
      <c r="D26" s="50" t="s">
        <v>49</v>
      </c>
      <c r="E26" s="49"/>
      <c r="F26" s="50" t="s">
        <v>50</v>
      </c>
      <c r="G26" s="49"/>
      <c r="H26" s="49"/>
      <c r="I26" s="49"/>
      <c r="J26" s="49"/>
      <c r="K26" s="49"/>
      <c r="L26" s="335">
        <v>0.21</v>
      </c>
      <c r="M26" s="336"/>
      <c r="N26" s="336"/>
      <c r="O26" s="336"/>
      <c r="P26" s="49"/>
      <c r="Q26" s="49"/>
      <c r="R26" s="49"/>
      <c r="S26" s="49"/>
      <c r="T26" s="49"/>
      <c r="U26" s="49"/>
      <c r="V26" s="49"/>
      <c r="W26" s="337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9"/>
      <c r="AG26" s="49"/>
      <c r="AH26" s="49"/>
      <c r="AI26" s="49"/>
      <c r="AJ26" s="49"/>
      <c r="AK26" s="337">
        <f>ROUND(AV51,2)</f>
        <v>0</v>
      </c>
      <c r="AL26" s="336"/>
      <c r="AM26" s="336"/>
      <c r="AN26" s="336"/>
      <c r="AO26" s="336"/>
      <c r="AP26" s="49"/>
      <c r="AQ26" s="51"/>
      <c r="BE26" s="325"/>
    </row>
    <row r="27" spans="2:71" s="2" customFormat="1" ht="14.45" customHeight="1">
      <c r="B27" s="48"/>
      <c r="C27" s="49"/>
      <c r="D27" s="49"/>
      <c r="E27" s="49"/>
      <c r="F27" s="50" t="s">
        <v>51</v>
      </c>
      <c r="G27" s="49"/>
      <c r="H27" s="49"/>
      <c r="I27" s="49"/>
      <c r="J27" s="49"/>
      <c r="K27" s="49"/>
      <c r="L27" s="335">
        <v>0.15</v>
      </c>
      <c r="M27" s="336"/>
      <c r="N27" s="336"/>
      <c r="O27" s="336"/>
      <c r="P27" s="49"/>
      <c r="Q27" s="49"/>
      <c r="R27" s="49"/>
      <c r="S27" s="49"/>
      <c r="T27" s="49"/>
      <c r="U27" s="49"/>
      <c r="V27" s="49"/>
      <c r="W27" s="337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9"/>
      <c r="AG27" s="49"/>
      <c r="AH27" s="49"/>
      <c r="AI27" s="49"/>
      <c r="AJ27" s="49"/>
      <c r="AK27" s="337">
        <f>ROUND(AW51,2)</f>
        <v>0</v>
      </c>
      <c r="AL27" s="336"/>
      <c r="AM27" s="336"/>
      <c r="AN27" s="336"/>
      <c r="AO27" s="336"/>
      <c r="AP27" s="49"/>
      <c r="AQ27" s="51"/>
      <c r="BE27" s="325"/>
    </row>
    <row r="28" spans="2:71" s="2" customFormat="1" ht="14.45" hidden="1" customHeight="1">
      <c r="B28" s="48"/>
      <c r="C28" s="49"/>
      <c r="D28" s="49"/>
      <c r="E28" s="49"/>
      <c r="F28" s="50" t="s">
        <v>52</v>
      </c>
      <c r="G28" s="49"/>
      <c r="H28" s="49"/>
      <c r="I28" s="49"/>
      <c r="J28" s="49"/>
      <c r="K28" s="49"/>
      <c r="L28" s="335">
        <v>0.21</v>
      </c>
      <c r="M28" s="336"/>
      <c r="N28" s="336"/>
      <c r="O28" s="336"/>
      <c r="P28" s="49"/>
      <c r="Q28" s="49"/>
      <c r="R28" s="49"/>
      <c r="S28" s="49"/>
      <c r="T28" s="49"/>
      <c r="U28" s="49"/>
      <c r="V28" s="49"/>
      <c r="W28" s="337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9"/>
      <c r="AG28" s="49"/>
      <c r="AH28" s="49"/>
      <c r="AI28" s="49"/>
      <c r="AJ28" s="49"/>
      <c r="AK28" s="337">
        <v>0</v>
      </c>
      <c r="AL28" s="336"/>
      <c r="AM28" s="336"/>
      <c r="AN28" s="336"/>
      <c r="AO28" s="336"/>
      <c r="AP28" s="49"/>
      <c r="AQ28" s="51"/>
      <c r="BE28" s="325"/>
    </row>
    <row r="29" spans="2:71" s="2" customFormat="1" ht="14.45" hidden="1" customHeight="1">
      <c r="B29" s="48"/>
      <c r="C29" s="49"/>
      <c r="D29" s="49"/>
      <c r="E29" s="49"/>
      <c r="F29" s="50" t="s">
        <v>53</v>
      </c>
      <c r="G29" s="49"/>
      <c r="H29" s="49"/>
      <c r="I29" s="49"/>
      <c r="J29" s="49"/>
      <c r="K29" s="49"/>
      <c r="L29" s="335">
        <v>0.15</v>
      </c>
      <c r="M29" s="336"/>
      <c r="N29" s="336"/>
      <c r="O29" s="336"/>
      <c r="P29" s="49"/>
      <c r="Q29" s="49"/>
      <c r="R29" s="49"/>
      <c r="S29" s="49"/>
      <c r="T29" s="49"/>
      <c r="U29" s="49"/>
      <c r="V29" s="49"/>
      <c r="W29" s="337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9"/>
      <c r="AG29" s="49"/>
      <c r="AH29" s="49"/>
      <c r="AI29" s="49"/>
      <c r="AJ29" s="49"/>
      <c r="AK29" s="337">
        <v>0</v>
      </c>
      <c r="AL29" s="336"/>
      <c r="AM29" s="336"/>
      <c r="AN29" s="336"/>
      <c r="AO29" s="336"/>
      <c r="AP29" s="49"/>
      <c r="AQ29" s="51"/>
      <c r="BE29" s="325"/>
    </row>
    <row r="30" spans="2:71" s="2" customFormat="1" ht="14.45" hidden="1" customHeight="1">
      <c r="B30" s="48"/>
      <c r="C30" s="49"/>
      <c r="D30" s="49"/>
      <c r="E30" s="49"/>
      <c r="F30" s="50" t="s">
        <v>54</v>
      </c>
      <c r="G30" s="49"/>
      <c r="H30" s="49"/>
      <c r="I30" s="49"/>
      <c r="J30" s="49"/>
      <c r="K30" s="49"/>
      <c r="L30" s="335">
        <v>0</v>
      </c>
      <c r="M30" s="336"/>
      <c r="N30" s="336"/>
      <c r="O30" s="336"/>
      <c r="P30" s="49"/>
      <c r="Q30" s="49"/>
      <c r="R30" s="49"/>
      <c r="S30" s="49"/>
      <c r="T30" s="49"/>
      <c r="U30" s="49"/>
      <c r="V30" s="49"/>
      <c r="W30" s="337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9"/>
      <c r="AG30" s="49"/>
      <c r="AH30" s="49"/>
      <c r="AI30" s="49"/>
      <c r="AJ30" s="49"/>
      <c r="AK30" s="337">
        <v>0</v>
      </c>
      <c r="AL30" s="336"/>
      <c r="AM30" s="336"/>
      <c r="AN30" s="336"/>
      <c r="AO30" s="336"/>
      <c r="AP30" s="49"/>
      <c r="AQ30" s="51"/>
      <c r="BE30" s="325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25"/>
    </row>
    <row r="32" spans="2:71" s="1" customFormat="1" ht="25.9" customHeight="1">
      <c r="B32" s="42"/>
      <c r="C32" s="52"/>
      <c r="D32" s="53" t="s">
        <v>55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56</v>
      </c>
      <c r="U32" s="54"/>
      <c r="V32" s="54"/>
      <c r="W32" s="54"/>
      <c r="X32" s="338" t="s">
        <v>57</v>
      </c>
      <c r="Y32" s="339"/>
      <c r="Z32" s="339"/>
      <c r="AA32" s="339"/>
      <c r="AB32" s="339"/>
      <c r="AC32" s="54"/>
      <c r="AD32" s="54"/>
      <c r="AE32" s="54"/>
      <c r="AF32" s="54"/>
      <c r="AG32" s="54"/>
      <c r="AH32" s="54"/>
      <c r="AI32" s="54"/>
      <c r="AJ32" s="54"/>
      <c r="AK32" s="340">
        <f>SUM(AK23:AK30)</f>
        <v>0</v>
      </c>
      <c r="AL32" s="339"/>
      <c r="AM32" s="339"/>
      <c r="AN32" s="339"/>
      <c r="AO32" s="341"/>
      <c r="AP32" s="52"/>
      <c r="AQ32" s="56"/>
      <c r="BE32" s="325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58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16064ZA</v>
      </c>
      <c r="AR41" s="63"/>
    </row>
    <row r="42" spans="2:56" s="4" customFormat="1" ht="36.950000000000003" customHeight="1">
      <c r="B42" s="65"/>
      <c r="C42" s="66" t="s">
        <v>19</v>
      </c>
      <c r="L42" s="342" t="str">
        <f>K6</f>
        <v>Revitalizace Městské památkové zóny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R42" s="65"/>
    </row>
    <row r="43" spans="2:56" s="1" customFormat="1" ht="6.95" customHeight="1">
      <c r="B43" s="42"/>
      <c r="AR43" s="42"/>
    </row>
    <row r="44" spans="2:56" s="1" customFormat="1" ht="15">
      <c r="B44" s="42"/>
      <c r="C44" s="64" t="s">
        <v>27</v>
      </c>
      <c r="L44" s="67" t="str">
        <f>IF(K8="","",K8)</f>
        <v>Ústí nad Orlicí</v>
      </c>
      <c r="AI44" s="64" t="s">
        <v>29</v>
      </c>
      <c r="AM44" s="344" t="str">
        <f>IF(AN8= "","",AN8)</f>
        <v>15.3.2017</v>
      </c>
      <c r="AN44" s="344"/>
      <c r="AR44" s="42"/>
    </row>
    <row r="45" spans="2:56" s="1" customFormat="1" ht="6.95" customHeight="1">
      <c r="B45" s="42"/>
      <c r="AR45" s="42"/>
    </row>
    <row r="46" spans="2:56" s="1" customFormat="1" ht="15">
      <c r="B46" s="42"/>
      <c r="C46" s="64" t="s">
        <v>35</v>
      </c>
      <c r="L46" s="3" t="str">
        <f>IF(E11= "","",E11)</f>
        <v>Město Ústí nad Orlicí</v>
      </c>
      <c r="AI46" s="64" t="s">
        <v>41</v>
      </c>
      <c r="AM46" s="345" t="str">
        <f>IF(E17="","",E17)</f>
        <v>Projektový atelier pro arch.a poz. stavby</v>
      </c>
      <c r="AN46" s="345"/>
      <c r="AO46" s="345"/>
      <c r="AP46" s="345"/>
      <c r="AR46" s="42"/>
      <c r="AS46" s="346" t="s">
        <v>59</v>
      </c>
      <c r="AT46" s="347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42"/>
      <c r="C47" s="64" t="s">
        <v>39</v>
      </c>
      <c r="L47" s="3" t="str">
        <f>IF(E14= "Vyplň údaj","",E14)</f>
        <v/>
      </c>
      <c r="AR47" s="42"/>
      <c r="AS47" s="348"/>
      <c r="AT47" s="349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48"/>
      <c r="AT48" s="349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50" t="s">
        <v>60</v>
      </c>
      <c r="D49" s="351"/>
      <c r="E49" s="351"/>
      <c r="F49" s="351"/>
      <c r="G49" s="351"/>
      <c r="H49" s="72"/>
      <c r="I49" s="352" t="s">
        <v>61</v>
      </c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3" t="s">
        <v>62</v>
      </c>
      <c r="AH49" s="351"/>
      <c r="AI49" s="351"/>
      <c r="AJ49" s="351"/>
      <c r="AK49" s="351"/>
      <c r="AL49" s="351"/>
      <c r="AM49" s="351"/>
      <c r="AN49" s="352" t="s">
        <v>63</v>
      </c>
      <c r="AO49" s="351"/>
      <c r="AP49" s="351"/>
      <c r="AQ49" s="73" t="s">
        <v>64</v>
      </c>
      <c r="AR49" s="42"/>
      <c r="AS49" s="74" t="s">
        <v>65</v>
      </c>
      <c r="AT49" s="75" t="s">
        <v>66</v>
      </c>
      <c r="AU49" s="75" t="s">
        <v>67</v>
      </c>
      <c r="AV49" s="75" t="s">
        <v>68</v>
      </c>
      <c r="AW49" s="75" t="s">
        <v>69</v>
      </c>
      <c r="AX49" s="75" t="s">
        <v>70</v>
      </c>
      <c r="AY49" s="75" t="s">
        <v>71</v>
      </c>
      <c r="AZ49" s="75" t="s">
        <v>72</v>
      </c>
      <c r="BA49" s="75" t="s">
        <v>73</v>
      </c>
      <c r="BB49" s="75" t="s">
        <v>74</v>
      </c>
      <c r="BC49" s="75" t="s">
        <v>75</v>
      </c>
      <c r="BD49" s="76" t="s">
        <v>76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77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63">
        <f>ROUND(AG52+AG59+AG61+AG64,2)</f>
        <v>0</v>
      </c>
      <c r="AH51" s="363"/>
      <c r="AI51" s="363"/>
      <c r="AJ51" s="363"/>
      <c r="AK51" s="363"/>
      <c r="AL51" s="363"/>
      <c r="AM51" s="363"/>
      <c r="AN51" s="364">
        <f>SUM(AG51,AT51)</f>
        <v>0</v>
      </c>
      <c r="AO51" s="364"/>
      <c r="AP51" s="364"/>
      <c r="AQ51" s="80" t="s">
        <v>5</v>
      </c>
      <c r="AR51" s="65"/>
      <c r="AS51" s="81">
        <f>ROUND(AS52+AS59+AS61+AS64,2)</f>
        <v>0</v>
      </c>
      <c r="AT51" s="82">
        <f t="shared" ref="AT51:AT64" si="0">ROUND(SUM(AV51:AW51),2)</f>
        <v>0</v>
      </c>
      <c r="AU51" s="83">
        <f>ROUND(AU52+AU59+AU61+AU64,5)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ROUND(AZ52+AZ59+AZ61+AZ64,2)</f>
        <v>0</v>
      </c>
      <c r="BA51" s="82">
        <f>ROUND(BA52+BA59+BA61+BA64,2)</f>
        <v>0</v>
      </c>
      <c r="BB51" s="82">
        <f>ROUND(BB52+BB59+BB61+BB64,2)</f>
        <v>0</v>
      </c>
      <c r="BC51" s="82">
        <f>ROUND(BC52+BC59+BC61+BC64,2)</f>
        <v>0</v>
      </c>
      <c r="BD51" s="84">
        <f>ROUND(BD52+BD59+BD61+BD64,2)</f>
        <v>0</v>
      </c>
      <c r="BS51" s="66" t="s">
        <v>78</v>
      </c>
      <c r="BT51" s="66" t="s">
        <v>79</v>
      </c>
      <c r="BU51" s="85" t="s">
        <v>80</v>
      </c>
      <c r="BV51" s="66" t="s">
        <v>81</v>
      </c>
      <c r="BW51" s="66" t="s">
        <v>7</v>
      </c>
      <c r="BX51" s="66" t="s">
        <v>82</v>
      </c>
      <c r="CL51" s="66" t="s">
        <v>23</v>
      </c>
    </row>
    <row r="52" spans="1:91" s="5" customFormat="1" ht="22.5" customHeight="1">
      <c r="B52" s="86"/>
      <c r="C52" s="87"/>
      <c r="D52" s="357" t="s">
        <v>83</v>
      </c>
      <c r="E52" s="357"/>
      <c r="F52" s="357"/>
      <c r="G52" s="357"/>
      <c r="H52" s="357"/>
      <c r="I52" s="88"/>
      <c r="J52" s="357" t="s">
        <v>859</v>
      </c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6">
        <f>ROUND(SUM(AG53:AG58),2)</f>
        <v>0</v>
      </c>
      <c r="AH52" s="355"/>
      <c r="AI52" s="355"/>
      <c r="AJ52" s="355"/>
      <c r="AK52" s="355"/>
      <c r="AL52" s="355"/>
      <c r="AM52" s="355"/>
      <c r="AN52" s="354">
        <f t="shared" ref="AN52:AN64" si="1">SUM(AG52,AT52)</f>
        <v>0</v>
      </c>
      <c r="AO52" s="355"/>
      <c r="AP52" s="355"/>
      <c r="AQ52" s="89" t="s">
        <v>84</v>
      </c>
      <c r="AR52" s="86"/>
      <c r="AS52" s="90">
        <f>ROUND(SUM(AS53:AS58),2)</f>
        <v>0</v>
      </c>
      <c r="AT52" s="91">
        <f t="shared" si="0"/>
        <v>0</v>
      </c>
      <c r="AU52" s="92">
        <f>ROUND(SUM(AU53:AU58),5)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ROUND(SUM(AZ53:AZ58),2)</f>
        <v>0</v>
      </c>
      <c r="BA52" s="91">
        <f>ROUND(SUM(BA53:BA58),2)</f>
        <v>0</v>
      </c>
      <c r="BB52" s="91">
        <f>ROUND(SUM(BB53:BB58),2)</f>
        <v>0</v>
      </c>
      <c r="BC52" s="91">
        <f>ROUND(SUM(BC53:BC58),2)</f>
        <v>0</v>
      </c>
      <c r="BD52" s="93">
        <f>ROUND(SUM(BD53:BD58),2)</f>
        <v>0</v>
      </c>
      <c r="BS52" s="94" t="s">
        <v>78</v>
      </c>
      <c r="BT52" s="94" t="s">
        <v>26</v>
      </c>
      <c r="BU52" s="94" t="s">
        <v>80</v>
      </c>
      <c r="BV52" s="94" t="s">
        <v>81</v>
      </c>
      <c r="BW52" s="94" t="s">
        <v>85</v>
      </c>
      <c r="BX52" s="94" t="s">
        <v>7</v>
      </c>
      <c r="CL52" s="94" t="s">
        <v>23</v>
      </c>
      <c r="CM52" s="94" t="s">
        <v>86</v>
      </c>
    </row>
    <row r="53" spans="1:91" s="6" customFormat="1" ht="22.5" customHeight="1">
      <c r="A53" s="95" t="s">
        <v>87</v>
      </c>
      <c r="B53" s="96"/>
      <c r="C53" s="9"/>
      <c r="D53" s="9"/>
      <c r="E53" s="360" t="s">
        <v>88</v>
      </c>
      <c r="F53" s="360"/>
      <c r="G53" s="360"/>
      <c r="H53" s="360"/>
      <c r="I53" s="360"/>
      <c r="J53" s="9"/>
      <c r="K53" s="360" t="s">
        <v>89</v>
      </c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  <c r="AF53" s="360"/>
      <c r="AG53" s="358">
        <f>'SO.01 a - Příležitostná o...'!J29</f>
        <v>0</v>
      </c>
      <c r="AH53" s="359"/>
      <c r="AI53" s="359"/>
      <c r="AJ53" s="359"/>
      <c r="AK53" s="359"/>
      <c r="AL53" s="359"/>
      <c r="AM53" s="359"/>
      <c r="AN53" s="358">
        <f t="shared" si="1"/>
        <v>0</v>
      </c>
      <c r="AO53" s="359"/>
      <c r="AP53" s="359"/>
      <c r="AQ53" s="97" t="s">
        <v>90</v>
      </c>
      <c r="AR53" s="96"/>
      <c r="AS53" s="98">
        <v>0</v>
      </c>
      <c r="AT53" s="99">
        <f t="shared" si="0"/>
        <v>0</v>
      </c>
      <c r="AU53" s="100">
        <f>'SO.01 a - Příležitostná o...'!P84</f>
        <v>0</v>
      </c>
      <c r="AV53" s="99">
        <f>'SO.01 a - Příležitostná o...'!J32</f>
        <v>0</v>
      </c>
      <c r="AW53" s="99">
        <f>'SO.01 a - Příležitostná o...'!J33</f>
        <v>0</v>
      </c>
      <c r="AX53" s="99">
        <f>'SO.01 a - Příležitostná o...'!J34</f>
        <v>0</v>
      </c>
      <c r="AY53" s="99">
        <f>'SO.01 a - Příležitostná o...'!J35</f>
        <v>0</v>
      </c>
      <c r="AZ53" s="99">
        <f>'SO.01 a - Příležitostná o...'!F32</f>
        <v>0</v>
      </c>
      <c r="BA53" s="99">
        <f>'SO.01 a - Příležitostná o...'!F33</f>
        <v>0</v>
      </c>
      <c r="BB53" s="99">
        <f>'SO.01 a - Příležitostná o...'!F34</f>
        <v>0</v>
      </c>
      <c r="BC53" s="99">
        <f>'SO.01 a - Příležitostná o...'!F35</f>
        <v>0</v>
      </c>
      <c r="BD53" s="101">
        <f>'SO.01 a - Příležitostná o...'!F36</f>
        <v>0</v>
      </c>
      <c r="BT53" s="102" t="s">
        <v>86</v>
      </c>
      <c r="BV53" s="102" t="s">
        <v>81</v>
      </c>
      <c r="BW53" s="102" t="s">
        <v>91</v>
      </c>
      <c r="BX53" s="102" t="s">
        <v>85</v>
      </c>
      <c r="CL53" s="102" t="s">
        <v>23</v>
      </c>
    </row>
    <row r="54" spans="1:91" s="6" customFormat="1" ht="22.5" customHeight="1">
      <c r="A54" s="95" t="s">
        <v>87</v>
      </c>
      <c r="B54" s="96"/>
      <c r="C54" s="9"/>
      <c r="D54" s="9"/>
      <c r="E54" s="360" t="s">
        <v>92</v>
      </c>
      <c r="F54" s="360"/>
      <c r="G54" s="360"/>
      <c r="H54" s="360"/>
      <c r="I54" s="360"/>
      <c r="J54" s="9"/>
      <c r="K54" s="360" t="s">
        <v>93</v>
      </c>
      <c r="L54" s="360"/>
      <c r="M54" s="360"/>
      <c r="N54" s="360"/>
      <c r="O54" s="360"/>
      <c r="P54" s="360"/>
      <c r="Q54" s="360"/>
      <c r="R54" s="360"/>
      <c r="S54" s="360"/>
      <c r="T54" s="360"/>
      <c r="U54" s="360"/>
      <c r="V54" s="360"/>
      <c r="W54" s="360"/>
      <c r="X54" s="360"/>
      <c r="Y54" s="360"/>
      <c r="Z54" s="360"/>
      <c r="AA54" s="360"/>
      <c r="AB54" s="360"/>
      <c r="AC54" s="360"/>
      <c r="AD54" s="360"/>
      <c r="AE54" s="360"/>
      <c r="AF54" s="360"/>
      <c r="AG54" s="358">
        <f>'SO.01 b - Pěší komunikace...'!J29</f>
        <v>0</v>
      </c>
      <c r="AH54" s="359"/>
      <c r="AI54" s="359"/>
      <c r="AJ54" s="359"/>
      <c r="AK54" s="359"/>
      <c r="AL54" s="359"/>
      <c r="AM54" s="359"/>
      <c r="AN54" s="358">
        <f t="shared" si="1"/>
        <v>0</v>
      </c>
      <c r="AO54" s="359"/>
      <c r="AP54" s="359"/>
      <c r="AQ54" s="97" t="s">
        <v>90</v>
      </c>
      <c r="AR54" s="96"/>
      <c r="AS54" s="98">
        <v>0</v>
      </c>
      <c r="AT54" s="99">
        <f t="shared" si="0"/>
        <v>0</v>
      </c>
      <c r="AU54" s="100">
        <f>'SO.01 b - Pěší komunikace...'!P84</f>
        <v>0</v>
      </c>
      <c r="AV54" s="99">
        <f>'SO.01 b - Pěší komunikace...'!J32</f>
        <v>0</v>
      </c>
      <c r="AW54" s="99">
        <f>'SO.01 b - Pěší komunikace...'!J33</f>
        <v>0</v>
      </c>
      <c r="AX54" s="99">
        <f>'SO.01 b - Pěší komunikace...'!J34</f>
        <v>0</v>
      </c>
      <c r="AY54" s="99">
        <f>'SO.01 b - Pěší komunikace...'!J35</f>
        <v>0</v>
      </c>
      <c r="AZ54" s="99">
        <f>'SO.01 b - Pěší komunikace...'!F32</f>
        <v>0</v>
      </c>
      <c r="BA54" s="99">
        <f>'SO.01 b - Pěší komunikace...'!F33</f>
        <v>0</v>
      </c>
      <c r="BB54" s="99">
        <f>'SO.01 b - Pěší komunikace...'!F34</f>
        <v>0</v>
      </c>
      <c r="BC54" s="99">
        <f>'SO.01 b - Pěší komunikace...'!F35</f>
        <v>0</v>
      </c>
      <c r="BD54" s="101">
        <f>'SO.01 b - Pěší komunikace...'!F36</f>
        <v>0</v>
      </c>
      <c r="BT54" s="102" t="s">
        <v>86</v>
      </c>
      <c r="BV54" s="102" t="s">
        <v>81</v>
      </c>
      <c r="BW54" s="102" t="s">
        <v>94</v>
      </c>
      <c r="BX54" s="102" t="s">
        <v>85</v>
      </c>
      <c r="CL54" s="102" t="s">
        <v>23</v>
      </c>
    </row>
    <row r="55" spans="1:91" s="6" customFormat="1" ht="22.5" customHeight="1">
      <c r="A55" s="95" t="s">
        <v>87</v>
      </c>
      <c r="B55" s="96"/>
      <c r="C55" s="9"/>
      <c r="D55" s="9"/>
      <c r="E55" s="360" t="s">
        <v>95</v>
      </c>
      <c r="F55" s="360"/>
      <c r="G55" s="360"/>
      <c r="H55" s="360"/>
      <c r="I55" s="360"/>
      <c r="J55" s="9"/>
      <c r="K55" s="360" t="s">
        <v>96</v>
      </c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'SO.01 c - Pěší komunikace...'!J29</f>
        <v>0</v>
      </c>
      <c r="AH55" s="359"/>
      <c r="AI55" s="359"/>
      <c r="AJ55" s="359"/>
      <c r="AK55" s="359"/>
      <c r="AL55" s="359"/>
      <c r="AM55" s="359"/>
      <c r="AN55" s="358">
        <f t="shared" si="1"/>
        <v>0</v>
      </c>
      <c r="AO55" s="359"/>
      <c r="AP55" s="359"/>
      <c r="AQ55" s="97" t="s">
        <v>90</v>
      </c>
      <c r="AR55" s="96"/>
      <c r="AS55" s="98">
        <v>0</v>
      </c>
      <c r="AT55" s="99">
        <f t="shared" si="0"/>
        <v>0</v>
      </c>
      <c r="AU55" s="100">
        <f>'SO.01 c - Pěší komunikace...'!P84</f>
        <v>0</v>
      </c>
      <c r="AV55" s="99">
        <f>'SO.01 c - Pěší komunikace...'!J32</f>
        <v>0</v>
      </c>
      <c r="AW55" s="99">
        <f>'SO.01 c - Pěší komunikace...'!J33</f>
        <v>0</v>
      </c>
      <c r="AX55" s="99">
        <f>'SO.01 c - Pěší komunikace...'!J34</f>
        <v>0</v>
      </c>
      <c r="AY55" s="99">
        <f>'SO.01 c - Pěší komunikace...'!J35</f>
        <v>0</v>
      </c>
      <c r="AZ55" s="99">
        <f>'SO.01 c - Pěší komunikace...'!F32</f>
        <v>0</v>
      </c>
      <c r="BA55" s="99">
        <f>'SO.01 c - Pěší komunikace...'!F33</f>
        <v>0</v>
      </c>
      <c r="BB55" s="99">
        <f>'SO.01 c - Pěší komunikace...'!F34</f>
        <v>0</v>
      </c>
      <c r="BC55" s="99">
        <f>'SO.01 c - Pěší komunikace...'!F35</f>
        <v>0</v>
      </c>
      <c r="BD55" s="101">
        <f>'SO.01 c - Pěší komunikace...'!F36</f>
        <v>0</v>
      </c>
      <c r="BT55" s="102" t="s">
        <v>86</v>
      </c>
      <c r="BV55" s="102" t="s">
        <v>81</v>
      </c>
      <c r="BW55" s="102" t="s">
        <v>97</v>
      </c>
      <c r="BX55" s="102" t="s">
        <v>85</v>
      </c>
      <c r="CL55" s="102" t="s">
        <v>23</v>
      </c>
    </row>
    <row r="56" spans="1:91" s="6" customFormat="1" ht="22.5" customHeight="1">
      <c r="A56" s="95" t="s">
        <v>87</v>
      </c>
      <c r="B56" s="96"/>
      <c r="C56" s="9"/>
      <c r="D56" s="9"/>
      <c r="E56" s="360" t="s">
        <v>98</v>
      </c>
      <c r="F56" s="360"/>
      <c r="G56" s="360"/>
      <c r="H56" s="360"/>
      <c r="I56" s="360"/>
      <c r="J56" s="9"/>
      <c r="K56" s="360" t="s">
        <v>99</v>
      </c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f>'SO.01 e - Informační bod'!J29</f>
        <v>0</v>
      </c>
      <c r="AH56" s="359"/>
      <c r="AI56" s="359"/>
      <c r="AJ56" s="359"/>
      <c r="AK56" s="359"/>
      <c r="AL56" s="359"/>
      <c r="AM56" s="359"/>
      <c r="AN56" s="358">
        <f t="shared" si="1"/>
        <v>0</v>
      </c>
      <c r="AO56" s="359"/>
      <c r="AP56" s="359"/>
      <c r="AQ56" s="97" t="s">
        <v>90</v>
      </c>
      <c r="AR56" s="96"/>
      <c r="AS56" s="98">
        <v>0</v>
      </c>
      <c r="AT56" s="99">
        <f t="shared" si="0"/>
        <v>0</v>
      </c>
      <c r="AU56" s="100">
        <f>'SO.01 e - Informační bod'!P84</f>
        <v>0</v>
      </c>
      <c r="AV56" s="99">
        <f>'SO.01 e - Informační bod'!J32</f>
        <v>0</v>
      </c>
      <c r="AW56" s="99">
        <f>'SO.01 e - Informační bod'!J33</f>
        <v>0</v>
      </c>
      <c r="AX56" s="99">
        <f>'SO.01 e - Informační bod'!J34</f>
        <v>0</v>
      </c>
      <c r="AY56" s="99">
        <f>'SO.01 e - Informační bod'!J35</f>
        <v>0</v>
      </c>
      <c r="AZ56" s="99">
        <f>'SO.01 e - Informační bod'!F32</f>
        <v>0</v>
      </c>
      <c r="BA56" s="99">
        <f>'SO.01 e - Informační bod'!F33</f>
        <v>0</v>
      </c>
      <c r="BB56" s="99">
        <f>'SO.01 e - Informační bod'!F34</f>
        <v>0</v>
      </c>
      <c r="BC56" s="99">
        <f>'SO.01 e - Informační bod'!F35</f>
        <v>0</v>
      </c>
      <c r="BD56" s="101">
        <f>'SO.01 e - Informační bod'!F36</f>
        <v>0</v>
      </c>
      <c r="BT56" s="102" t="s">
        <v>86</v>
      </c>
      <c r="BV56" s="102" t="s">
        <v>81</v>
      </c>
      <c r="BW56" s="102" t="s">
        <v>100</v>
      </c>
      <c r="BX56" s="102" t="s">
        <v>85</v>
      </c>
      <c r="CL56" s="102" t="s">
        <v>23</v>
      </c>
    </row>
    <row r="57" spans="1:91" s="6" customFormat="1" ht="22.5" customHeight="1">
      <c r="A57" s="95" t="s">
        <v>87</v>
      </c>
      <c r="B57" s="96"/>
      <c r="C57" s="9"/>
      <c r="D57" s="9"/>
      <c r="E57" s="360" t="s">
        <v>101</v>
      </c>
      <c r="F57" s="360"/>
      <c r="G57" s="360"/>
      <c r="H57" s="360"/>
      <c r="I57" s="360"/>
      <c r="J57" s="9"/>
      <c r="K57" s="360" t="s">
        <v>102</v>
      </c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58">
        <f>'SO.01 f - Vyrovnávací sch...'!J29</f>
        <v>0</v>
      </c>
      <c r="AH57" s="359"/>
      <c r="AI57" s="359"/>
      <c r="AJ57" s="359"/>
      <c r="AK57" s="359"/>
      <c r="AL57" s="359"/>
      <c r="AM57" s="359"/>
      <c r="AN57" s="358">
        <f t="shared" si="1"/>
        <v>0</v>
      </c>
      <c r="AO57" s="359"/>
      <c r="AP57" s="359"/>
      <c r="AQ57" s="97" t="s">
        <v>90</v>
      </c>
      <c r="AR57" s="96"/>
      <c r="AS57" s="98">
        <v>0</v>
      </c>
      <c r="AT57" s="99">
        <f t="shared" si="0"/>
        <v>0</v>
      </c>
      <c r="AU57" s="100">
        <f>'SO.01 f - Vyrovnávací sch...'!P94</f>
        <v>0</v>
      </c>
      <c r="AV57" s="99">
        <f>'SO.01 f - Vyrovnávací sch...'!J32</f>
        <v>0</v>
      </c>
      <c r="AW57" s="99">
        <f>'SO.01 f - Vyrovnávací sch...'!J33</f>
        <v>0</v>
      </c>
      <c r="AX57" s="99">
        <f>'SO.01 f - Vyrovnávací sch...'!J34</f>
        <v>0</v>
      </c>
      <c r="AY57" s="99">
        <f>'SO.01 f - Vyrovnávací sch...'!J35</f>
        <v>0</v>
      </c>
      <c r="AZ57" s="99">
        <f>'SO.01 f - Vyrovnávací sch...'!F32</f>
        <v>0</v>
      </c>
      <c r="BA57" s="99">
        <f>'SO.01 f - Vyrovnávací sch...'!F33</f>
        <v>0</v>
      </c>
      <c r="BB57" s="99">
        <f>'SO.01 f - Vyrovnávací sch...'!F34</f>
        <v>0</v>
      </c>
      <c r="BC57" s="99">
        <f>'SO.01 f - Vyrovnávací sch...'!F35</f>
        <v>0</v>
      </c>
      <c r="BD57" s="101">
        <f>'SO.01 f - Vyrovnávací sch...'!F36</f>
        <v>0</v>
      </c>
      <c r="BT57" s="102" t="s">
        <v>86</v>
      </c>
      <c r="BV57" s="102" t="s">
        <v>81</v>
      </c>
      <c r="BW57" s="102" t="s">
        <v>103</v>
      </c>
      <c r="BX57" s="102" t="s">
        <v>85</v>
      </c>
      <c r="CL57" s="102" t="s">
        <v>23</v>
      </c>
    </row>
    <row r="58" spans="1:91" s="6" customFormat="1" ht="22.5" customHeight="1">
      <c r="A58" s="95" t="s">
        <v>87</v>
      </c>
      <c r="B58" s="96"/>
      <c r="C58" s="9"/>
      <c r="D58" s="9"/>
      <c r="E58" s="360" t="s">
        <v>104</v>
      </c>
      <c r="F58" s="360"/>
      <c r="G58" s="360"/>
      <c r="H58" s="360"/>
      <c r="I58" s="360"/>
      <c r="J58" s="9"/>
      <c r="K58" s="360" t="s">
        <v>105</v>
      </c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  <c r="AG58" s="358">
        <f>'SO.01 g - Rampa'!J29</f>
        <v>0</v>
      </c>
      <c r="AH58" s="359"/>
      <c r="AI58" s="359"/>
      <c r="AJ58" s="359"/>
      <c r="AK58" s="359"/>
      <c r="AL58" s="359"/>
      <c r="AM58" s="359"/>
      <c r="AN58" s="358">
        <f t="shared" si="1"/>
        <v>0</v>
      </c>
      <c r="AO58" s="359"/>
      <c r="AP58" s="359"/>
      <c r="AQ58" s="97" t="s">
        <v>90</v>
      </c>
      <c r="AR58" s="96"/>
      <c r="AS58" s="98">
        <v>0</v>
      </c>
      <c r="AT58" s="99">
        <f t="shared" si="0"/>
        <v>0</v>
      </c>
      <c r="AU58" s="100">
        <f>'SO.01 g - Rampa'!P92</f>
        <v>0</v>
      </c>
      <c r="AV58" s="99">
        <f>'SO.01 g - Rampa'!J32</f>
        <v>0</v>
      </c>
      <c r="AW58" s="99">
        <f>'SO.01 g - Rampa'!J33</f>
        <v>0</v>
      </c>
      <c r="AX58" s="99">
        <f>'SO.01 g - Rampa'!J34</f>
        <v>0</v>
      </c>
      <c r="AY58" s="99">
        <f>'SO.01 g - Rampa'!J35</f>
        <v>0</v>
      </c>
      <c r="AZ58" s="99">
        <f>'SO.01 g - Rampa'!F32</f>
        <v>0</v>
      </c>
      <c r="BA58" s="99">
        <f>'SO.01 g - Rampa'!F33</f>
        <v>0</v>
      </c>
      <c r="BB58" s="99">
        <f>'SO.01 g - Rampa'!F34</f>
        <v>0</v>
      </c>
      <c r="BC58" s="99">
        <f>'SO.01 g - Rampa'!F35</f>
        <v>0</v>
      </c>
      <c r="BD58" s="101">
        <f>'SO.01 g - Rampa'!F36</f>
        <v>0</v>
      </c>
      <c r="BT58" s="102" t="s">
        <v>86</v>
      </c>
      <c r="BV58" s="102" t="s">
        <v>81</v>
      </c>
      <c r="BW58" s="102" t="s">
        <v>106</v>
      </c>
      <c r="BX58" s="102" t="s">
        <v>85</v>
      </c>
      <c r="CL58" s="102" t="s">
        <v>23</v>
      </c>
    </row>
    <row r="59" spans="1:91" s="5" customFormat="1" ht="22.5" customHeight="1">
      <c r="B59" s="86"/>
      <c r="C59" s="87"/>
      <c r="D59" s="357" t="s">
        <v>107</v>
      </c>
      <c r="E59" s="357"/>
      <c r="F59" s="357"/>
      <c r="G59" s="357"/>
      <c r="H59" s="357"/>
      <c r="I59" s="88"/>
      <c r="J59" s="357" t="s">
        <v>108</v>
      </c>
      <c r="K59" s="357"/>
      <c r="L59" s="357"/>
      <c r="M59" s="357"/>
      <c r="N59" s="357"/>
      <c r="O59" s="357"/>
      <c r="P59" s="357"/>
      <c r="Q59" s="357"/>
      <c r="R59" s="357"/>
      <c r="S59" s="357"/>
      <c r="T59" s="357"/>
      <c r="U59" s="357"/>
      <c r="V59" s="357"/>
      <c r="W59" s="357"/>
      <c r="X59" s="357"/>
      <c r="Y59" s="357"/>
      <c r="Z59" s="357"/>
      <c r="AA59" s="357"/>
      <c r="AB59" s="357"/>
      <c r="AC59" s="357"/>
      <c r="AD59" s="357"/>
      <c r="AE59" s="357"/>
      <c r="AF59" s="357"/>
      <c r="AG59" s="356">
        <f>ROUND(AG60,2)</f>
        <v>0</v>
      </c>
      <c r="AH59" s="355"/>
      <c r="AI59" s="355"/>
      <c r="AJ59" s="355"/>
      <c r="AK59" s="355"/>
      <c r="AL59" s="355"/>
      <c r="AM59" s="355"/>
      <c r="AN59" s="354">
        <f t="shared" si="1"/>
        <v>0</v>
      </c>
      <c r="AO59" s="355"/>
      <c r="AP59" s="355"/>
      <c r="AQ59" s="89" t="s">
        <v>84</v>
      </c>
      <c r="AR59" s="86"/>
      <c r="AS59" s="90">
        <f>ROUND(AS60,2)</f>
        <v>0</v>
      </c>
      <c r="AT59" s="91">
        <f t="shared" si="0"/>
        <v>0</v>
      </c>
      <c r="AU59" s="92">
        <f>ROUND(AU60,5)</f>
        <v>0</v>
      </c>
      <c r="AV59" s="91">
        <f>ROUND(AZ59*L26,2)</f>
        <v>0</v>
      </c>
      <c r="AW59" s="91">
        <f>ROUND(BA59*L27,2)</f>
        <v>0</v>
      </c>
      <c r="AX59" s="91">
        <f>ROUND(BB59*L26,2)</f>
        <v>0</v>
      </c>
      <c r="AY59" s="91">
        <f>ROUND(BC59*L27,2)</f>
        <v>0</v>
      </c>
      <c r="AZ59" s="91">
        <f>ROUND(AZ60,2)</f>
        <v>0</v>
      </c>
      <c r="BA59" s="91">
        <f>ROUND(BA60,2)</f>
        <v>0</v>
      </c>
      <c r="BB59" s="91">
        <f>ROUND(BB60,2)</f>
        <v>0</v>
      </c>
      <c r="BC59" s="91">
        <f>ROUND(BC60,2)</f>
        <v>0</v>
      </c>
      <c r="BD59" s="93">
        <f>ROUND(BD60,2)</f>
        <v>0</v>
      </c>
      <c r="BS59" s="94" t="s">
        <v>78</v>
      </c>
      <c r="BT59" s="94" t="s">
        <v>26</v>
      </c>
      <c r="BU59" s="94" t="s">
        <v>80</v>
      </c>
      <c r="BV59" s="94" t="s">
        <v>81</v>
      </c>
      <c r="BW59" s="94" t="s">
        <v>109</v>
      </c>
      <c r="BX59" s="94" t="s">
        <v>7</v>
      </c>
      <c r="CL59" s="94" t="s">
        <v>23</v>
      </c>
      <c r="CM59" s="94" t="s">
        <v>86</v>
      </c>
    </row>
    <row r="60" spans="1:91" s="6" customFormat="1" ht="22.5" customHeight="1">
      <c r="A60" s="95" t="s">
        <v>87</v>
      </c>
      <c r="B60" s="96"/>
      <c r="C60" s="9"/>
      <c r="D60" s="9"/>
      <c r="E60" s="360" t="s">
        <v>110</v>
      </c>
      <c r="F60" s="360"/>
      <c r="G60" s="360"/>
      <c r="H60" s="360"/>
      <c r="I60" s="360"/>
      <c r="J60" s="9"/>
      <c r="K60" s="360" t="s">
        <v>111</v>
      </c>
      <c r="L60" s="360"/>
      <c r="M60" s="360"/>
      <c r="N60" s="360"/>
      <c r="O60" s="360"/>
      <c r="P60" s="360"/>
      <c r="Q60" s="360"/>
      <c r="R60" s="360"/>
      <c r="S60" s="360"/>
      <c r="T60" s="360"/>
      <c r="U60" s="360"/>
      <c r="V60" s="360"/>
      <c r="W60" s="360"/>
      <c r="X60" s="360"/>
      <c r="Y60" s="360"/>
      <c r="Z60" s="360"/>
      <c r="AA60" s="360"/>
      <c r="AB60" s="360"/>
      <c r="AC60" s="360"/>
      <c r="AD60" s="360"/>
      <c r="AE60" s="360"/>
      <c r="AF60" s="360"/>
      <c r="AG60" s="358">
        <f>'SO.08 c - závlahový vodov...'!J29</f>
        <v>0</v>
      </c>
      <c r="AH60" s="359"/>
      <c r="AI60" s="359"/>
      <c r="AJ60" s="359"/>
      <c r="AK60" s="359"/>
      <c r="AL60" s="359"/>
      <c r="AM60" s="359"/>
      <c r="AN60" s="358">
        <f t="shared" si="1"/>
        <v>0</v>
      </c>
      <c r="AO60" s="359"/>
      <c r="AP60" s="359"/>
      <c r="AQ60" s="97" t="s">
        <v>90</v>
      </c>
      <c r="AR60" s="96"/>
      <c r="AS60" s="98">
        <v>0</v>
      </c>
      <c r="AT60" s="99">
        <f t="shared" si="0"/>
        <v>0</v>
      </c>
      <c r="AU60" s="100">
        <f>'SO.08 c - závlahový vodov...'!P84</f>
        <v>0</v>
      </c>
      <c r="AV60" s="99">
        <f>'SO.08 c - závlahový vodov...'!J32</f>
        <v>0</v>
      </c>
      <c r="AW60" s="99">
        <f>'SO.08 c - závlahový vodov...'!J33</f>
        <v>0</v>
      </c>
      <c r="AX60" s="99">
        <f>'SO.08 c - závlahový vodov...'!J34</f>
        <v>0</v>
      </c>
      <c r="AY60" s="99">
        <f>'SO.08 c - závlahový vodov...'!J35</f>
        <v>0</v>
      </c>
      <c r="AZ60" s="99">
        <f>'SO.08 c - závlahový vodov...'!F32</f>
        <v>0</v>
      </c>
      <c r="BA60" s="99">
        <f>'SO.08 c - závlahový vodov...'!F33</f>
        <v>0</v>
      </c>
      <c r="BB60" s="99">
        <f>'SO.08 c - závlahový vodov...'!F34</f>
        <v>0</v>
      </c>
      <c r="BC60" s="99">
        <f>'SO.08 c - závlahový vodov...'!F35</f>
        <v>0</v>
      </c>
      <c r="BD60" s="101">
        <f>'SO.08 c - závlahový vodov...'!F36</f>
        <v>0</v>
      </c>
      <c r="BT60" s="102" t="s">
        <v>86</v>
      </c>
      <c r="BV60" s="102" t="s">
        <v>81</v>
      </c>
      <c r="BW60" s="102" t="s">
        <v>112</v>
      </c>
      <c r="BX60" s="102" t="s">
        <v>109</v>
      </c>
      <c r="CL60" s="102" t="s">
        <v>23</v>
      </c>
    </row>
    <row r="61" spans="1:91" s="5" customFormat="1" ht="22.5" customHeight="1">
      <c r="B61" s="86"/>
      <c r="C61" s="87"/>
      <c r="D61" s="357" t="s">
        <v>113</v>
      </c>
      <c r="E61" s="357"/>
      <c r="F61" s="357"/>
      <c r="G61" s="357"/>
      <c r="H61" s="357"/>
      <c r="I61" s="88"/>
      <c r="J61" s="357" t="s">
        <v>114</v>
      </c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357"/>
      <c r="W61" s="357"/>
      <c r="X61" s="357"/>
      <c r="Y61" s="357"/>
      <c r="Z61" s="357"/>
      <c r="AA61" s="357"/>
      <c r="AB61" s="357"/>
      <c r="AC61" s="357"/>
      <c r="AD61" s="357"/>
      <c r="AE61" s="357"/>
      <c r="AF61" s="357"/>
      <c r="AG61" s="356">
        <f>ROUND(SUM(AG62:AG63),2)</f>
        <v>0</v>
      </c>
      <c r="AH61" s="355"/>
      <c r="AI61" s="355"/>
      <c r="AJ61" s="355"/>
      <c r="AK61" s="355"/>
      <c r="AL61" s="355"/>
      <c r="AM61" s="355"/>
      <c r="AN61" s="354">
        <f t="shared" si="1"/>
        <v>0</v>
      </c>
      <c r="AO61" s="355"/>
      <c r="AP61" s="355"/>
      <c r="AQ61" s="89" t="s">
        <v>84</v>
      </c>
      <c r="AR61" s="86"/>
      <c r="AS61" s="90">
        <f>ROUND(SUM(AS62:AS63),2)</f>
        <v>0</v>
      </c>
      <c r="AT61" s="91">
        <f t="shared" si="0"/>
        <v>0</v>
      </c>
      <c r="AU61" s="92">
        <f>ROUND(SUM(AU62:AU63),5)</f>
        <v>0</v>
      </c>
      <c r="AV61" s="91">
        <f>ROUND(AZ61*L26,2)</f>
        <v>0</v>
      </c>
      <c r="AW61" s="91">
        <f>ROUND(BA61*L27,2)</f>
        <v>0</v>
      </c>
      <c r="AX61" s="91">
        <f>ROUND(BB61*L26,2)</f>
        <v>0</v>
      </c>
      <c r="AY61" s="91">
        <f>ROUND(BC61*L27,2)</f>
        <v>0</v>
      </c>
      <c r="AZ61" s="91">
        <f>ROUND(SUM(AZ62:AZ63),2)</f>
        <v>0</v>
      </c>
      <c r="BA61" s="91">
        <f>ROUND(SUM(BA62:BA63),2)</f>
        <v>0</v>
      </c>
      <c r="BB61" s="91">
        <f>ROUND(SUM(BB62:BB63),2)</f>
        <v>0</v>
      </c>
      <c r="BC61" s="91">
        <f>ROUND(SUM(BC62:BC63),2)</f>
        <v>0</v>
      </c>
      <c r="BD61" s="93">
        <f>ROUND(SUM(BD62:BD63),2)</f>
        <v>0</v>
      </c>
      <c r="BS61" s="94" t="s">
        <v>78</v>
      </c>
      <c r="BT61" s="94" t="s">
        <v>26</v>
      </c>
      <c r="BU61" s="94" t="s">
        <v>80</v>
      </c>
      <c r="BV61" s="94" t="s">
        <v>81</v>
      </c>
      <c r="BW61" s="94" t="s">
        <v>115</v>
      </c>
      <c r="BX61" s="94" t="s">
        <v>7</v>
      </c>
      <c r="CL61" s="94" t="s">
        <v>23</v>
      </c>
      <c r="CM61" s="94" t="s">
        <v>86</v>
      </c>
    </row>
    <row r="62" spans="1:91" s="6" customFormat="1" ht="22.5" customHeight="1">
      <c r="A62" s="95" t="s">
        <v>87</v>
      </c>
      <c r="B62" s="96"/>
      <c r="C62" s="9"/>
      <c r="D62" s="9"/>
      <c r="E62" s="360" t="s">
        <v>116</v>
      </c>
      <c r="F62" s="360"/>
      <c r="G62" s="360"/>
      <c r="H62" s="360"/>
      <c r="I62" s="360"/>
      <c r="J62" s="9"/>
      <c r="K62" s="360" t="s">
        <v>117</v>
      </c>
      <c r="L62" s="360"/>
      <c r="M62" s="360"/>
      <c r="N62" s="360"/>
      <c r="O62" s="360"/>
      <c r="P62" s="360"/>
      <c r="Q62" s="360"/>
      <c r="R62" s="360"/>
      <c r="S62" s="360"/>
      <c r="T62" s="360"/>
      <c r="U62" s="360"/>
      <c r="V62" s="360"/>
      <c r="W62" s="360"/>
      <c r="X62" s="360"/>
      <c r="Y62" s="360"/>
      <c r="Z62" s="360"/>
      <c r="AA62" s="360"/>
      <c r="AB62" s="360"/>
      <c r="AC62" s="360"/>
      <c r="AD62" s="360"/>
      <c r="AE62" s="360"/>
      <c r="AF62" s="360"/>
      <c r="AG62" s="358">
        <f>'SO.09 a - Náhrobky + plas...'!J29</f>
        <v>0</v>
      </c>
      <c r="AH62" s="359"/>
      <c r="AI62" s="359"/>
      <c r="AJ62" s="359"/>
      <c r="AK62" s="359"/>
      <c r="AL62" s="359"/>
      <c r="AM62" s="359"/>
      <c r="AN62" s="358">
        <f t="shared" si="1"/>
        <v>0</v>
      </c>
      <c r="AO62" s="359"/>
      <c r="AP62" s="359"/>
      <c r="AQ62" s="97" t="s">
        <v>90</v>
      </c>
      <c r="AR62" s="96"/>
      <c r="AS62" s="98">
        <v>0</v>
      </c>
      <c r="AT62" s="99">
        <f t="shared" si="0"/>
        <v>0</v>
      </c>
      <c r="AU62" s="100">
        <f>'SO.09 a - Náhrobky + plas...'!P84</f>
        <v>0</v>
      </c>
      <c r="AV62" s="99">
        <f>'SO.09 a - Náhrobky + plas...'!J32</f>
        <v>0</v>
      </c>
      <c r="AW62" s="99">
        <f>'SO.09 a - Náhrobky + plas...'!J33</f>
        <v>0</v>
      </c>
      <c r="AX62" s="99">
        <f>'SO.09 a - Náhrobky + plas...'!J34</f>
        <v>0</v>
      </c>
      <c r="AY62" s="99">
        <f>'SO.09 a - Náhrobky + plas...'!J35</f>
        <v>0</v>
      </c>
      <c r="AZ62" s="99">
        <f>'SO.09 a - Náhrobky + plas...'!F32</f>
        <v>0</v>
      </c>
      <c r="BA62" s="99">
        <f>'SO.09 a - Náhrobky + plas...'!F33</f>
        <v>0</v>
      </c>
      <c r="BB62" s="99">
        <f>'SO.09 a - Náhrobky + plas...'!F34</f>
        <v>0</v>
      </c>
      <c r="BC62" s="99">
        <f>'SO.09 a - Náhrobky + plas...'!F35</f>
        <v>0</v>
      </c>
      <c r="BD62" s="101">
        <f>'SO.09 a - Náhrobky + plas...'!F36</f>
        <v>0</v>
      </c>
      <c r="BT62" s="102" t="s">
        <v>86</v>
      </c>
      <c r="BV62" s="102" t="s">
        <v>81</v>
      </c>
      <c r="BW62" s="102" t="s">
        <v>118</v>
      </c>
      <c r="BX62" s="102" t="s">
        <v>115</v>
      </c>
      <c r="CL62" s="102" t="s">
        <v>23</v>
      </c>
    </row>
    <row r="63" spans="1:91" s="6" customFormat="1" ht="22.5" customHeight="1">
      <c r="A63" s="95" t="s">
        <v>87</v>
      </c>
      <c r="B63" s="96"/>
      <c r="C63" s="9"/>
      <c r="D63" s="9"/>
      <c r="E63" s="360" t="s">
        <v>119</v>
      </c>
      <c r="F63" s="360"/>
      <c r="G63" s="360"/>
      <c r="H63" s="360"/>
      <c r="I63" s="360"/>
      <c r="J63" s="9"/>
      <c r="K63" s="360" t="s">
        <v>120</v>
      </c>
      <c r="L63" s="360"/>
      <c r="M63" s="360"/>
      <c r="N63" s="360"/>
      <c r="O63" s="360"/>
      <c r="P63" s="360"/>
      <c r="Q63" s="360"/>
      <c r="R63" s="360"/>
      <c r="S63" s="360"/>
      <c r="T63" s="360"/>
      <c r="U63" s="360"/>
      <c r="V63" s="360"/>
      <c r="W63" s="360"/>
      <c r="X63" s="360"/>
      <c r="Y63" s="360"/>
      <c r="Z63" s="360"/>
      <c r="AA63" s="360"/>
      <c r="AB63" s="360"/>
      <c r="AC63" s="360"/>
      <c r="AD63" s="360"/>
      <c r="AE63" s="360"/>
      <c r="AF63" s="360"/>
      <c r="AG63" s="358">
        <f>'SO.09 b - Místo setkání'!J29</f>
        <v>0</v>
      </c>
      <c r="AH63" s="359"/>
      <c r="AI63" s="359"/>
      <c r="AJ63" s="359"/>
      <c r="AK63" s="359"/>
      <c r="AL63" s="359"/>
      <c r="AM63" s="359"/>
      <c r="AN63" s="358">
        <f t="shared" si="1"/>
        <v>0</v>
      </c>
      <c r="AO63" s="359"/>
      <c r="AP63" s="359"/>
      <c r="AQ63" s="97" t="s">
        <v>90</v>
      </c>
      <c r="AR63" s="96"/>
      <c r="AS63" s="98">
        <v>0</v>
      </c>
      <c r="AT63" s="99">
        <f t="shared" si="0"/>
        <v>0</v>
      </c>
      <c r="AU63" s="100">
        <f>'SO.09 b - Místo setkání'!P88</f>
        <v>0</v>
      </c>
      <c r="AV63" s="99">
        <f>'SO.09 b - Místo setkání'!J32</f>
        <v>0</v>
      </c>
      <c r="AW63" s="99">
        <f>'SO.09 b - Místo setkání'!J33</f>
        <v>0</v>
      </c>
      <c r="AX63" s="99">
        <f>'SO.09 b - Místo setkání'!J34</f>
        <v>0</v>
      </c>
      <c r="AY63" s="99">
        <f>'SO.09 b - Místo setkání'!J35</f>
        <v>0</v>
      </c>
      <c r="AZ63" s="99">
        <f>'SO.09 b - Místo setkání'!F32</f>
        <v>0</v>
      </c>
      <c r="BA63" s="99">
        <f>'SO.09 b - Místo setkání'!F33</f>
        <v>0</v>
      </c>
      <c r="BB63" s="99">
        <f>'SO.09 b - Místo setkání'!F34</f>
        <v>0</v>
      </c>
      <c r="BC63" s="99">
        <f>'SO.09 b - Místo setkání'!F35</f>
        <v>0</v>
      </c>
      <c r="BD63" s="101">
        <f>'SO.09 b - Místo setkání'!F36</f>
        <v>0</v>
      </c>
      <c r="BT63" s="102" t="s">
        <v>86</v>
      </c>
      <c r="BV63" s="102" t="s">
        <v>81</v>
      </c>
      <c r="BW63" s="102" t="s">
        <v>121</v>
      </c>
      <c r="BX63" s="102" t="s">
        <v>115</v>
      </c>
      <c r="CL63" s="102" t="s">
        <v>23</v>
      </c>
    </row>
    <row r="64" spans="1:91" s="5" customFormat="1" ht="22.5" customHeight="1">
      <c r="A64" s="95" t="s">
        <v>87</v>
      </c>
      <c r="B64" s="86"/>
      <c r="C64" s="87"/>
      <c r="D64" s="357" t="s">
        <v>122</v>
      </c>
      <c r="E64" s="357"/>
      <c r="F64" s="357"/>
      <c r="G64" s="357"/>
      <c r="H64" s="357"/>
      <c r="I64" s="88"/>
      <c r="J64" s="357" t="s">
        <v>123</v>
      </c>
      <c r="K64" s="357"/>
      <c r="L64" s="357"/>
      <c r="M64" s="357"/>
      <c r="N64" s="357"/>
      <c r="O64" s="357"/>
      <c r="P64" s="357"/>
      <c r="Q64" s="357"/>
      <c r="R64" s="357"/>
      <c r="S64" s="357"/>
      <c r="T64" s="357"/>
      <c r="U64" s="357"/>
      <c r="V64" s="357"/>
      <c r="W64" s="357"/>
      <c r="X64" s="357"/>
      <c r="Y64" s="357"/>
      <c r="Z64" s="357"/>
      <c r="AA64" s="357"/>
      <c r="AB64" s="357"/>
      <c r="AC64" s="357"/>
      <c r="AD64" s="357"/>
      <c r="AE64" s="357"/>
      <c r="AF64" s="357"/>
      <c r="AG64" s="354">
        <f>'VRN - Vedlejší rozpočtové...'!J27</f>
        <v>0</v>
      </c>
      <c r="AH64" s="355"/>
      <c r="AI64" s="355"/>
      <c r="AJ64" s="355"/>
      <c r="AK64" s="355"/>
      <c r="AL64" s="355"/>
      <c r="AM64" s="355"/>
      <c r="AN64" s="354">
        <f t="shared" si="1"/>
        <v>0</v>
      </c>
      <c r="AO64" s="355"/>
      <c r="AP64" s="355"/>
      <c r="AQ64" s="89" t="s">
        <v>84</v>
      </c>
      <c r="AR64" s="86"/>
      <c r="AS64" s="103">
        <v>0</v>
      </c>
      <c r="AT64" s="104">
        <f t="shared" si="0"/>
        <v>0</v>
      </c>
      <c r="AU64" s="105">
        <f>'VRN - Vedlejší rozpočtové...'!P80</f>
        <v>0</v>
      </c>
      <c r="AV64" s="104">
        <f>'VRN - Vedlejší rozpočtové...'!J30</f>
        <v>0</v>
      </c>
      <c r="AW64" s="104">
        <f>'VRN - Vedlejší rozpočtové...'!J31</f>
        <v>0</v>
      </c>
      <c r="AX64" s="104">
        <f>'VRN - Vedlejší rozpočtové...'!J32</f>
        <v>0</v>
      </c>
      <c r="AY64" s="104">
        <f>'VRN - Vedlejší rozpočtové...'!J33</f>
        <v>0</v>
      </c>
      <c r="AZ64" s="104">
        <f>'VRN - Vedlejší rozpočtové...'!F30</f>
        <v>0</v>
      </c>
      <c r="BA64" s="104">
        <f>'VRN - Vedlejší rozpočtové...'!F31</f>
        <v>0</v>
      </c>
      <c r="BB64" s="104">
        <f>'VRN - Vedlejší rozpočtové...'!F32</f>
        <v>0</v>
      </c>
      <c r="BC64" s="104">
        <f>'VRN - Vedlejší rozpočtové...'!F33</f>
        <v>0</v>
      </c>
      <c r="BD64" s="106">
        <f>'VRN - Vedlejší rozpočtové...'!F34</f>
        <v>0</v>
      </c>
      <c r="BT64" s="94" t="s">
        <v>26</v>
      </c>
      <c r="BV64" s="94" t="s">
        <v>81</v>
      </c>
      <c r="BW64" s="94" t="s">
        <v>124</v>
      </c>
      <c r="BX64" s="94" t="s">
        <v>7</v>
      </c>
      <c r="CL64" s="94" t="s">
        <v>23</v>
      </c>
      <c r="CM64" s="94" t="s">
        <v>86</v>
      </c>
    </row>
    <row r="65" spans="2:44" s="1" customFormat="1" ht="30" customHeight="1">
      <c r="B65" s="42"/>
      <c r="AR65" s="42"/>
    </row>
    <row r="66" spans="2:44" s="1" customFormat="1" ht="6.95" customHeight="1"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42"/>
    </row>
  </sheetData>
  <mergeCells count="89">
    <mergeCell ref="E63:I63"/>
    <mergeCell ref="K63:AF63"/>
    <mergeCell ref="AN64:AP64"/>
    <mergeCell ref="AG64:AM64"/>
    <mergeCell ref="D64:H64"/>
    <mergeCell ref="J64:AF64"/>
    <mergeCell ref="AG51:AM51"/>
    <mergeCell ref="AN51:AP51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AN60:AP60"/>
    <mergeCell ref="AG60:AM60"/>
    <mergeCell ref="E60:I60"/>
    <mergeCell ref="K60:AF60"/>
    <mergeCell ref="AR2:BE2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SO.01 a - Příležitostná o...'!C2" display="/"/>
    <hyperlink ref="A54" location="'SO.01 b - Pěší komunikace...'!C2" display="/"/>
    <hyperlink ref="A55" location="'SO.01 c - Pěší komunikace...'!C2" display="/"/>
    <hyperlink ref="A56" location="'SO.01 e - Informační bod'!C2" display="/"/>
    <hyperlink ref="A57" location="'SO.01 f - Vyrovnávací sch...'!C2" display="/"/>
    <hyperlink ref="A58" location="'SO.01 g - Rampa'!C2" display="/"/>
    <hyperlink ref="A60" location="'SO.08 c - závlahový vodov...'!C2" display="/"/>
    <hyperlink ref="A62" location="'SO.09 a - Náhrobky + plas...'!C2" display="/"/>
    <hyperlink ref="A63" location="'SO.09 b - Místo setkání'!C2" display="/"/>
    <hyperlink ref="A64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121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492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607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ROUND(SUM(BE88:BE135), 2)</f>
        <v>0</v>
      </c>
      <c r="G32" s="43"/>
      <c r="H32" s="43"/>
      <c r="I32" s="127">
        <v>0.21</v>
      </c>
      <c r="J32" s="126">
        <f>ROUND(ROUND((SUM(BE88:BE135)),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ROUND(SUM(BF88:BF135), 2)</f>
        <v>0</v>
      </c>
      <c r="G33" s="43"/>
      <c r="H33" s="43"/>
      <c r="I33" s="127">
        <v>0.15</v>
      </c>
      <c r="J33" s="126">
        <f>ROUND(ROUND((SUM(BF88:BF135)),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ROUND(SUM(BG88:BG135),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ROUND(SUM(BH88:BH135),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ROUND(SUM(BI88:BI135),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492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SO.09 b - Místo setkání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899999999999999" customHeight="1">
      <c r="B62" s="150"/>
      <c r="C62" s="151"/>
      <c r="D62" s="152" t="s">
        <v>178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8" customFormat="1" ht="24.95" customHeight="1">
      <c r="B63" s="143"/>
      <c r="C63" s="144"/>
      <c r="D63" s="145" t="s">
        <v>184</v>
      </c>
      <c r="E63" s="146"/>
      <c r="F63" s="146"/>
      <c r="G63" s="146"/>
      <c r="H63" s="146"/>
      <c r="I63" s="147"/>
      <c r="J63" s="148">
        <f>J115</f>
        <v>0</v>
      </c>
      <c r="K63" s="149"/>
    </row>
    <row r="64" spans="2:47" s="9" customFormat="1" ht="19.899999999999999" customHeight="1">
      <c r="B64" s="150"/>
      <c r="C64" s="151"/>
      <c r="D64" s="152" t="s">
        <v>608</v>
      </c>
      <c r="E64" s="153"/>
      <c r="F64" s="153"/>
      <c r="G64" s="153"/>
      <c r="H64" s="153"/>
      <c r="I64" s="154"/>
      <c r="J64" s="155">
        <f>J116</f>
        <v>0</v>
      </c>
      <c r="K64" s="156"/>
    </row>
    <row r="65" spans="2:12" s="9" customFormat="1" ht="19.899999999999999" customHeight="1">
      <c r="B65" s="150"/>
      <c r="C65" s="151"/>
      <c r="D65" s="152" t="s">
        <v>609</v>
      </c>
      <c r="E65" s="153"/>
      <c r="F65" s="153"/>
      <c r="G65" s="153"/>
      <c r="H65" s="153"/>
      <c r="I65" s="154"/>
      <c r="J65" s="155">
        <f>J122</f>
        <v>0</v>
      </c>
      <c r="K65" s="156"/>
    </row>
    <row r="66" spans="2:12" s="9" customFormat="1" ht="19.899999999999999" customHeight="1">
      <c r="B66" s="150"/>
      <c r="C66" s="151"/>
      <c r="D66" s="152" t="s">
        <v>610</v>
      </c>
      <c r="E66" s="153"/>
      <c r="F66" s="153"/>
      <c r="G66" s="153"/>
      <c r="H66" s="153"/>
      <c r="I66" s="154"/>
      <c r="J66" s="155">
        <f>J130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142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2.5" customHeight="1">
      <c r="B76" s="42"/>
      <c r="E76" s="365" t="str">
        <f>E7</f>
        <v>Revitalizace Městské památkové zóny</v>
      </c>
      <c r="F76" s="372"/>
      <c r="G76" s="372"/>
      <c r="H76" s="372"/>
      <c r="L76" s="42"/>
    </row>
    <row r="77" spans="2:12" ht="15">
      <c r="B77" s="28"/>
      <c r="C77" s="64" t="s">
        <v>131</v>
      </c>
      <c r="L77" s="28"/>
    </row>
    <row r="78" spans="2:12" s="1" customFormat="1" ht="22.5" customHeight="1">
      <c r="B78" s="42"/>
      <c r="E78" s="365" t="s">
        <v>492</v>
      </c>
      <c r="F78" s="366"/>
      <c r="G78" s="366"/>
      <c r="H78" s="366"/>
      <c r="L78" s="42"/>
    </row>
    <row r="79" spans="2:12" s="1" customFormat="1" ht="14.45" customHeight="1">
      <c r="B79" s="42"/>
      <c r="C79" s="64" t="s">
        <v>133</v>
      </c>
      <c r="L79" s="42"/>
    </row>
    <row r="80" spans="2:12" s="1" customFormat="1" ht="23.25" customHeight="1">
      <c r="B80" s="42"/>
      <c r="E80" s="342" t="str">
        <f>E11</f>
        <v>SO.09 b - Místo setkání</v>
      </c>
      <c r="F80" s="366"/>
      <c r="G80" s="366"/>
      <c r="H80" s="366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27</v>
      </c>
      <c r="F82" s="157" t="str">
        <f>F14</f>
        <v>Ústí nad Orlicí</v>
      </c>
      <c r="I82" s="158" t="s">
        <v>29</v>
      </c>
      <c r="J82" s="68" t="str">
        <f>IF(J14="","",J14)</f>
        <v>15.3.2017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35</v>
      </c>
      <c r="F84" s="157" t="str">
        <f>E17</f>
        <v>Město Ústí nad Orlicí</v>
      </c>
      <c r="I84" s="158" t="s">
        <v>41</v>
      </c>
      <c r="J84" s="157" t="str">
        <f>E23</f>
        <v>Projektový atelier pro arch.a poz. stavby</v>
      </c>
      <c r="L84" s="42"/>
    </row>
    <row r="85" spans="2:65" s="1" customFormat="1" ht="14.45" customHeight="1">
      <c r="B85" s="42"/>
      <c r="C85" s="64" t="s">
        <v>39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143</v>
      </c>
      <c r="D87" s="161" t="s">
        <v>64</v>
      </c>
      <c r="E87" s="161" t="s">
        <v>60</v>
      </c>
      <c r="F87" s="161" t="s">
        <v>144</v>
      </c>
      <c r="G87" s="161" t="s">
        <v>145</v>
      </c>
      <c r="H87" s="161" t="s">
        <v>146</v>
      </c>
      <c r="I87" s="162" t="s">
        <v>147</v>
      </c>
      <c r="J87" s="161" t="s">
        <v>137</v>
      </c>
      <c r="K87" s="163" t="s">
        <v>148</v>
      </c>
      <c r="L87" s="159"/>
      <c r="M87" s="74" t="s">
        <v>149</v>
      </c>
      <c r="N87" s="75" t="s">
        <v>49</v>
      </c>
      <c r="O87" s="75" t="s">
        <v>150</v>
      </c>
      <c r="P87" s="75" t="s">
        <v>151</v>
      </c>
      <c r="Q87" s="75" t="s">
        <v>152</v>
      </c>
      <c r="R87" s="75" t="s">
        <v>153</v>
      </c>
      <c r="S87" s="75" t="s">
        <v>154</v>
      </c>
      <c r="T87" s="76" t="s">
        <v>155</v>
      </c>
    </row>
    <row r="88" spans="2:65" s="1" customFormat="1" ht="29.25" customHeight="1">
      <c r="B88" s="42"/>
      <c r="C88" s="78" t="s">
        <v>138</v>
      </c>
      <c r="J88" s="164">
        <f>BK88</f>
        <v>0</v>
      </c>
      <c r="L88" s="42"/>
      <c r="M88" s="77"/>
      <c r="N88" s="69"/>
      <c r="O88" s="69"/>
      <c r="P88" s="165">
        <f>P89+P115</f>
        <v>0</v>
      </c>
      <c r="Q88" s="69"/>
      <c r="R88" s="165">
        <f>R89+R115</f>
        <v>1.60843</v>
      </c>
      <c r="S88" s="69"/>
      <c r="T88" s="166">
        <f>T89+T115</f>
        <v>0</v>
      </c>
      <c r="AT88" s="24" t="s">
        <v>78</v>
      </c>
      <c r="AU88" s="24" t="s">
        <v>139</v>
      </c>
      <c r="BK88" s="167">
        <f>BK89+BK115</f>
        <v>0</v>
      </c>
    </row>
    <row r="89" spans="2:65" s="11" customFormat="1" ht="37.35" customHeight="1">
      <c r="B89" s="168"/>
      <c r="D89" s="169" t="s">
        <v>78</v>
      </c>
      <c r="E89" s="170" t="s">
        <v>156</v>
      </c>
      <c r="F89" s="170" t="s">
        <v>157</v>
      </c>
      <c r="I89" s="171"/>
      <c r="J89" s="172">
        <f>BK89</f>
        <v>0</v>
      </c>
      <c r="L89" s="168"/>
      <c r="M89" s="173"/>
      <c r="N89" s="174"/>
      <c r="O89" s="174"/>
      <c r="P89" s="175">
        <f>P90</f>
        <v>0</v>
      </c>
      <c r="Q89" s="174"/>
      <c r="R89" s="175">
        <f>R90</f>
        <v>0</v>
      </c>
      <c r="S89" s="174"/>
      <c r="T89" s="176">
        <f>T90</f>
        <v>0</v>
      </c>
      <c r="AR89" s="169" t="s">
        <v>26</v>
      </c>
      <c r="AT89" s="177" t="s">
        <v>78</v>
      </c>
      <c r="AU89" s="177" t="s">
        <v>79</v>
      </c>
      <c r="AY89" s="169" t="s">
        <v>158</v>
      </c>
      <c r="BK89" s="178">
        <f>BK90</f>
        <v>0</v>
      </c>
    </row>
    <row r="90" spans="2:65" s="11" customFormat="1" ht="19.899999999999999" customHeight="1">
      <c r="B90" s="168"/>
      <c r="D90" s="179" t="s">
        <v>78</v>
      </c>
      <c r="E90" s="180" t="s">
        <v>26</v>
      </c>
      <c r="F90" s="180" t="s">
        <v>188</v>
      </c>
      <c r="I90" s="171"/>
      <c r="J90" s="181">
        <f>BK90</f>
        <v>0</v>
      </c>
      <c r="L90" s="168"/>
      <c r="M90" s="173"/>
      <c r="N90" s="174"/>
      <c r="O90" s="174"/>
      <c r="P90" s="175">
        <f>SUM(P91:P114)</f>
        <v>0</v>
      </c>
      <c r="Q90" s="174"/>
      <c r="R90" s="175">
        <f>SUM(R91:R114)</f>
        <v>0</v>
      </c>
      <c r="S90" s="174"/>
      <c r="T90" s="176">
        <f>SUM(T91:T114)</f>
        <v>0</v>
      </c>
      <c r="AR90" s="169" t="s">
        <v>26</v>
      </c>
      <c r="AT90" s="177" t="s">
        <v>78</v>
      </c>
      <c r="AU90" s="177" t="s">
        <v>26</v>
      </c>
      <c r="AY90" s="169" t="s">
        <v>158</v>
      </c>
      <c r="BK90" s="178">
        <f>SUM(BK91:BK114)</f>
        <v>0</v>
      </c>
    </row>
    <row r="91" spans="2:65" s="1" customFormat="1" ht="31.5" customHeight="1">
      <c r="B91" s="182"/>
      <c r="C91" s="183" t="s">
        <v>26</v>
      </c>
      <c r="D91" s="183" t="s">
        <v>161</v>
      </c>
      <c r="E91" s="184" t="s">
        <v>611</v>
      </c>
      <c r="F91" s="185" t="s">
        <v>612</v>
      </c>
      <c r="G91" s="186" t="s">
        <v>191</v>
      </c>
      <c r="H91" s="187">
        <v>0.96199999999999997</v>
      </c>
      <c r="I91" s="188"/>
      <c r="J91" s="189">
        <f>ROUND(I91*H91,2)</f>
        <v>0</v>
      </c>
      <c r="K91" s="185" t="s">
        <v>192</v>
      </c>
      <c r="L91" s="42"/>
      <c r="M91" s="190" t="s">
        <v>5</v>
      </c>
      <c r="N91" s="191" t="s">
        <v>50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4" t="s">
        <v>165</v>
      </c>
      <c r="AT91" s="24" t="s">
        <v>161</v>
      </c>
      <c r="AU91" s="24" t="s">
        <v>86</v>
      </c>
      <c r="AY91" s="24" t="s">
        <v>158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4" t="s">
        <v>26</v>
      </c>
      <c r="BK91" s="194">
        <f>ROUND(I91*H91,2)</f>
        <v>0</v>
      </c>
      <c r="BL91" s="24" t="s">
        <v>165</v>
      </c>
      <c r="BM91" s="24" t="s">
        <v>613</v>
      </c>
    </row>
    <row r="92" spans="2:65" s="13" customFormat="1">
      <c r="B92" s="204"/>
      <c r="D92" s="196" t="s">
        <v>167</v>
      </c>
      <c r="E92" s="205" t="s">
        <v>5</v>
      </c>
      <c r="F92" s="206" t="s">
        <v>614</v>
      </c>
      <c r="H92" s="207" t="s">
        <v>5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7" t="s">
        <v>167</v>
      </c>
      <c r="AU92" s="207" t="s">
        <v>86</v>
      </c>
      <c r="AV92" s="13" t="s">
        <v>26</v>
      </c>
      <c r="AW92" s="13" t="s">
        <v>43</v>
      </c>
      <c r="AX92" s="13" t="s">
        <v>79</v>
      </c>
      <c r="AY92" s="207" t="s">
        <v>158</v>
      </c>
    </row>
    <row r="93" spans="2:65" s="13" customFormat="1">
      <c r="B93" s="204"/>
      <c r="D93" s="196" t="s">
        <v>167</v>
      </c>
      <c r="E93" s="205" t="s">
        <v>5</v>
      </c>
      <c r="F93" s="206" t="s">
        <v>615</v>
      </c>
      <c r="H93" s="207" t="s">
        <v>5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7" t="s">
        <v>167</v>
      </c>
      <c r="AU93" s="207" t="s">
        <v>86</v>
      </c>
      <c r="AV93" s="13" t="s">
        <v>26</v>
      </c>
      <c r="AW93" s="13" t="s">
        <v>43</v>
      </c>
      <c r="AX93" s="13" t="s">
        <v>79</v>
      </c>
      <c r="AY93" s="207" t="s">
        <v>158</v>
      </c>
    </row>
    <row r="94" spans="2:65" s="12" customFormat="1">
      <c r="B94" s="195"/>
      <c r="D94" s="212" t="s">
        <v>167</v>
      </c>
      <c r="E94" s="213" t="s">
        <v>5</v>
      </c>
      <c r="F94" s="214" t="s">
        <v>616</v>
      </c>
      <c r="H94" s="215">
        <v>0.96199999999999997</v>
      </c>
      <c r="I94" s="200"/>
      <c r="L94" s="195"/>
      <c r="M94" s="216"/>
      <c r="N94" s="217"/>
      <c r="O94" s="217"/>
      <c r="P94" s="217"/>
      <c r="Q94" s="217"/>
      <c r="R94" s="217"/>
      <c r="S94" s="217"/>
      <c r="T94" s="218"/>
      <c r="AT94" s="197" t="s">
        <v>167</v>
      </c>
      <c r="AU94" s="197" t="s">
        <v>86</v>
      </c>
      <c r="AV94" s="12" t="s">
        <v>86</v>
      </c>
      <c r="AW94" s="12" t="s">
        <v>43</v>
      </c>
      <c r="AX94" s="12" t="s">
        <v>26</v>
      </c>
      <c r="AY94" s="197" t="s">
        <v>158</v>
      </c>
    </row>
    <row r="95" spans="2:65" s="1" customFormat="1" ht="44.25" customHeight="1">
      <c r="B95" s="182"/>
      <c r="C95" s="183" t="s">
        <v>86</v>
      </c>
      <c r="D95" s="183" t="s">
        <v>161</v>
      </c>
      <c r="E95" s="184" t="s">
        <v>206</v>
      </c>
      <c r="F95" s="185" t="s">
        <v>207</v>
      </c>
      <c r="G95" s="186" t="s">
        <v>191</v>
      </c>
      <c r="H95" s="187">
        <v>0.96199999999999997</v>
      </c>
      <c r="I95" s="188"/>
      <c r="J95" s="189">
        <f>ROUND(I95*H95,2)</f>
        <v>0</v>
      </c>
      <c r="K95" s="185" t="s">
        <v>192</v>
      </c>
      <c r="L95" s="42"/>
      <c r="M95" s="190" t="s">
        <v>5</v>
      </c>
      <c r="N95" s="191" t="s">
        <v>50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4" t="s">
        <v>165</v>
      </c>
      <c r="AT95" s="24" t="s">
        <v>161</v>
      </c>
      <c r="AU95" s="24" t="s">
        <v>86</v>
      </c>
      <c r="AY95" s="24" t="s">
        <v>158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4" t="s">
        <v>26</v>
      </c>
      <c r="BK95" s="194">
        <f>ROUND(I95*H95,2)</f>
        <v>0</v>
      </c>
      <c r="BL95" s="24" t="s">
        <v>165</v>
      </c>
      <c r="BM95" s="24" t="s">
        <v>617</v>
      </c>
    </row>
    <row r="96" spans="2:65" s="13" customFormat="1">
      <c r="B96" s="204"/>
      <c r="D96" s="196" t="s">
        <v>167</v>
      </c>
      <c r="E96" s="205" t="s">
        <v>5</v>
      </c>
      <c r="F96" s="206" t="s">
        <v>615</v>
      </c>
      <c r="H96" s="207" t="s">
        <v>5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7" t="s">
        <v>167</v>
      </c>
      <c r="AU96" s="207" t="s">
        <v>86</v>
      </c>
      <c r="AV96" s="13" t="s">
        <v>26</v>
      </c>
      <c r="AW96" s="13" t="s">
        <v>43</v>
      </c>
      <c r="AX96" s="13" t="s">
        <v>79</v>
      </c>
      <c r="AY96" s="207" t="s">
        <v>158</v>
      </c>
    </row>
    <row r="97" spans="2:65" s="12" customFormat="1">
      <c r="B97" s="195"/>
      <c r="D97" s="212" t="s">
        <v>167</v>
      </c>
      <c r="E97" s="213" t="s">
        <v>5</v>
      </c>
      <c r="F97" s="214" t="s">
        <v>616</v>
      </c>
      <c r="H97" s="215">
        <v>0.96199999999999997</v>
      </c>
      <c r="I97" s="200"/>
      <c r="L97" s="195"/>
      <c r="M97" s="216"/>
      <c r="N97" s="217"/>
      <c r="O97" s="217"/>
      <c r="P97" s="217"/>
      <c r="Q97" s="217"/>
      <c r="R97" s="217"/>
      <c r="S97" s="217"/>
      <c r="T97" s="218"/>
      <c r="AT97" s="197" t="s">
        <v>167</v>
      </c>
      <c r="AU97" s="197" t="s">
        <v>86</v>
      </c>
      <c r="AV97" s="12" t="s">
        <v>86</v>
      </c>
      <c r="AW97" s="12" t="s">
        <v>43</v>
      </c>
      <c r="AX97" s="12" t="s">
        <v>26</v>
      </c>
      <c r="AY97" s="197" t="s">
        <v>158</v>
      </c>
    </row>
    <row r="98" spans="2:65" s="1" customFormat="1" ht="44.25" customHeight="1">
      <c r="B98" s="182"/>
      <c r="C98" s="183" t="s">
        <v>200</v>
      </c>
      <c r="D98" s="183" t="s">
        <v>161</v>
      </c>
      <c r="E98" s="184" t="s">
        <v>215</v>
      </c>
      <c r="F98" s="185" t="s">
        <v>216</v>
      </c>
      <c r="G98" s="186" t="s">
        <v>191</v>
      </c>
      <c r="H98" s="187">
        <v>9.6199999999999992</v>
      </c>
      <c r="I98" s="188"/>
      <c r="J98" s="189">
        <f>ROUND(I98*H98,2)</f>
        <v>0</v>
      </c>
      <c r="K98" s="185" t="s">
        <v>192</v>
      </c>
      <c r="L98" s="42"/>
      <c r="M98" s="190" t="s">
        <v>5</v>
      </c>
      <c r="N98" s="191" t="s">
        <v>50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4" t="s">
        <v>165</v>
      </c>
      <c r="AT98" s="24" t="s">
        <v>161</v>
      </c>
      <c r="AU98" s="24" t="s">
        <v>86</v>
      </c>
      <c r="AY98" s="24" t="s">
        <v>158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4" t="s">
        <v>26</v>
      </c>
      <c r="BK98" s="194">
        <f>ROUND(I98*H98,2)</f>
        <v>0</v>
      </c>
      <c r="BL98" s="24" t="s">
        <v>165</v>
      </c>
      <c r="BM98" s="24" t="s">
        <v>618</v>
      </c>
    </row>
    <row r="99" spans="2:65" s="13" customFormat="1">
      <c r="B99" s="204"/>
      <c r="D99" s="196" t="s">
        <v>167</v>
      </c>
      <c r="E99" s="205" t="s">
        <v>5</v>
      </c>
      <c r="F99" s="206" t="s">
        <v>615</v>
      </c>
      <c r="H99" s="207" t="s">
        <v>5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7" t="s">
        <v>167</v>
      </c>
      <c r="AU99" s="207" t="s">
        <v>86</v>
      </c>
      <c r="AV99" s="13" t="s">
        <v>26</v>
      </c>
      <c r="AW99" s="13" t="s">
        <v>43</v>
      </c>
      <c r="AX99" s="13" t="s">
        <v>79</v>
      </c>
      <c r="AY99" s="207" t="s">
        <v>158</v>
      </c>
    </row>
    <row r="100" spans="2:65" s="12" customFormat="1">
      <c r="B100" s="195"/>
      <c r="D100" s="196" t="s">
        <v>167</v>
      </c>
      <c r="E100" s="197" t="s">
        <v>5</v>
      </c>
      <c r="F100" s="198" t="s">
        <v>616</v>
      </c>
      <c r="H100" s="199">
        <v>0.96199999999999997</v>
      </c>
      <c r="I100" s="200"/>
      <c r="L100" s="195"/>
      <c r="M100" s="216"/>
      <c r="N100" s="217"/>
      <c r="O100" s="217"/>
      <c r="P100" s="217"/>
      <c r="Q100" s="217"/>
      <c r="R100" s="217"/>
      <c r="S100" s="217"/>
      <c r="T100" s="218"/>
      <c r="AT100" s="197" t="s">
        <v>167</v>
      </c>
      <c r="AU100" s="197" t="s">
        <v>86</v>
      </c>
      <c r="AV100" s="12" t="s">
        <v>86</v>
      </c>
      <c r="AW100" s="12" t="s">
        <v>43</v>
      </c>
      <c r="AX100" s="12" t="s">
        <v>79</v>
      </c>
      <c r="AY100" s="197" t="s">
        <v>158</v>
      </c>
    </row>
    <row r="101" spans="2:65" s="14" customFormat="1">
      <c r="B101" s="219"/>
      <c r="D101" s="196" t="s">
        <v>167</v>
      </c>
      <c r="E101" s="228" t="s">
        <v>5</v>
      </c>
      <c r="F101" s="229" t="s">
        <v>214</v>
      </c>
      <c r="H101" s="230">
        <v>0.96199999999999997</v>
      </c>
      <c r="I101" s="223"/>
      <c r="L101" s="219"/>
      <c r="M101" s="224"/>
      <c r="N101" s="225"/>
      <c r="O101" s="225"/>
      <c r="P101" s="225"/>
      <c r="Q101" s="225"/>
      <c r="R101" s="225"/>
      <c r="S101" s="225"/>
      <c r="T101" s="226"/>
      <c r="AT101" s="227" t="s">
        <v>167</v>
      </c>
      <c r="AU101" s="227" t="s">
        <v>86</v>
      </c>
      <c r="AV101" s="14" t="s">
        <v>165</v>
      </c>
      <c r="AW101" s="14" t="s">
        <v>43</v>
      </c>
      <c r="AX101" s="14" t="s">
        <v>79</v>
      </c>
      <c r="AY101" s="227" t="s">
        <v>158</v>
      </c>
    </row>
    <row r="102" spans="2:65" s="12" customFormat="1">
      <c r="B102" s="195"/>
      <c r="D102" s="212" t="s">
        <v>167</v>
      </c>
      <c r="E102" s="213" t="s">
        <v>5</v>
      </c>
      <c r="F102" s="214" t="s">
        <v>619</v>
      </c>
      <c r="H102" s="215">
        <v>9.6199999999999992</v>
      </c>
      <c r="I102" s="200"/>
      <c r="L102" s="195"/>
      <c r="M102" s="216"/>
      <c r="N102" s="217"/>
      <c r="O102" s="217"/>
      <c r="P102" s="217"/>
      <c r="Q102" s="217"/>
      <c r="R102" s="217"/>
      <c r="S102" s="217"/>
      <c r="T102" s="218"/>
      <c r="AT102" s="197" t="s">
        <v>167</v>
      </c>
      <c r="AU102" s="197" t="s">
        <v>86</v>
      </c>
      <c r="AV102" s="12" t="s">
        <v>86</v>
      </c>
      <c r="AW102" s="12" t="s">
        <v>43</v>
      </c>
      <c r="AX102" s="12" t="s">
        <v>26</v>
      </c>
      <c r="AY102" s="197" t="s">
        <v>158</v>
      </c>
    </row>
    <row r="103" spans="2:65" s="1" customFormat="1" ht="22.5" customHeight="1">
      <c r="B103" s="182"/>
      <c r="C103" s="183" t="s">
        <v>165</v>
      </c>
      <c r="D103" s="183" t="s">
        <v>161</v>
      </c>
      <c r="E103" s="184" t="s">
        <v>225</v>
      </c>
      <c r="F103" s="185" t="s">
        <v>226</v>
      </c>
      <c r="G103" s="186" t="s">
        <v>191</v>
      </c>
      <c r="H103" s="187">
        <v>0.96199999999999997</v>
      </c>
      <c r="I103" s="188"/>
      <c r="J103" s="189">
        <f>ROUND(I103*H103,2)</f>
        <v>0</v>
      </c>
      <c r="K103" s="185" t="s">
        <v>192</v>
      </c>
      <c r="L103" s="42"/>
      <c r="M103" s="190" t="s">
        <v>5</v>
      </c>
      <c r="N103" s="191" t="s">
        <v>50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4" t="s">
        <v>165</v>
      </c>
      <c r="AT103" s="24" t="s">
        <v>161</v>
      </c>
      <c r="AU103" s="24" t="s">
        <v>86</v>
      </c>
      <c r="AY103" s="24" t="s">
        <v>158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4" t="s">
        <v>26</v>
      </c>
      <c r="BK103" s="194">
        <f>ROUND(I103*H103,2)</f>
        <v>0</v>
      </c>
      <c r="BL103" s="24" t="s">
        <v>165</v>
      </c>
      <c r="BM103" s="24" t="s">
        <v>620</v>
      </c>
    </row>
    <row r="104" spans="2:65" s="13" customFormat="1">
      <c r="B104" s="204"/>
      <c r="D104" s="196" t="s">
        <v>167</v>
      </c>
      <c r="E104" s="205" t="s">
        <v>5</v>
      </c>
      <c r="F104" s="206" t="s">
        <v>615</v>
      </c>
      <c r="H104" s="207" t="s">
        <v>5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7" t="s">
        <v>167</v>
      </c>
      <c r="AU104" s="207" t="s">
        <v>86</v>
      </c>
      <c r="AV104" s="13" t="s">
        <v>26</v>
      </c>
      <c r="AW104" s="13" t="s">
        <v>43</v>
      </c>
      <c r="AX104" s="13" t="s">
        <v>79</v>
      </c>
      <c r="AY104" s="207" t="s">
        <v>158</v>
      </c>
    </row>
    <row r="105" spans="2:65" s="12" customFormat="1">
      <c r="B105" s="195"/>
      <c r="D105" s="212" t="s">
        <v>167</v>
      </c>
      <c r="E105" s="213" t="s">
        <v>5</v>
      </c>
      <c r="F105" s="214" t="s">
        <v>616</v>
      </c>
      <c r="H105" s="215">
        <v>0.96199999999999997</v>
      </c>
      <c r="I105" s="200"/>
      <c r="L105" s="195"/>
      <c r="M105" s="216"/>
      <c r="N105" s="217"/>
      <c r="O105" s="217"/>
      <c r="P105" s="217"/>
      <c r="Q105" s="217"/>
      <c r="R105" s="217"/>
      <c r="S105" s="217"/>
      <c r="T105" s="218"/>
      <c r="AT105" s="197" t="s">
        <v>167</v>
      </c>
      <c r="AU105" s="197" t="s">
        <v>86</v>
      </c>
      <c r="AV105" s="12" t="s">
        <v>86</v>
      </c>
      <c r="AW105" s="12" t="s">
        <v>43</v>
      </c>
      <c r="AX105" s="12" t="s">
        <v>26</v>
      </c>
      <c r="AY105" s="197" t="s">
        <v>158</v>
      </c>
    </row>
    <row r="106" spans="2:65" s="1" customFormat="1" ht="22.5" customHeight="1">
      <c r="B106" s="182"/>
      <c r="C106" s="183" t="s">
        <v>159</v>
      </c>
      <c r="D106" s="183" t="s">
        <v>161</v>
      </c>
      <c r="E106" s="184" t="s">
        <v>230</v>
      </c>
      <c r="F106" s="185" t="s">
        <v>231</v>
      </c>
      <c r="G106" s="186" t="s">
        <v>232</v>
      </c>
      <c r="H106" s="187">
        <v>1.9239999999999999</v>
      </c>
      <c r="I106" s="188"/>
      <c r="J106" s="189">
        <f>ROUND(I106*H106,2)</f>
        <v>0</v>
      </c>
      <c r="K106" s="185" t="s">
        <v>192</v>
      </c>
      <c r="L106" s="42"/>
      <c r="M106" s="190" t="s">
        <v>5</v>
      </c>
      <c r="N106" s="191" t="s">
        <v>50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4" t="s">
        <v>165</v>
      </c>
      <c r="AT106" s="24" t="s">
        <v>161</v>
      </c>
      <c r="AU106" s="24" t="s">
        <v>86</v>
      </c>
      <c r="AY106" s="24" t="s">
        <v>158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4" t="s">
        <v>26</v>
      </c>
      <c r="BK106" s="194">
        <f>ROUND(I106*H106,2)</f>
        <v>0</v>
      </c>
      <c r="BL106" s="24" t="s">
        <v>165</v>
      </c>
      <c r="BM106" s="24" t="s">
        <v>621</v>
      </c>
    </row>
    <row r="107" spans="2:65" s="13" customFormat="1">
      <c r="B107" s="204"/>
      <c r="D107" s="196" t="s">
        <v>167</v>
      </c>
      <c r="E107" s="205" t="s">
        <v>5</v>
      </c>
      <c r="F107" s="206" t="s">
        <v>615</v>
      </c>
      <c r="H107" s="207" t="s">
        <v>5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7" t="s">
        <v>167</v>
      </c>
      <c r="AU107" s="207" t="s">
        <v>86</v>
      </c>
      <c r="AV107" s="13" t="s">
        <v>26</v>
      </c>
      <c r="AW107" s="13" t="s">
        <v>43</v>
      </c>
      <c r="AX107" s="13" t="s">
        <v>79</v>
      </c>
      <c r="AY107" s="207" t="s">
        <v>158</v>
      </c>
    </row>
    <row r="108" spans="2:65" s="12" customFormat="1">
      <c r="B108" s="195"/>
      <c r="D108" s="196" t="s">
        <v>167</v>
      </c>
      <c r="E108" s="197" t="s">
        <v>5</v>
      </c>
      <c r="F108" s="198" t="s">
        <v>616</v>
      </c>
      <c r="H108" s="199">
        <v>0.96199999999999997</v>
      </c>
      <c r="I108" s="200"/>
      <c r="L108" s="195"/>
      <c r="M108" s="216"/>
      <c r="N108" s="217"/>
      <c r="O108" s="217"/>
      <c r="P108" s="217"/>
      <c r="Q108" s="217"/>
      <c r="R108" s="217"/>
      <c r="S108" s="217"/>
      <c r="T108" s="218"/>
      <c r="AT108" s="197" t="s">
        <v>167</v>
      </c>
      <c r="AU108" s="197" t="s">
        <v>86</v>
      </c>
      <c r="AV108" s="12" t="s">
        <v>86</v>
      </c>
      <c r="AW108" s="12" t="s">
        <v>43</v>
      </c>
      <c r="AX108" s="12" t="s">
        <v>79</v>
      </c>
      <c r="AY108" s="197" t="s">
        <v>158</v>
      </c>
    </row>
    <row r="109" spans="2:65" s="14" customFormat="1">
      <c r="B109" s="219"/>
      <c r="D109" s="196" t="s">
        <v>167</v>
      </c>
      <c r="E109" s="228" t="s">
        <v>5</v>
      </c>
      <c r="F109" s="229" t="s">
        <v>214</v>
      </c>
      <c r="H109" s="230">
        <v>0.96199999999999997</v>
      </c>
      <c r="I109" s="223"/>
      <c r="L109" s="219"/>
      <c r="M109" s="224"/>
      <c r="N109" s="225"/>
      <c r="O109" s="225"/>
      <c r="P109" s="225"/>
      <c r="Q109" s="225"/>
      <c r="R109" s="225"/>
      <c r="S109" s="225"/>
      <c r="T109" s="226"/>
      <c r="AT109" s="227" t="s">
        <v>167</v>
      </c>
      <c r="AU109" s="227" t="s">
        <v>86</v>
      </c>
      <c r="AV109" s="14" t="s">
        <v>165</v>
      </c>
      <c r="AW109" s="14" t="s">
        <v>43</v>
      </c>
      <c r="AX109" s="14" t="s">
        <v>79</v>
      </c>
      <c r="AY109" s="227" t="s">
        <v>158</v>
      </c>
    </row>
    <row r="110" spans="2:65" s="12" customFormat="1">
      <c r="B110" s="195"/>
      <c r="D110" s="212" t="s">
        <v>167</v>
      </c>
      <c r="E110" s="213" t="s">
        <v>5</v>
      </c>
      <c r="F110" s="214" t="s">
        <v>622</v>
      </c>
      <c r="H110" s="215">
        <v>1.9239999999999999</v>
      </c>
      <c r="I110" s="200"/>
      <c r="L110" s="195"/>
      <c r="M110" s="216"/>
      <c r="N110" s="217"/>
      <c r="O110" s="217"/>
      <c r="P110" s="217"/>
      <c r="Q110" s="217"/>
      <c r="R110" s="217"/>
      <c r="S110" s="217"/>
      <c r="T110" s="218"/>
      <c r="AT110" s="197" t="s">
        <v>167</v>
      </c>
      <c r="AU110" s="197" t="s">
        <v>86</v>
      </c>
      <c r="AV110" s="12" t="s">
        <v>86</v>
      </c>
      <c r="AW110" s="12" t="s">
        <v>43</v>
      </c>
      <c r="AX110" s="12" t="s">
        <v>26</v>
      </c>
      <c r="AY110" s="197" t="s">
        <v>158</v>
      </c>
    </row>
    <row r="111" spans="2:65" s="1" customFormat="1" ht="22.5" customHeight="1">
      <c r="B111" s="182"/>
      <c r="C111" s="183" t="s">
        <v>219</v>
      </c>
      <c r="D111" s="183" t="s">
        <v>161</v>
      </c>
      <c r="E111" s="184" t="s">
        <v>623</v>
      </c>
      <c r="F111" s="185" t="s">
        <v>624</v>
      </c>
      <c r="G111" s="186" t="s">
        <v>253</v>
      </c>
      <c r="H111" s="187">
        <v>2.4039999999999999</v>
      </c>
      <c r="I111" s="188"/>
      <c r="J111" s="189">
        <f>ROUND(I111*H111,2)</f>
        <v>0</v>
      </c>
      <c r="K111" s="185" t="s">
        <v>192</v>
      </c>
      <c r="L111" s="42"/>
      <c r="M111" s="190" t="s">
        <v>5</v>
      </c>
      <c r="N111" s="191" t="s">
        <v>50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4" t="s">
        <v>165</v>
      </c>
      <c r="AT111" s="24" t="s">
        <v>161</v>
      </c>
      <c r="AU111" s="24" t="s">
        <v>86</v>
      </c>
      <c r="AY111" s="24" t="s">
        <v>158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4" t="s">
        <v>26</v>
      </c>
      <c r="BK111" s="194">
        <f>ROUND(I111*H111,2)</f>
        <v>0</v>
      </c>
      <c r="BL111" s="24" t="s">
        <v>165</v>
      </c>
      <c r="BM111" s="24" t="s">
        <v>625</v>
      </c>
    </row>
    <row r="112" spans="2:65" s="13" customFormat="1">
      <c r="B112" s="204"/>
      <c r="D112" s="196" t="s">
        <v>167</v>
      </c>
      <c r="E112" s="205" t="s">
        <v>5</v>
      </c>
      <c r="F112" s="206" t="s">
        <v>626</v>
      </c>
      <c r="H112" s="207" t="s">
        <v>5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7" t="s">
        <v>167</v>
      </c>
      <c r="AU112" s="207" t="s">
        <v>86</v>
      </c>
      <c r="AV112" s="13" t="s">
        <v>26</v>
      </c>
      <c r="AW112" s="13" t="s">
        <v>43</v>
      </c>
      <c r="AX112" s="13" t="s">
        <v>79</v>
      </c>
      <c r="AY112" s="207" t="s">
        <v>158</v>
      </c>
    </row>
    <row r="113" spans="2:65" s="13" customFormat="1">
      <c r="B113" s="204"/>
      <c r="D113" s="196" t="s">
        <v>167</v>
      </c>
      <c r="E113" s="205" t="s">
        <v>5</v>
      </c>
      <c r="F113" s="206" t="s">
        <v>615</v>
      </c>
      <c r="H113" s="207" t="s">
        <v>5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7" t="s">
        <v>167</v>
      </c>
      <c r="AU113" s="207" t="s">
        <v>86</v>
      </c>
      <c r="AV113" s="13" t="s">
        <v>26</v>
      </c>
      <c r="AW113" s="13" t="s">
        <v>43</v>
      </c>
      <c r="AX113" s="13" t="s">
        <v>79</v>
      </c>
      <c r="AY113" s="207" t="s">
        <v>158</v>
      </c>
    </row>
    <row r="114" spans="2:65" s="12" customFormat="1">
      <c r="B114" s="195"/>
      <c r="D114" s="196" t="s">
        <v>167</v>
      </c>
      <c r="E114" s="197" t="s">
        <v>5</v>
      </c>
      <c r="F114" s="198" t="s">
        <v>627</v>
      </c>
      <c r="H114" s="199">
        <v>2.4039999999999999</v>
      </c>
      <c r="I114" s="200"/>
      <c r="L114" s="195"/>
      <c r="M114" s="216"/>
      <c r="N114" s="217"/>
      <c r="O114" s="217"/>
      <c r="P114" s="217"/>
      <c r="Q114" s="217"/>
      <c r="R114" s="217"/>
      <c r="S114" s="217"/>
      <c r="T114" s="218"/>
      <c r="AT114" s="197" t="s">
        <v>167</v>
      </c>
      <c r="AU114" s="197" t="s">
        <v>86</v>
      </c>
      <c r="AV114" s="12" t="s">
        <v>86</v>
      </c>
      <c r="AW114" s="12" t="s">
        <v>43</v>
      </c>
      <c r="AX114" s="12" t="s">
        <v>26</v>
      </c>
      <c r="AY114" s="197" t="s">
        <v>158</v>
      </c>
    </row>
    <row r="115" spans="2:65" s="11" customFormat="1" ht="37.35" customHeight="1">
      <c r="B115" s="168"/>
      <c r="D115" s="169" t="s">
        <v>78</v>
      </c>
      <c r="E115" s="170" t="s">
        <v>330</v>
      </c>
      <c r="F115" s="170" t="s">
        <v>331</v>
      </c>
      <c r="I115" s="171"/>
      <c r="J115" s="172">
        <f>BK115</f>
        <v>0</v>
      </c>
      <c r="L115" s="168"/>
      <c r="M115" s="173"/>
      <c r="N115" s="174"/>
      <c r="O115" s="174"/>
      <c r="P115" s="175">
        <f>P116+P122+P130</f>
        <v>0</v>
      </c>
      <c r="Q115" s="174"/>
      <c r="R115" s="175">
        <f>R116+R122+R130</f>
        <v>1.60843</v>
      </c>
      <c r="S115" s="174"/>
      <c r="T115" s="176">
        <f>T116+T122+T130</f>
        <v>0</v>
      </c>
      <c r="AR115" s="169" t="s">
        <v>86</v>
      </c>
      <c r="AT115" s="177" t="s">
        <v>78</v>
      </c>
      <c r="AU115" s="177" t="s">
        <v>79</v>
      </c>
      <c r="AY115" s="169" t="s">
        <v>158</v>
      </c>
      <c r="BK115" s="178">
        <f>BK116+BK122+BK130</f>
        <v>0</v>
      </c>
    </row>
    <row r="116" spans="2:65" s="11" customFormat="1" ht="19.899999999999999" customHeight="1">
      <c r="B116" s="168"/>
      <c r="D116" s="179" t="s">
        <v>78</v>
      </c>
      <c r="E116" s="180" t="s">
        <v>628</v>
      </c>
      <c r="F116" s="180" t="s">
        <v>629</v>
      </c>
      <c r="I116" s="171"/>
      <c r="J116" s="181">
        <f>BK116</f>
        <v>0</v>
      </c>
      <c r="L116" s="168"/>
      <c r="M116" s="173"/>
      <c r="N116" s="174"/>
      <c r="O116" s="174"/>
      <c r="P116" s="175">
        <f>SUM(P117:P121)</f>
        <v>0</v>
      </c>
      <c r="Q116" s="174"/>
      <c r="R116" s="175">
        <f>SUM(R117:R121)</f>
        <v>0</v>
      </c>
      <c r="S116" s="174"/>
      <c r="T116" s="176">
        <f>SUM(T117:T121)</f>
        <v>0</v>
      </c>
      <c r="AR116" s="169" t="s">
        <v>86</v>
      </c>
      <c r="AT116" s="177" t="s">
        <v>78</v>
      </c>
      <c r="AU116" s="177" t="s">
        <v>26</v>
      </c>
      <c r="AY116" s="169" t="s">
        <v>158</v>
      </c>
      <c r="BK116" s="178">
        <f>SUM(BK117:BK121)</f>
        <v>0</v>
      </c>
    </row>
    <row r="117" spans="2:65" s="1" customFormat="1" ht="22.5" customHeight="1">
      <c r="B117" s="182"/>
      <c r="C117" s="183" t="s">
        <v>224</v>
      </c>
      <c r="D117" s="183" t="s">
        <v>161</v>
      </c>
      <c r="E117" s="184" t="s">
        <v>630</v>
      </c>
      <c r="F117" s="185" t="s">
        <v>631</v>
      </c>
      <c r="G117" s="186" t="s">
        <v>275</v>
      </c>
      <c r="H117" s="187">
        <v>10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50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4" t="s">
        <v>271</v>
      </c>
      <c r="AT117" s="24" t="s">
        <v>161</v>
      </c>
      <c r="AU117" s="24" t="s">
        <v>86</v>
      </c>
      <c r="AY117" s="24" t="s">
        <v>158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4" t="s">
        <v>26</v>
      </c>
      <c r="BK117" s="194">
        <f>ROUND(I117*H117,2)</f>
        <v>0</v>
      </c>
      <c r="BL117" s="24" t="s">
        <v>271</v>
      </c>
      <c r="BM117" s="24" t="s">
        <v>632</v>
      </c>
    </row>
    <row r="118" spans="2:65" s="13" customFormat="1">
      <c r="B118" s="204"/>
      <c r="D118" s="196" t="s">
        <v>167</v>
      </c>
      <c r="E118" s="205" t="s">
        <v>5</v>
      </c>
      <c r="F118" s="206" t="s">
        <v>633</v>
      </c>
      <c r="H118" s="207" t="s">
        <v>5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7" t="s">
        <v>167</v>
      </c>
      <c r="AU118" s="207" t="s">
        <v>86</v>
      </c>
      <c r="AV118" s="13" t="s">
        <v>26</v>
      </c>
      <c r="AW118" s="13" t="s">
        <v>43</v>
      </c>
      <c r="AX118" s="13" t="s">
        <v>79</v>
      </c>
      <c r="AY118" s="207" t="s">
        <v>158</v>
      </c>
    </row>
    <row r="119" spans="2:65" s="13" customFormat="1">
      <c r="B119" s="204"/>
      <c r="D119" s="196" t="s">
        <v>167</v>
      </c>
      <c r="E119" s="205" t="s">
        <v>5</v>
      </c>
      <c r="F119" s="206" t="s">
        <v>615</v>
      </c>
      <c r="H119" s="207" t="s">
        <v>5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7" t="s">
        <v>167</v>
      </c>
      <c r="AU119" s="207" t="s">
        <v>86</v>
      </c>
      <c r="AV119" s="13" t="s">
        <v>26</v>
      </c>
      <c r="AW119" s="13" t="s">
        <v>43</v>
      </c>
      <c r="AX119" s="13" t="s">
        <v>79</v>
      </c>
      <c r="AY119" s="207" t="s">
        <v>158</v>
      </c>
    </row>
    <row r="120" spans="2:65" s="12" customFormat="1">
      <c r="B120" s="195"/>
      <c r="D120" s="212" t="s">
        <v>167</v>
      </c>
      <c r="E120" s="213" t="s">
        <v>5</v>
      </c>
      <c r="F120" s="214" t="s">
        <v>241</v>
      </c>
      <c r="H120" s="215">
        <v>10</v>
      </c>
      <c r="I120" s="200"/>
      <c r="L120" s="195"/>
      <c r="M120" s="216"/>
      <c r="N120" s="217"/>
      <c r="O120" s="217"/>
      <c r="P120" s="217"/>
      <c r="Q120" s="217"/>
      <c r="R120" s="217"/>
      <c r="S120" s="217"/>
      <c r="T120" s="218"/>
      <c r="AT120" s="197" t="s">
        <v>167</v>
      </c>
      <c r="AU120" s="197" t="s">
        <v>86</v>
      </c>
      <c r="AV120" s="12" t="s">
        <v>86</v>
      </c>
      <c r="AW120" s="12" t="s">
        <v>43</v>
      </c>
      <c r="AX120" s="12" t="s">
        <v>26</v>
      </c>
      <c r="AY120" s="197" t="s">
        <v>158</v>
      </c>
    </row>
    <row r="121" spans="2:65" s="1" customFormat="1" ht="31.5" customHeight="1">
      <c r="B121" s="182"/>
      <c r="C121" s="183" t="s">
        <v>229</v>
      </c>
      <c r="D121" s="183" t="s">
        <v>161</v>
      </c>
      <c r="E121" s="184" t="s">
        <v>634</v>
      </c>
      <c r="F121" s="185" t="s">
        <v>635</v>
      </c>
      <c r="G121" s="186" t="s">
        <v>347</v>
      </c>
      <c r="H121" s="241"/>
      <c r="I121" s="188"/>
      <c r="J121" s="189">
        <f>ROUND(I121*H121,2)</f>
        <v>0</v>
      </c>
      <c r="K121" s="185" t="s">
        <v>192</v>
      </c>
      <c r="L121" s="42"/>
      <c r="M121" s="190" t="s">
        <v>5</v>
      </c>
      <c r="N121" s="191" t="s">
        <v>50</v>
      </c>
      <c r="O121" s="43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24" t="s">
        <v>271</v>
      </c>
      <c r="AT121" s="24" t="s">
        <v>161</v>
      </c>
      <c r="AU121" s="24" t="s">
        <v>86</v>
      </c>
      <c r="AY121" s="24" t="s">
        <v>158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4" t="s">
        <v>26</v>
      </c>
      <c r="BK121" s="194">
        <f>ROUND(I121*H121,2)</f>
        <v>0</v>
      </c>
      <c r="BL121" s="24" t="s">
        <v>271</v>
      </c>
      <c r="BM121" s="24" t="s">
        <v>636</v>
      </c>
    </row>
    <row r="122" spans="2:65" s="11" customFormat="1" ht="29.85" customHeight="1">
      <c r="B122" s="168"/>
      <c r="D122" s="179" t="s">
        <v>78</v>
      </c>
      <c r="E122" s="180" t="s">
        <v>637</v>
      </c>
      <c r="F122" s="180" t="s">
        <v>638</v>
      </c>
      <c r="I122" s="171"/>
      <c r="J122" s="181">
        <f>BK122</f>
        <v>0</v>
      </c>
      <c r="L122" s="168"/>
      <c r="M122" s="173"/>
      <c r="N122" s="174"/>
      <c r="O122" s="174"/>
      <c r="P122" s="175">
        <f>SUM(P123:P129)</f>
        <v>0</v>
      </c>
      <c r="Q122" s="174"/>
      <c r="R122" s="175">
        <f>SUM(R123:R129)</f>
        <v>1.60843</v>
      </c>
      <c r="S122" s="174"/>
      <c r="T122" s="176">
        <f>SUM(T123:T129)</f>
        <v>0</v>
      </c>
      <c r="AR122" s="169" t="s">
        <v>86</v>
      </c>
      <c r="AT122" s="177" t="s">
        <v>78</v>
      </c>
      <c r="AU122" s="177" t="s">
        <v>26</v>
      </c>
      <c r="AY122" s="169" t="s">
        <v>158</v>
      </c>
      <c r="BK122" s="178">
        <f>SUM(BK123:BK129)</f>
        <v>0</v>
      </c>
    </row>
    <row r="123" spans="2:65" s="1" customFormat="1" ht="22.5" customHeight="1">
      <c r="B123" s="182"/>
      <c r="C123" s="183" t="s">
        <v>235</v>
      </c>
      <c r="D123" s="183" t="s">
        <v>161</v>
      </c>
      <c r="E123" s="184" t="s">
        <v>639</v>
      </c>
      <c r="F123" s="185" t="s">
        <v>640</v>
      </c>
      <c r="G123" s="186" t="s">
        <v>253</v>
      </c>
      <c r="H123" s="187">
        <v>2.4039999999999999</v>
      </c>
      <c r="I123" s="188"/>
      <c r="J123" s="189">
        <f>ROUND(I123*H123,2)</f>
        <v>0</v>
      </c>
      <c r="K123" s="185" t="s">
        <v>5</v>
      </c>
      <c r="L123" s="42"/>
      <c r="M123" s="190" t="s">
        <v>5</v>
      </c>
      <c r="N123" s="191" t="s">
        <v>50</v>
      </c>
      <c r="O123" s="43"/>
      <c r="P123" s="192">
        <f>O123*H123</f>
        <v>0</v>
      </c>
      <c r="Q123" s="192">
        <v>0.1075</v>
      </c>
      <c r="R123" s="192">
        <f>Q123*H123</f>
        <v>0.25842999999999999</v>
      </c>
      <c r="S123" s="192">
        <v>0</v>
      </c>
      <c r="T123" s="193">
        <f>S123*H123</f>
        <v>0</v>
      </c>
      <c r="AR123" s="24" t="s">
        <v>271</v>
      </c>
      <c r="AT123" s="24" t="s">
        <v>161</v>
      </c>
      <c r="AU123" s="24" t="s">
        <v>86</v>
      </c>
      <c r="AY123" s="24" t="s">
        <v>158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4" t="s">
        <v>26</v>
      </c>
      <c r="BK123" s="194">
        <f>ROUND(I123*H123,2)</f>
        <v>0</v>
      </c>
      <c r="BL123" s="24" t="s">
        <v>271</v>
      </c>
      <c r="BM123" s="24" t="s">
        <v>641</v>
      </c>
    </row>
    <row r="124" spans="2:65" s="13" customFormat="1">
      <c r="B124" s="204"/>
      <c r="D124" s="196" t="s">
        <v>167</v>
      </c>
      <c r="E124" s="205" t="s">
        <v>5</v>
      </c>
      <c r="F124" s="206" t="s">
        <v>615</v>
      </c>
      <c r="H124" s="207" t="s">
        <v>5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7" t="s">
        <v>167</v>
      </c>
      <c r="AU124" s="207" t="s">
        <v>86</v>
      </c>
      <c r="AV124" s="13" t="s">
        <v>26</v>
      </c>
      <c r="AW124" s="13" t="s">
        <v>43</v>
      </c>
      <c r="AX124" s="13" t="s">
        <v>79</v>
      </c>
      <c r="AY124" s="207" t="s">
        <v>158</v>
      </c>
    </row>
    <row r="125" spans="2:65" s="12" customFormat="1">
      <c r="B125" s="195"/>
      <c r="D125" s="212" t="s">
        <v>167</v>
      </c>
      <c r="E125" s="213" t="s">
        <v>5</v>
      </c>
      <c r="F125" s="214" t="s">
        <v>627</v>
      </c>
      <c r="H125" s="215">
        <v>2.4039999999999999</v>
      </c>
      <c r="I125" s="200"/>
      <c r="L125" s="195"/>
      <c r="M125" s="216"/>
      <c r="N125" s="217"/>
      <c r="O125" s="217"/>
      <c r="P125" s="217"/>
      <c r="Q125" s="217"/>
      <c r="R125" s="217"/>
      <c r="S125" s="217"/>
      <c r="T125" s="218"/>
      <c r="AT125" s="197" t="s">
        <v>167</v>
      </c>
      <c r="AU125" s="197" t="s">
        <v>86</v>
      </c>
      <c r="AV125" s="12" t="s">
        <v>86</v>
      </c>
      <c r="AW125" s="12" t="s">
        <v>43</v>
      </c>
      <c r="AX125" s="12" t="s">
        <v>26</v>
      </c>
      <c r="AY125" s="197" t="s">
        <v>158</v>
      </c>
    </row>
    <row r="126" spans="2:65" s="1" customFormat="1" ht="44.25" customHeight="1">
      <c r="B126" s="182"/>
      <c r="C126" s="231" t="s">
        <v>241</v>
      </c>
      <c r="D126" s="231" t="s">
        <v>272</v>
      </c>
      <c r="E126" s="232" t="s">
        <v>642</v>
      </c>
      <c r="F126" s="233" t="s">
        <v>643</v>
      </c>
      <c r="G126" s="234" t="s">
        <v>253</v>
      </c>
      <c r="H126" s="235">
        <v>2.5</v>
      </c>
      <c r="I126" s="236"/>
      <c r="J126" s="237">
        <f>ROUND(I126*H126,2)</f>
        <v>0</v>
      </c>
      <c r="K126" s="233" t="s">
        <v>5</v>
      </c>
      <c r="L126" s="238"/>
      <c r="M126" s="239" t="s">
        <v>5</v>
      </c>
      <c r="N126" s="240" t="s">
        <v>50</v>
      </c>
      <c r="O126" s="43"/>
      <c r="P126" s="192">
        <f>O126*H126</f>
        <v>0</v>
      </c>
      <c r="Q126" s="192">
        <v>0.54</v>
      </c>
      <c r="R126" s="192">
        <f>Q126*H126</f>
        <v>1.35</v>
      </c>
      <c r="S126" s="192">
        <v>0</v>
      </c>
      <c r="T126" s="193">
        <f>S126*H126</f>
        <v>0</v>
      </c>
      <c r="AR126" s="24" t="s">
        <v>359</v>
      </c>
      <c r="AT126" s="24" t="s">
        <v>272</v>
      </c>
      <c r="AU126" s="24" t="s">
        <v>86</v>
      </c>
      <c r="AY126" s="24" t="s">
        <v>158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4" t="s">
        <v>26</v>
      </c>
      <c r="BK126" s="194">
        <f>ROUND(I126*H126,2)</f>
        <v>0</v>
      </c>
      <c r="BL126" s="24" t="s">
        <v>271</v>
      </c>
      <c r="BM126" s="24" t="s">
        <v>644</v>
      </c>
    </row>
    <row r="127" spans="2:65" s="13" customFormat="1">
      <c r="B127" s="204"/>
      <c r="D127" s="196" t="s">
        <v>167</v>
      </c>
      <c r="E127" s="205" t="s">
        <v>5</v>
      </c>
      <c r="F127" s="206" t="s">
        <v>615</v>
      </c>
      <c r="H127" s="207" t="s">
        <v>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7" t="s">
        <v>167</v>
      </c>
      <c r="AU127" s="207" t="s">
        <v>86</v>
      </c>
      <c r="AV127" s="13" t="s">
        <v>26</v>
      </c>
      <c r="AW127" s="13" t="s">
        <v>43</v>
      </c>
      <c r="AX127" s="13" t="s">
        <v>79</v>
      </c>
      <c r="AY127" s="207" t="s">
        <v>158</v>
      </c>
    </row>
    <row r="128" spans="2:65" s="12" customFormat="1">
      <c r="B128" s="195"/>
      <c r="D128" s="212" t="s">
        <v>167</v>
      </c>
      <c r="E128" s="213" t="s">
        <v>5</v>
      </c>
      <c r="F128" s="214" t="s">
        <v>645</v>
      </c>
      <c r="H128" s="215">
        <v>2.5</v>
      </c>
      <c r="I128" s="200"/>
      <c r="L128" s="195"/>
      <c r="M128" s="216"/>
      <c r="N128" s="217"/>
      <c r="O128" s="217"/>
      <c r="P128" s="217"/>
      <c r="Q128" s="217"/>
      <c r="R128" s="217"/>
      <c r="S128" s="217"/>
      <c r="T128" s="218"/>
      <c r="AT128" s="197" t="s">
        <v>167</v>
      </c>
      <c r="AU128" s="197" t="s">
        <v>86</v>
      </c>
      <c r="AV128" s="12" t="s">
        <v>86</v>
      </c>
      <c r="AW128" s="12" t="s">
        <v>43</v>
      </c>
      <c r="AX128" s="12" t="s">
        <v>26</v>
      </c>
      <c r="AY128" s="197" t="s">
        <v>158</v>
      </c>
    </row>
    <row r="129" spans="2:65" s="1" customFormat="1" ht="44.25" customHeight="1">
      <c r="B129" s="182"/>
      <c r="C129" s="183" t="s">
        <v>245</v>
      </c>
      <c r="D129" s="183" t="s">
        <v>161</v>
      </c>
      <c r="E129" s="184" t="s">
        <v>646</v>
      </c>
      <c r="F129" s="185" t="s">
        <v>647</v>
      </c>
      <c r="G129" s="186" t="s">
        <v>347</v>
      </c>
      <c r="H129" s="241"/>
      <c r="I129" s="188"/>
      <c r="J129" s="189">
        <f>ROUND(I129*H129,2)</f>
        <v>0</v>
      </c>
      <c r="K129" s="185" t="s">
        <v>192</v>
      </c>
      <c r="L129" s="42"/>
      <c r="M129" s="190" t="s">
        <v>5</v>
      </c>
      <c r="N129" s="191" t="s">
        <v>50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4" t="s">
        <v>271</v>
      </c>
      <c r="AT129" s="24" t="s">
        <v>161</v>
      </c>
      <c r="AU129" s="24" t="s">
        <v>86</v>
      </c>
      <c r="AY129" s="24" t="s">
        <v>158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4" t="s">
        <v>26</v>
      </c>
      <c r="BK129" s="194">
        <f>ROUND(I129*H129,2)</f>
        <v>0</v>
      </c>
      <c r="BL129" s="24" t="s">
        <v>271</v>
      </c>
      <c r="BM129" s="24" t="s">
        <v>648</v>
      </c>
    </row>
    <row r="130" spans="2:65" s="11" customFormat="1" ht="29.85" customHeight="1">
      <c r="B130" s="168"/>
      <c r="D130" s="179" t="s">
        <v>78</v>
      </c>
      <c r="E130" s="180" t="s">
        <v>649</v>
      </c>
      <c r="F130" s="180" t="s">
        <v>650</v>
      </c>
      <c r="I130" s="171"/>
      <c r="J130" s="181">
        <f>BK130</f>
        <v>0</v>
      </c>
      <c r="L130" s="168"/>
      <c r="M130" s="173"/>
      <c r="N130" s="174"/>
      <c r="O130" s="174"/>
      <c r="P130" s="175">
        <f>SUM(P131:P135)</f>
        <v>0</v>
      </c>
      <c r="Q130" s="174"/>
      <c r="R130" s="175">
        <f>SUM(R131:R135)</f>
        <v>0</v>
      </c>
      <c r="S130" s="174"/>
      <c r="T130" s="176">
        <f>SUM(T131:T135)</f>
        <v>0</v>
      </c>
      <c r="AR130" s="169" t="s">
        <v>86</v>
      </c>
      <c r="AT130" s="177" t="s">
        <v>78</v>
      </c>
      <c r="AU130" s="177" t="s">
        <v>26</v>
      </c>
      <c r="AY130" s="169" t="s">
        <v>158</v>
      </c>
      <c r="BK130" s="178">
        <f>SUM(BK131:BK135)</f>
        <v>0</v>
      </c>
    </row>
    <row r="131" spans="2:65" s="1" customFormat="1" ht="31.5" customHeight="1">
      <c r="B131" s="182"/>
      <c r="C131" s="183" t="s">
        <v>250</v>
      </c>
      <c r="D131" s="183" t="s">
        <v>161</v>
      </c>
      <c r="E131" s="184" t="s">
        <v>651</v>
      </c>
      <c r="F131" s="185" t="s">
        <v>652</v>
      </c>
      <c r="G131" s="186" t="s">
        <v>275</v>
      </c>
      <c r="H131" s="187">
        <v>3</v>
      </c>
      <c r="I131" s="188"/>
      <c r="J131" s="189">
        <f>ROUND(I131*H131,2)</f>
        <v>0</v>
      </c>
      <c r="K131" s="185" t="s">
        <v>5</v>
      </c>
      <c r="L131" s="42"/>
      <c r="M131" s="190" t="s">
        <v>5</v>
      </c>
      <c r="N131" s="191" t="s">
        <v>50</v>
      </c>
      <c r="O131" s="43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24" t="s">
        <v>271</v>
      </c>
      <c r="AT131" s="24" t="s">
        <v>161</v>
      </c>
      <c r="AU131" s="24" t="s">
        <v>86</v>
      </c>
      <c r="AY131" s="24" t="s">
        <v>158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4" t="s">
        <v>26</v>
      </c>
      <c r="BK131" s="194">
        <f>ROUND(I131*H131,2)</f>
        <v>0</v>
      </c>
      <c r="BL131" s="24" t="s">
        <v>271</v>
      </c>
      <c r="BM131" s="24" t="s">
        <v>653</v>
      </c>
    </row>
    <row r="132" spans="2:65" s="12" customFormat="1">
      <c r="B132" s="195"/>
      <c r="D132" s="212" t="s">
        <v>167</v>
      </c>
      <c r="E132" s="213" t="s">
        <v>5</v>
      </c>
      <c r="F132" s="214" t="s">
        <v>200</v>
      </c>
      <c r="H132" s="215">
        <v>3</v>
      </c>
      <c r="I132" s="200"/>
      <c r="L132" s="195"/>
      <c r="M132" s="216"/>
      <c r="N132" s="217"/>
      <c r="O132" s="217"/>
      <c r="P132" s="217"/>
      <c r="Q132" s="217"/>
      <c r="R132" s="217"/>
      <c r="S132" s="217"/>
      <c r="T132" s="218"/>
      <c r="AT132" s="197" t="s">
        <v>167</v>
      </c>
      <c r="AU132" s="197" t="s">
        <v>86</v>
      </c>
      <c r="AV132" s="12" t="s">
        <v>86</v>
      </c>
      <c r="AW132" s="12" t="s">
        <v>43</v>
      </c>
      <c r="AX132" s="12" t="s">
        <v>26</v>
      </c>
      <c r="AY132" s="197" t="s">
        <v>158</v>
      </c>
    </row>
    <row r="133" spans="2:65" s="1" customFormat="1" ht="22.5" customHeight="1">
      <c r="B133" s="182"/>
      <c r="C133" s="231" t="s">
        <v>256</v>
      </c>
      <c r="D133" s="231" t="s">
        <v>272</v>
      </c>
      <c r="E133" s="232" t="s">
        <v>654</v>
      </c>
      <c r="F133" s="233" t="s">
        <v>655</v>
      </c>
      <c r="G133" s="234" t="s">
        <v>275</v>
      </c>
      <c r="H133" s="235">
        <v>3</v>
      </c>
      <c r="I133" s="236"/>
      <c r="J133" s="237">
        <f>ROUND(I133*H133,2)</f>
        <v>0</v>
      </c>
      <c r="K133" s="233" t="s">
        <v>5</v>
      </c>
      <c r="L133" s="238"/>
      <c r="M133" s="239" t="s">
        <v>5</v>
      </c>
      <c r="N133" s="240" t="s">
        <v>50</v>
      </c>
      <c r="O133" s="43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24" t="s">
        <v>359</v>
      </c>
      <c r="AT133" s="24" t="s">
        <v>272</v>
      </c>
      <c r="AU133" s="24" t="s">
        <v>86</v>
      </c>
      <c r="AY133" s="24" t="s">
        <v>158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4" t="s">
        <v>26</v>
      </c>
      <c r="BK133" s="194">
        <f>ROUND(I133*H133,2)</f>
        <v>0</v>
      </c>
      <c r="BL133" s="24" t="s">
        <v>271</v>
      </c>
      <c r="BM133" s="24" t="s">
        <v>656</v>
      </c>
    </row>
    <row r="134" spans="2:65" s="13" customFormat="1">
      <c r="B134" s="204"/>
      <c r="D134" s="196" t="s">
        <v>167</v>
      </c>
      <c r="E134" s="205" t="s">
        <v>5</v>
      </c>
      <c r="F134" s="206" t="s">
        <v>657</v>
      </c>
      <c r="H134" s="207" t="s">
        <v>5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7" t="s">
        <v>167</v>
      </c>
      <c r="AU134" s="207" t="s">
        <v>86</v>
      </c>
      <c r="AV134" s="13" t="s">
        <v>26</v>
      </c>
      <c r="AW134" s="13" t="s">
        <v>43</v>
      </c>
      <c r="AX134" s="13" t="s">
        <v>79</v>
      </c>
      <c r="AY134" s="207" t="s">
        <v>158</v>
      </c>
    </row>
    <row r="135" spans="2:65" s="12" customFormat="1">
      <c r="B135" s="195"/>
      <c r="D135" s="196" t="s">
        <v>167</v>
      </c>
      <c r="E135" s="197" t="s">
        <v>5</v>
      </c>
      <c r="F135" s="198" t="s">
        <v>200</v>
      </c>
      <c r="H135" s="199">
        <v>3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7" t="s">
        <v>167</v>
      </c>
      <c r="AU135" s="197" t="s">
        <v>86</v>
      </c>
      <c r="AV135" s="12" t="s">
        <v>86</v>
      </c>
      <c r="AW135" s="12" t="s">
        <v>43</v>
      </c>
      <c r="AX135" s="12" t="s">
        <v>26</v>
      </c>
      <c r="AY135" s="197" t="s">
        <v>158</v>
      </c>
    </row>
    <row r="136" spans="2:65" s="1" customFormat="1" ht="6.95" customHeight="1">
      <c r="B136" s="57"/>
      <c r="C136" s="58"/>
      <c r="D136" s="58"/>
      <c r="E136" s="58"/>
      <c r="F136" s="58"/>
      <c r="G136" s="58"/>
      <c r="H136" s="58"/>
      <c r="I136" s="135"/>
      <c r="J136" s="58"/>
      <c r="K136" s="58"/>
      <c r="L136" s="42"/>
    </row>
  </sheetData>
  <autoFilter ref="C87:K135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124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s="1" customFormat="1" ht="15">
      <c r="B8" s="42"/>
      <c r="C8" s="43"/>
      <c r="D8" s="37" t="s">
        <v>131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70" t="s">
        <v>658</v>
      </c>
      <c r="F9" s="369"/>
      <c r="G9" s="369"/>
      <c r="H9" s="369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7" t="s">
        <v>22</v>
      </c>
      <c r="E11" s="43"/>
      <c r="F11" s="35" t="s">
        <v>23</v>
      </c>
      <c r="G11" s="43"/>
      <c r="H11" s="43"/>
      <c r="I11" s="115" t="s">
        <v>24</v>
      </c>
      <c r="J11" s="35" t="s">
        <v>5</v>
      </c>
      <c r="K11" s="46"/>
    </row>
    <row r="12" spans="1:70" s="1" customFormat="1" ht="14.45" customHeight="1">
      <c r="B12" s="42"/>
      <c r="C12" s="43"/>
      <c r="D12" s="37" t="s">
        <v>27</v>
      </c>
      <c r="E12" s="43"/>
      <c r="F12" s="35" t="s">
        <v>28</v>
      </c>
      <c r="G12" s="43"/>
      <c r="H12" s="43"/>
      <c r="I12" s="115" t="s">
        <v>29</v>
      </c>
      <c r="J12" s="116" t="str">
        <f>'Rekapitulace stavby'!AN8</f>
        <v>15.3.2017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7" t="s">
        <v>35</v>
      </c>
      <c r="E14" s="43"/>
      <c r="F14" s="43"/>
      <c r="G14" s="43"/>
      <c r="H14" s="43"/>
      <c r="I14" s="115" t="s">
        <v>36</v>
      </c>
      <c r="J14" s="35" t="s">
        <v>5</v>
      </c>
      <c r="K14" s="46"/>
    </row>
    <row r="15" spans="1:70" s="1" customFormat="1" ht="18" customHeight="1">
      <c r="B15" s="42"/>
      <c r="C15" s="43"/>
      <c r="D15" s="43"/>
      <c r="E15" s="35" t="s">
        <v>37</v>
      </c>
      <c r="F15" s="43"/>
      <c r="G15" s="43"/>
      <c r="H15" s="43"/>
      <c r="I15" s="115" t="s">
        <v>38</v>
      </c>
      <c r="J15" s="35" t="s">
        <v>5</v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7" t="s">
        <v>39</v>
      </c>
      <c r="E17" s="43"/>
      <c r="F17" s="43"/>
      <c r="G17" s="43"/>
      <c r="H17" s="43"/>
      <c r="I17" s="115" t="s">
        <v>36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38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7" t="s">
        <v>41</v>
      </c>
      <c r="E20" s="43"/>
      <c r="F20" s="43"/>
      <c r="G20" s="43"/>
      <c r="H20" s="43"/>
      <c r="I20" s="115" t="s">
        <v>36</v>
      </c>
      <c r="J20" s="35" t="s">
        <v>5</v>
      </c>
      <c r="K20" s="46"/>
    </row>
    <row r="21" spans="2:11" s="1" customFormat="1" ht="18" customHeight="1">
      <c r="B21" s="42"/>
      <c r="C21" s="43"/>
      <c r="D21" s="43"/>
      <c r="E21" s="35" t="s">
        <v>42</v>
      </c>
      <c r="F21" s="43"/>
      <c r="G21" s="43"/>
      <c r="H21" s="43"/>
      <c r="I21" s="115" t="s">
        <v>38</v>
      </c>
      <c r="J21" s="35" t="s">
        <v>5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7" t="s">
        <v>44</v>
      </c>
      <c r="E23" s="43"/>
      <c r="F23" s="43"/>
      <c r="G23" s="43"/>
      <c r="H23" s="43"/>
      <c r="I23" s="114"/>
      <c r="J23" s="43"/>
      <c r="K23" s="46"/>
    </row>
    <row r="24" spans="2:11" s="7" customFormat="1" ht="22.5" customHeight="1">
      <c r="B24" s="117"/>
      <c r="C24" s="118"/>
      <c r="D24" s="118"/>
      <c r="E24" s="331" t="s">
        <v>5</v>
      </c>
      <c r="F24" s="331"/>
      <c r="G24" s="331"/>
      <c r="H24" s="331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45</v>
      </c>
      <c r="E27" s="43"/>
      <c r="F27" s="43"/>
      <c r="G27" s="43"/>
      <c r="H27" s="43"/>
      <c r="I27" s="114"/>
      <c r="J27" s="124">
        <f>ROUND(J80,2)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47</v>
      </c>
      <c r="G29" s="43"/>
      <c r="H29" s="43"/>
      <c r="I29" s="125" t="s">
        <v>46</v>
      </c>
      <c r="J29" s="47" t="s">
        <v>48</v>
      </c>
      <c r="K29" s="46"/>
    </row>
    <row r="30" spans="2:11" s="1" customFormat="1" ht="14.45" customHeight="1">
      <c r="B30" s="42"/>
      <c r="C30" s="43"/>
      <c r="D30" s="50" t="s">
        <v>49</v>
      </c>
      <c r="E30" s="50" t="s">
        <v>50</v>
      </c>
      <c r="F30" s="126">
        <f>ROUND(SUM(BE80:BE90), 2)</f>
        <v>0</v>
      </c>
      <c r="G30" s="43"/>
      <c r="H30" s="43"/>
      <c r="I30" s="127">
        <v>0.21</v>
      </c>
      <c r="J30" s="126">
        <f>ROUND(ROUND((SUM(BE80:BE90)),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51</v>
      </c>
      <c r="F31" s="126">
        <f>ROUND(SUM(BF80:BF90), 2)</f>
        <v>0</v>
      </c>
      <c r="G31" s="43"/>
      <c r="H31" s="43"/>
      <c r="I31" s="127">
        <v>0.15</v>
      </c>
      <c r="J31" s="126">
        <f>ROUND(ROUND((SUM(BF80:BF90)),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52</v>
      </c>
      <c r="F32" s="126">
        <f>ROUND(SUM(BG80:BG90),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53</v>
      </c>
      <c r="F33" s="126">
        <f>ROUND(SUM(BH80:BH90),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54</v>
      </c>
      <c r="F34" s="126">
        <f>ROUND(SUM(BI80:BI90),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55</v>
      </c>
      <c r="E36" s="72"/>
      <c r="F36" s="72"/>
      <c r="G36" s="130" t="s">
        <v>56</v>
      </c>
      <c r="H36" s="131" t="s">
        <v>57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0" t="s">
        <v>135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7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2.5" customHeight="1">
      <c r="B45" s="42"/>
      <c r="C45" s="43"/>
      <c r="D45" s="43"/>
      <c r="E45" s="367" t="str">
        <f>E7</f>
        <v>Revitalizace Městské památkové zóny</v>
      </c>
      <c r="F45" s="368"/>
      <c r="G45" s="368"/>
      <c r="H45" s="368"/>
      <c r="I45" s="114"/>
      <c r="J45" s="43"/>
      <c r="K45" s="46"/>
    </row>
    <row r="46" spans="2:11" s="1" customFormat="1" ht="14.45" customHeight="1">
      <c r="B46" s="42"/>
      <c r="C46" s="37" t="s">
        <v>131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3.25" customHeight="1">
      <c r="B47" s="42"/>
      <c r="C47" s="43"/>
      <c r="D47" s="43"/>
      <c r="E47" s="370" t="str">
        <f>E9</f>
        <v>VRN - Vedlejší rozpočtové náklady</v>
      </c>
      <c r="F47" s="369"/>
      <c r="G47" s="369"/>
      <c r="H47" s="369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7" t="s">
        <v>27</v>
      </c>
      <c r="D49" s="43"/>
      <c r="E49" s="43"/>
      <c r="F49" s="35" t="str">
        <f>F12</f>
        <v>Ústí nad Orlicí</v>
      </c>
      <c r="G49" s="43"/>
      <c r="H49" s="43"/>
      <c r="I49" s="115" t="s">
        <v>29</v>
      </c>
      <c r="J49" s="116" t="str">
        <f>IF(J12="","",J12)</f>
        <v>15.3.2017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7" t="s">
        <v>35</v>
      </c>
      <c r="D51" s="43"/>
      <c r="E51" s="43"/>
      <c r="F51" s="35" t="str">
        <f>E15</f>
        <v>Město Ústí nad Orlicí</v>
      </c>
      <c r="G51" s="43"/>
      <c r="H51" s="43"/>
      <c r="I51" s="115" t="s">
        <v>41</v>
      </c>
      <c r="J51" s="35" t="str">
        <f>E21</f>
        <v>Projektový atelier pro arch.a poz. stavby</v>
      </c>
      <c r="K51" s="46"/>
    </row>
    <row r="52" spans="2:47" s="1" customFormat="1" ht="14.45" customHeight="1">
      <c r="B52" s="42"/>
      <c r="C52" s="37" t="s">
        <v>39</v>
      </c>
      <c r="D52" s="43"/>
      <c r="E52" s="43"/>
      <c r="F52" s="35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136</v>
      </c>
      <c r="D54" s="128"/>
      <c r="E54" s="128"/>
      <c r="F54" s="128"/>
      <c r="G54" s="128"/>
      <c r="H54" s="128"/>
      <c r="I54" s="139"/>
      <c r="J54" s="140" t="s">
        <v>137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138</v>
      </c>
      <c r="D56" s="43"/>
      <c r="E56" s="43"/>
      <c r="F56" s="43"/>
      <c r="G56" s="43"/>
      <c r="H56" s="43"/>
      <c r="I56" s="114"/>
      <c r="J56" s="124">
        <f>J80</f>
        <v>0</v>
      </c>
      <c r="K56" s="46"/>
      <c r="AU56" s="24" t="s">
        <v>139</v>
      </c>
    </row>
    <row r="57" spans="2:47" s="8" customFormat="1" ht="24.95" customHeight="1">
      <c r="B57" s="143"/>
      <c r="C57" s="144"/>
      <c r="D57" s="145" t="s">
        <v>658</v>
      </c>
      <c r="E57" s="146"/>
      <c r="F57" s="146"/>
      <c r="G57" s="146"/>
      <c r="H57" s="146"/>
      <c r="I57" s="147"/>
      <c r="J57" s="148">
        <f>J81</f>
        <v>0</v>
      </c>
      <c r="K57" s="149"/>
    </row>
    <row r="58" spans="2:47" s="9" customFormat="1" ht="19.899999999999999" customHeight="1">
      <c r="B58" s="150"/>
      <c r="C58" s="151"/>
      <c r="D58" s="152" t="s">
        <v>659</v>
      </c>
      <c r="E58" s="153"/>
      <c r="F58" s="153"/>
      <c r="G58" s="153"/>
      <c r="H58" s="153"/>
      <c r="I58" s="154"/>
      <c r="J58" s="155">
        <f>J82</f>
        <v>0</v>
      </c>
      <c r="K58" s="156"/>
    </row>
    <row r="59" spans="2:47" s="9" customFormat="1" ht="19.899999999999999" customHeight="1">
      <c r="B59" s="150"/>
      <c r="C59" s="151"/>
      <c r="D59" s="152" t="s">
        <v>660</v>
      </c>
      <c r="E59" s="153"/>
      <c r="F59" s="153"/>
      <c r="G59" s="153"/>
      <c r="H59" s="153"/>
      <c r="I59" s="154"/>
      <c r="J59" s="155">
        <f>J85</f>
        <v>0</v>
      </c>
      <c r="K59" s="156"/>
    </row>
    <row r="60" spans="2:47" s="9" customFormat="1" ht="19.899999999999999" customHeight="1">
      <c r="B60" s="150"/>
      <c r="C60" s="151"/>
      <c r="D60" s="152" t="s">
        <v>661</v>
      </c>
      <c r="E60" s="153"/>
      <c r="F60" s="153"/>
      <c r="G60" s="153"/>
      <c r="H60" s="153"/>
      <c r="I60" s="154"/>
      <c r="J60" s="155">
        <f>J88</f>
        <v>0</v>
      </c>
      <c r="K60" s="156"/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63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63" s="1" customFormat="1" ht="36.950000000000003" customHeight="1">
      <c r="B67" s="42"/>
      <c r="C67" s="62" t="s">
        <v>142</v>
      </c>
      <c r="L67" s="42"/>
    </row>
    <row r="68" spans="2:63" s="1" customFormat="1" ht="6.95" customHeight="1">
      <c r="B68" s="42"/>
      <c r="L68" s="42"/>
    </row>
    <row r="69" spans="2:63" s="1" customFormat="1" ht="14.45" customHeight="1">
      <c r="B69" s="42"/>
      <c r="C69" s="64" t="s">
        <v>19</v>
      </c>
      <c r="L69" s="42"/>
    </row>
    <row r="70" spans="2:63" s="1" customFormat="1" ht="22.5" customHeight="1">
      <c r="B70" s="42"/>
      <c r="E70" s="365" t="str">
        <f>E7</f>
        <v>Revitalizace Městské památkové zóny</v>
      </c>
      <c r="F70" s="372"/>
      <c r="G70" s="372"/>
      <c r="H70" s="372"/>
      <c r="L70" s="42"/>
    </row>
    <row r="71" spans="2:63" s="1" customFormat="1" ht="14.45" customHeight="1">
      <c r="B71" s="42"/>
      <c r="C71" s="64" t="s">
        <v>131</v>
      </c>
      <c r="L71" s="42"/>
    </row>
    <row r="72" spans="2:63" s="1" customFormat="1" ht="23.25" customHeight="1">
      <c r="B72" s="42"/>
      <c r="E72" s="342" t="str">
        <f>E9</f>
        <v>VRN - Vedlejší rozpočtové náklady</v>
      </c>
      <c r="F72" s="366"/>
      <c r="G72" s="366"/>
      <c r="H72" s="366"/>
      <c r="L72" s="42"/>
    </row>
    <row r="73" spans="2:63" s="1" customFormat="1" ht="6.95" customHeight="1">
      <c r="B73" s="42"/>
      <c r="L73" s="42"/>
    </row>
    <row r="74" spans="2:63" s="1" customFormat="1" ht="18" customHeight="1">
      <c r="B74" s="42"/>
      <c r="C74" s="64" t="s">
        <v>27</v>
      </c>
      <c r="F74" s="157" t="str">
        <f>F12</f>
        <v>Ústí nad Orlicí</v>
      </c>
      <c r="I74" s="158" t="s">
        <v>29</v>
      </c>
      <c r="J74" s="68" t="str">
        <f>IF(J12="","",J12)</f>
        <v>15.3.2017</v>
      </c>
      <c r="L74" s="42"/>
    </row>
    <row r="75" spans="2:63" s="1" customFormat="1" ht="6.95" customHeight="1">
      <c r="B75" s="42"/>
      <c r="L75" s="42"/>
    </row>
    <row r="76" spans="2:63" s="1" customFormat="1" ht="15">
      <c r="B76" s="42"/>
      <c r="C76" s="64" t="s">
        <v>35</v>
      </c>
      <c r="F76" s="157" t="str">
        <f>E15</f>
        <v>Město Ústí nad Orlicí</v>
      </c>
      <c r="I76" s="158" t="s">
        <v>41</v>
      </c>
      <c r="J76" s="157" t="str">
        <f>E21</f>
        <v>Projektový atelier pro arch.a poz. stavby</v>
      </c>
      <c r="L76" s="42"/>
    </row>
    <row r="77" spans="2:63" s="1" customFormat="1" ht="14.45" customHeight="1">
      <c r="B77" s="42"/>
      <c r="C77" s="64" t="s">
        <v>39</v>
      </c>
      <c r="F77" s="157" t="str">
        <f>IF(E18="","",E18)</f>
        <v/>
      </c>
      <c r="L77" s="42"/>
    </row>
    <row r="78" spans="2:63" s="1" customFormat="1" ht="10.35" customHeight="1">
      <c r="B78" s="42"/>
      <c r="L78" s="42"/>
    </row>
    <row r="79" spans="2:63" s="10" customFormat="1" ht="29.25" customHeight="1">
      <c r="B79" s="159"/>
      <c r="C79" s="160" t="s">
        <v>143</v>
      </c>
      <c r="D79" s="161" t="s">
        <v>64</v>
      </c>
      <c r="E79" s="161" t="s">
        <v>60</v>
      </c>
      <c r="F79" s="161" t="s">
        <v>144</v>
      </c>
      <c r="G79" s="161" t="s">
        <v>145</v>
      </c>
      <c r="H79" s="161" t="s">
        <v>146</v>
      </c>
      <c r="I79" s="162" t="s">
        <v>147</v>
      </c>
      <c r="J79" s="161" t="s">
        <v>137</v>
      </c>
      <c r="K79" s="163" t="s">
        <v>148</v>
      </c>
      <c r="L79" s="159"/>
      <c r="M79" s="74" t="s">
        <v>149</v>
      </c>
      <c r="N79" s="75" t="s">
        <v>49</v>
      </c>
      <c r="O79" s="75" t="s">
        <v>150</v>
      </c>
      <c r="P79" s="75" t="s">
        <v>151</v>
      </c>
      <c r="Q79" s="75" t="s">
        <v>152</v>
      </c>
      <c r="R79" s="75" t="s">
        <v>153</v>
      </c>
      <c r="S79" s="75" t="s">
        <v>154</v>
      </c>
      <c r="T79" s="76" t="s">
        <v>155</v>
      </c>
    </row>
    <row r="80" spans="2:63" s="1" customFormat="1" ht="29.25" customHeight="1">
      <c r="B80" s="42"/>
      <c r="C80" s="78" t="s">
        <v>138</v>
      </c>
      <c r="J80" s="164">
        <f>BK80</f>
        <v>0</v>
      </c>
      <c r="L80" s="42"/>
      <c r="M80" s="77"/>
      <c r="N80" s="69"/>
      <c r="O80" s="69"/>
      <c r="P80" s="165">
        <f>P81</f>
        <v>0</v>
      </c>
      <c r="Q80" s="69"/>
      <c r="R80" s="165">
        <f>R81</f>
        <v>0</v>
      </c>
      <c r="S80" s="69"/>
      <c r="T80" s="166">
        <f>T81</f>
        <v>0</v>
      </c>
      <c r="AT80" s="24" t="s">
        <v>78</v>
      </c>
      <c r="AU80" s="24" t="s">
        <v>139</v>
      </c>
      <c r="BK80" s="167">
        <f>BK81</f>
        <v>0</v>
      </c>
    </row>
    <row r="81" spans="2:65" s="11" customFormat="1" ht="37.35" customHeight="1">
      <c r="B81" s="168"/>
      <c r="D81" s="169" t="s">
        <v>78</v>
      </c>
      <c r="E81" s="170" t="s">
        <v>122</v>
      </c>
      <c r="F81" s="170" t="s">
        <v>123</v>
      </c>
      <c r="I81" s="171"/>
      <c r="J81" s="172">
        <f>BK81</f>
        <v>0</v>
      </c>
      <c r="L81" s="168"/>
      <c r="M81" s="173"/>
      <c r="N81" s="174"/>
      <c r="O81" s="174"/>
      <c r="P81" s="175">
        <f>P82+P85+P88</f>
        <v>0</v>
      </c>
      <c r="Q81" s="174"/>
      <c r="R81" s="175">
        <f>R82+R85+R88</f>
        <v>0</v>
      </c>
      <c r="S81" s="174"/>
      <c r="T81" s="176">
        <f>T82+T85+T88</f>
        <v>0</v>
      </c>
      <c r="AR81" s="169" t="s">
        <v>159</v>
      </c>
      <c r="AT81" s="177" t="s">
        <v>78</v>
      </c>
      <c r="AU81" s="177" t="s">
        <v>79</v>
      </c>
      <c r="AY81" s="169" t="s">
        <v>158</v>
      </c>
      <c r="BK81" s="178">
        <f>BK82+BK85+BK88</f>
        <v>0</v>
      </c>
    </row>
    <row r="82" spans="2:65" s="11" customFormat="1" ht="19.899999999999999" customHeight="1">
      <c r="B82" s="168"/>
      <c r="D82" s="179" t="s">
        <v>78</v>
      </c>
      <c r="E82" s="180" t="s">
        <v>662</v>
      </c>
      <c r="F82" s="180" t="s">
        <v>663</v>
      </c>
      <c r="I82" s="171"/>
      <c r="J82" s="181">
        <f>BK82</f>
        <v>0</v>
      </c>
      <c r="L82" s="168"/>
      <c r="M82" s="173"/>
      <c r="N82" s="174"/>
      <c r="O82" s="174"/>
      <c r="P82" s="175">
        <f>SUM(P83:P84)</f>
        <v>0</v>
      </c>
      <c r="Q82" s="174"/>
      <c r="R82" s="175">
        <f>SUM(R83:R84)</f>
        <v>0</v>
      </c>
      <c r="S82" s="174"/>
      <c r="T82" s="176">
        <f>SUM(T83:T84)</f>
        <v>0</v>
      </c>
      <c r="AR82" s="169" t="s">
        <v>159</v>
      </c>
      <c r="AT82" s="177" t="s">
        <v>78</v>
      </c>
      <c r="AU82" s="177" t="s">
        <v>26</v>
      </c>
      <c r="AY82" s="169" t="s">
        <v>158</v>
      </c>
      <c r="BK82" s="178">
        <f>SUM(BK83:BK84)</f>
        <v>0</v>
      </c>
    </row>
    <row r="83" spans="2:65" s="1" customFormat="1" ht="22.5" customHeight="1">
      <c r="B83" s="182"/>
      <c r="C83" s="183" t="s">
        <v>26</v>
      </c>
      <c r="D83" s="183" t="s">
        <v>161</v>
      </c>
      <c r="E83" s="184" t="s">
        <v>664</v>
      </c>
      <c r="F83" s="185" t="s">
        <v>665</v>
      </c>
      <c r="G83" s="186" t="s">
        <v>164</v>
      </c>
      <c r="H83" s="187">
        <v>1</v>
      </c>
      <c r="I83" s="188"/>
      <c r="J83" s="189">
        <f>ROUND(I83*H83,2)</f>
        <v>0</v>
      </c>
      <c r="K83" s="185" t="s">
        <v>192</v>
      </c>
      <c r="L83" s="42"/>
      <c r="M83" s="190" t="s">
        <v>5</v>
      </c>
      <c r="N83" s="191" t="s">
        <v>50</v>
      </c>
      <c r="O83" s="43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24" t="s">
        <v>666</v>
      </c>
      <c r="AT83" s="24" t="s">
        <v>161</v>
      </c>
      <c r="AU83" s="24" t="s">
        <v>86</v>
      </c>
      <c r="AY83" s="24" t="s">
        <v>158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24" t="s">
        <v>26</v>
      </c>
      <c r="BK83" s="194">
        <f>ROUND(I83*H83,2)</f>
        <v>0</v>
      </c>
      <c r="BL83" s="24" t="s">
        <v>666</v>
      </c>
      <c r="BM83" s="24" t="s">
        <v>667</v>
      </c>
    </row>
    <row r="84" spans="2:65" s="12" customFormat="1">
      <c r="B84" s="195"/>
      <c r="D84" s="196" t="s">
        <v>167</v>
      </c>
      <c r="E84" s="197" t="s">
        <v>5</v>
      </c>
      <c r="F84" s="198" t="s">
        <v>26</v>
      </c>
      <c r="H84" s="199">
        <v>1</v>
      </c>
      <c r="I84" s="200"/>
      <c r="L84" s="195"/>
      <c r="M84" s="216"/>
      <c r="N84" s="217"/>
      <c r="O84" s="217"/>
      <c r="P84" s="217"/>
      <c r="Q84" s="217"/>
      <c r="R84" s="217"/>
      <c r="S84" s="217"/>
      <c r="T84" s="218"/>
      <c r="AT84" s="197" t="s">
        <v>167</v>
      </c>
      <c r="AU84" s="197" t="s">
        <v>86</v>
      </c>
      <c r="AV84" s="12" t="s">
        <v>86</v>
      </c>
      <c r="AW84" s="12" t="s">
        <v>43</v>
      </c>
      <c r="AX84" s="12" t="s">
        <v>26</v>
      </c>
      <c r="AY84" s="197" t="s">
        <v>158</v>
      </c>
    </row>
    <row r="85" spans="2:65" s="11" customFormat="1" ht="29.85" customHeight="1">
      <c r="B85" s="168"/>
      <c r="D85" s="179" t="s">
        <v>78</v>
      </c>
      <c r="E85" s="180" t="s">
        <v>668</v>
      </c>
      <c r="F85" s="180" t="s">
        <v>669</v>
      </c>
      <c r="I85" s="171"/>
      <c r="J85" s="181">
        <f>BK85</f>
        <v>0</v>
      </c>
      <c r="L85" s="168"/>
      <c r="M85" s="173"/>
      <c r="N85" s="174"/>
      <c r="O85" s="174"/>
      <c r="P85" s="175">
        <f>SUM(P86:P87)</f>
        <v>0</v>
      </c>
      <c r="Q85" s="174"/>
      <c r="R85" s="175">
        <f>SUM(R86:R87)</f>
        <v>0</v>
      </c>
      <c r="S85" s="174"/>
      <c r="T85" s="176">
        <f>SUM(T86:T87)</f>
        <v>0</v>
      </c>
      <c r="AR85" s="169" t="s">
        <v>159</v>
      </c>
      <c r="AT85" s="177" t="s">
        <v>78</v>
      </c>
      <c r="AU85" s="177" t="s">
        <v>26</v>
      </c>
      <c r="AY85" s="169" t="s">
        <v>158</v>
      </c>
      <c r="BK85" s="178">
        <f>SUM(BK86:BK87)</f>
        <v>0</v>
      </c>
    </row>
    <row r="86" spans="2:65" s="1" customFormat="1" ht="22.5" customHeight="1">
      <c r="B86" s="182"/>
      <c r="C86" s="183" t="s">
        <v>86</v>
      </c>
      <c r="D86" s="183" t="s">
        <v>161</v>
      </c>
      <c r="E86" s="184" t="s">
        <v>670</v>
      </c>
      <c r="F86" s="185" t="s">
        <v>671</v>
      </c>
      <c r="G86" s="186" t="s">
        <v>164</v>
      </c>
      <c r="H86" s="187">
        <v>1</v>
      </c>
      <c r="I86" s="188"/>
      <c r="J86" s="189">
        <f>ROUND(I86*H86,2)</f>
        <v>0</v>
      </c>
      <c r="K86" s="185" t="s">
        <v>192</v>
      </c>
      <c r="L86" s="42"/>
      <c r="M86" s="190" t="s">
        <v>5</v>
      </c>
      <c r="N86" s="191" t="s">
        <v>50</v>
      </c>
      <c r="O86" s="43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24" t="s">
        <v>666</v>
      </c>
      <c r="AT86" s="24" t="s">
        <v>161</v>
      </c>
      <c r="AU86" s="24" t="s">
        <v>86</v>
      </c>
      <c r="AY86" s="24" t="s">
        <v>158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24" t="s">
        <v>26</v>
      </c>
      <c r="BK86" s="194">
        <f>ROUND(I86*H86,2)</f>
        <v>0</v>
      </c>
      <c r="BL86" s="24" t="s">
        <v>666</v>
      </c>
      <c r="BM86" s="24" t="s">
        <v>672</v>
      </c>
    </row>
    <row r="87" spans="2:65" s="12" customFormat="1">
      <c r="B87" s="195"/>
      <c r="D87" s="196" t="s">
        <v>167</v>
      </c>
      <c r="E87" s="197" t="s">
        <v>5</v>
      </c>
      <c r="F87" s="198" t="s">
        <v>26</v>
      </c>
      <c r="H87" s="199">
        <v>1</v>
      </c>
      <c r="I87" s="200"/>
      <c r="L87" s="195"/>
      <c r="M87" s="216"/>
      <c r="N87" s="217"/>
      <c r="O87" s="217"/>
      <c r="P87" s="217"/>
      <c r="Q87" s="217"/>
      <c r="R87" s="217"/>
      <c r="S87" s="217"/>
      <c r="T87" s="218"/>
      <c r="AT87" s="197" t="s">
        <v>167</v>
      </c>
      <c r="AU87" s="197" t="s">
        <v>86</v>
      </c>
      <c r="AV87" s="12" t="s">
        <v>86</v>
      </c>
      <c r="AW87" s="12" t="s">
        <v>43</v>
      </c>
      <c r="AX87" s="12" t="s">
        <v>26</v>
      </c>
      <c r="AY87" s="197" t="s">
        <v>158</v>
      </c>
    </row>
    <row r="88" spans="2:65" s="11" customFormat="1" ht="29.85" customHeight="1">
      <c r="B88" s="168"/>
      <c r="D88" s="179" t="s">
        <v>78</v>
      </c>
      <c r="E88" s="180" t="s">
        <v>673</v>
      </c>
      <c r="F88" s="180" t="s">
        <v>674</v>
      </c>
      <c r="I88" s="171"/>
      <c r="J88" s="181">
        <f>BK88</f>
        <v>0</v>
      </c>
      <c r="L88" s="168"/>
      <c r="M88" s="173"/>
      <c r="N88" s="174"/>
      <c r="O88" s="174"/>
      <c r="P88" s="175">
        <f>SUM(P89:P90)</f>
        <v>0</v>
      </c>
      <c r="Q88" s="174"/>
      <c r="R88" s="175">
        <f>SUM(R89:R90)</f>
        <v>0</v>
      </c>
      <c r="S88" s="174"/>
      <c r="T88" s="176">
        <f>SUM(T89:T90)</f>
        <v>0</v>
      </c>
      <c r="AR88" s="169" t="s">
        <v>159</v>
      </c>
      <c r="AT88" s="177" t="s">
        <v>78</v>
      </c>
      <c r="AU88" s="177" t="s">
        <v>26</v>
      </c>
      <c r="AY88" s="169" t="s">
        <v>158</v>
      </c>
      <c r="BK88" s="178">
        <f>SUM(BK89:BK90)</f>
        <v>0</v>
      </c>
    </row>
    <row r="89" spans="2:65" s="1" customFormat="1" ht="22.5" customHeight="1">
      <c r="B89" s="182"/>
      <c r="C89" s="183" t="s">
        <v>200</v>
      </c>
      <c r="D89" s="183" t="s">
        <v>161</v>
      </c>
      <c r="E89" s="184" t="s">
        <v>675</v>
      </c>
      <c r="F89" s="185" t="s">
        <v>676</v>
      </c>
      <c r="G89" s="186" t="s">
        <v>164</v>
      </c>
      <c r="H89" s="187">
        <v>1</v>
      </c>
      <c r="I89" s="188"/>
      <c r="J89" s="189">
        <f>ROUND(I89*H89,2)</f>
        <v>0</v>
      </c>
      <c r="K89" s="185" t="s">
        <v>192</v>
      </c>
      <c r="L89" s="42"/>
      <c r="M89" s="190" t="s">
        <v>5</v>
      </c>
      <c r="N89" s="191" t="s">
        <v>50</v>
      </c>
      <c r="O89" s="43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24" t="s">
        <v>666</v>
      </c>
      <c r="AT89" s="24" t="s">
        <v>161</v>
      </c>
      <c r="AU89" s="24" t="s">
        <v>86</v>
      </c>
      <c r="AY89" s="24" t="s">
        <v>158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4" t="s">
        <v>26</v>
      </c>
      <c r="BK89" s="194">
        <f>ROUND(I89*H89,2)</f>
        <v>0</v>
      </c>
      <c r="BL89" s="24" t="s">
        <v>666</v>
      </c>
      <c r="BM89" s="24" t="s">
        <v>677</v>
      </c>
    </row>
    <row r="90" spans="2:65" s="12" customFormat="1">
      <c r="B90" s="195"/>
      <c r="D90" s="196" t="s">
        <v>167</v>
      </c>
      <c r="E90" s="197" t="s">
        <v>5</v>
      </c>
      <c r="F90" s="198" t="s">
        <v>26</v>
      </c>
      <c r="H90" s="199">
        <v>1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7" t="s">
        <v>167</v>
      </c>
      <c r="AU90" s="197" t="s">
        <v>86</v>
      </c>
      <c r="AV90" s="12" t="s">
        <v>86</v>
      </c>
      <c r="AW90" s="12" t="s">
        <v>43</v>
      </c>
      <c r="AX90" s="12" t="s">
        <v>26</v>
      </c>
      <c r="AY90" s="197" t="s">
        <v>158</v>
      </c>
    </row>
    <row r="91" spans="2:65" s="1" customFormat="1" ht="6.95" customHeight="1">
      <c r="B91" s="57"/>
      <c r="C91" s="58"/>
      <c r="D91" s="58"/>
      <c r="E91" s="58"/>
      <c r="F91" s="58"/>
      <c r="G91" s="58"/>
      <c r="H91" s="58"/>
      <c r="I91" s="135"/>
      <c r="J91" s="58"/>
      <c r="K91" s="58"/>
      <c r="L91" s="42"/>
    </row>
  </sheetData>
  <autoFilter ref="C79:K90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5" customFormat="1" ht="45" customHeight="1">
      <c r="B3" s="250"/>
      <c r="C3" s="373" t="s">
        <v>678</v>
      </c>
      <c r="D3" s="373"/>
      <c r="E3" s="373"/>
      <c r="F3" s="373"/>
      <c r="G3" s="373"/>
      <c r="H3" s="373"/>
      <c r="I3" s="373"/>
      <c r="J3" s="373"/>
      <c r="K3" s="251"/>
    </row>
    <row r="4" spans="2:11" ht="25.5" customHeight="1">
      <c r="B4" s="252"/>
      <c r="C4" s="380" t="s">
        <v>679</v>
      </c>
      <c r="D4" s="380"/>
      <c r="E4" s="380"/>
      <c r="F4" s="380"/>
      <c r="G4" s="380"/>
      <c r="H4" s="380"/>
      <c r="I4" s="380"/>
      <c r="J4" s="380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680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681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682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683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684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685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686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687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84</v>
      </c>
      <c r="F16" s="376" t="s">
        <v>688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689</v>
      </c>
      <c r="F17" s="376" t="s">
        <v>690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691</v>
      </c>
      <c r="F18" s="376" t="s">
        <v>692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693</v>
      </c>
      <c r="F19" s="376" t="s">
        <v>694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695</v>
      </c>
      <c r="F20" s="376" t="s">
        <v>696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90</v>
      </c>
      <c r="F21" s="376" t="s">
        <v>697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698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699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700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701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702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703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704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705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706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143</v>
      </c>
      <c r="F34" s="255"/>
      <c r="G34" s="376" t="s">
        <v>707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708</v>
      </c>
      <c r="F35" s="255"/>
      <c r="G35" s="376" t="s">
        <v>709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60</v>
      </c>
      <c r="F36" s="255"/>
      <c r="G36" s="376" t="s">
        <v>710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144</v>
      </c>
      <c r="F37" s="255"/>
      <c r="G37" s="376" t="s">
        <v>711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145</v>
      </c>
      <c r="F38" s="255"/>
      <c r="G38" s="376" t="s">
        <v>712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146</v>
      </c>
      <c r="F39" s="255"/>
      <c r="G39" s="376" t="s">
        <v>713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714</v>
      </c>
      <c r="F40" s="255"/>
      <c r="G40" s="376" t="s">
        <v>715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716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717</v>
      </c>
      <c r="F42" s="255"/>
      <c r="G42" s="376" t="s">
        <v>718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148</v>
      </c>
      <c r="F43" s="255"/>
      <c r="G43" s="376" t="s">
        <v>719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720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721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722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723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724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80" t="s">
        <v>725</v>
      </c>
      <c r="D50" s="380"/>
      <c r="E50" s="380"/>
      <c r="F50" s="380"/>
      <c r="G50" s="380"/>
      <c r="H50" s="380"/>
      <c r="I50" s="380"/>
      <c r="J50" s="380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726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727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728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729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730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731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732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733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734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735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736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737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738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739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740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8" t="s">
        <v>129</v>
      </c>
      <c r="D73" s="378"/>
      <c r="E73" s="378"/>
      <c r="F73" s="378"/>
      <c r="G73" s="378"/>
      <c r="H73" s="378"/>
      <c r="I73" s="378"/>
      <c r="J73" s="378"/>
      <c r="K73" s="270"/>
    </row>
    <row r="74" spans="2:11" ht="17.25" customHeight="1">
      <c r="B74" s="269"/>
      <c r="C74" s="271" t="s">
        <v>741</v>
      </c>
      <c r="D74" s="271"/>
      <c r="E74" s="271"/>
      <c r="F74" s="271" t="s">
        <v>742</v>
      </c>
      <c r="G74" s="272"/>
      <c r="H74" s="271" t="s">
        <v>144</v>
      </c>
      <c r="I74" s="271" t="s">
        <v>64</v>
      </c>
      <c r="J74" s="271" t="s">
        <v>743</v>
      </c>
      <c r="K74" s="270"/>
    </row>
    <row r="75" spans="2:11" ht="17.25" customHeight="1">
      <c r="B75" s="269"/>
      <c r="C75" s="273" t="s">
        <v>744</v>
      </c>
      <c r="D75" s="273"/>
      <c r="E75" s="273"/>
      <c r="F75" s="274" t="s">
        <v>745</v>
      </c>
      <c r="G75" s="275"/>
      <c r="H75" s="273"/>
      <c r="I75" s="273"/>
      <c r="J75" s="273" t="s">
        <v>746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60</v>
      </c>
      <c r="D77" s="276"/>
      <c r="E77" s="276"/>
      <c r="F77" s="278" t="s">
        <v>747</v>
      </c>
      <c r="G77" s="277"/>
      <c r="H77" s="259" t="s">
        <v>748</v>
      </c>
      <c r="I77" s="259" t="s">
        <v>749</v>
      </c>
      <c r="J77" s="259">
        <v>20</v>
      </c>
      <c r="K77" s="270"/>
    </row>
    <row r="78" spans="2:11" ht="15" customHeight="1">
      <c r="B78" s="269"/>
      <c r="C78" s="259" t="s">
        <v>750</v>
      </c>
      <c r="D78" s="259"/>
      <c r="E78" s="259"/>
      <c r="F78" s="278" t="s">
        <v>747</v>
      </c>
      <c r="G78" s="277"/>
      <c r="H78" s="259" t="s">
        <v>751</v>
      </c>
      <c r="I78" s="259" t="s">
        <v>749</v>
      </c>
      <c r="J78" s="259">
        <v>120</v>
      </c>
      <c r="K78" s="270"/>
    </row>
    <row r="79" spans="2:11" ht="15" customHeight="1">
      <c r="B79" s="279"/>
      <c r="C79" s="259" t="s">
        <v>752</v>
      </c>
      <c r="D79" s="259"/>
      <c r="E79" s="259"/>
      <c r="F79" s="278" t="s">
        <v>753</v>
      </c>
      <c r="G79" s="277"/>
      <c r="H79" s="259" t="s">
        <v>754</v>
      </c>
      <c r="I79" s="259" t="s">
        <v>749</v>
      </c>
      <c r="J79" s="259">
        <v>50</v>
      </c>
      <c r="K79" s="270"/>
    </row>
    <row r="80" spans="2:11" ht="15" customHeight="1">
      <c r="B80" s="279"/>
      <c r="C80" s="259" t="s">
        <v>755</v>
      </c>
      <c r="D80" s="259"/>
      <c r="E80" s="259"/>
      <c r="F80" s="278" t="s">
        <v>747</v>
      </c>
      <c r="G80" s="277"/>
      <c r="H80" s="259" t="s">
        <v>756</v>
      </c>
      <c r="I80" s="259" t="s">
        <v>757</v>
      </c>
      <c r="J80" s="259"/>
      <c r="K80" s="270"/>
    </row>
    <row r="81" spans="2:11" ht="15" customHeight="1">
      <c r="B81" s="279"/>
      <c r="C81" s="280" t="s">
        <v>758</v>
      </c>
      <c r="D81" s="280"/>
      <c r="E81" s="280"/>
      <c r="F81" s="281" t="s">
        <v>753</v>
      </c>
      <c r="G81" s="280"/>
      <c r="H81" s="280" t="s">
        <v>759</v>
      </c>
      <c r="I81" s="280" t="s">
        <v>749</v>
      </c>
      <c r="J81" s="280">
        <v>15</v>
      </c>
      <c r="K81" s="270"/>
    </row>
    <row r="82" spans="2:11" ht="15" customHeight="1">
      <c r="B82" s="279"/>
      <c r="C82" s="280" t="s">
        <v>760</v>
      </c>
      <c r="D82" s="280"/>
      <c r="E82" s="280"/>
      <c r="F82" s="281" t="s">
        <v>753</v>
      </c>
      <c r="G82" s="280"/>
      <c r="H82" s="280" t="s">
        <v>761</v>
      </c>
      <c r="I82" s="280" t="s">
        <v>749</v>
      </c>
      <c r="J82" s="280">
        <v>15</v>
      </c>
      <c r="K82" s="270"/>
    </row>
    <row r="83" spans="2:11" ht="15" customHeight="1">
      <c r="B83" s="279"/>
      <c r="C83" s="280" t="s">
        <v>762</v>
      </c>
      <c r="D83" s="280"/>
      <c r="E83" s="280"/>
      <c r="F83" s="281" t="s">
        <v>753</v>
      </c>
      <c r="G83" s="280"/>
      <c r="H83" s="280" t="s">
        <v>763</v>
      </c>
      <c r="I83" s="280" t="s">
        <v>749</v>
      </c>
      <c r="J83" s="280">
        <v>20</v>
      </c>
      <c r="K83" s="270"/>
    </row>
    <row r="84" spans="2:11" ht="15" customHeight="1">
      <c r="B84" s="279"/>
      <c r="C84" s="280" t="s">
        <v>764</v>
      </c>
      <c r="D84" s="280"/>
      <c r="E84" s="280"/>
      <c r="F84" s="281" t="s">
        <v>753</v>
      </c>
      <c r="G84" s="280"/>
      <c r="H84" s="280" t="s">
        <v>765</v>
      </c>
      <c r="I84" s="280" t="s">
        <v>749</v>
      </c>
      <c r="J84" s="280">
        <v>20</v>
      </c>
      <c r="K84" s="270"/>
    </row>
    <row r="85" spans="2:11" ht="15" customHeight="1">
      <c r="B85" s="279"/>
      <c r="C85" s="259" t="s">
        <v>766</v>
      </c>
      <c r="D85" s="259"/>
      <c r="E85" s="259"/>
      <c r="F85" s="278" t="s">
        <v>753</v>
      </c>
      <c r="G85" s="277"/>
      <c r="H85" s="259" t="s">
        <v>767</v>
      </c>
      <c r="I85" s="259" t="s">
        <v>749</v>
      </c>
      <c r="J85" s="259">
        <v>50</v>
      </c>
      <c r="K85" s="270"/>
    </row>
    <row r="86" spans="2:11" ht="15" customHeight="1">
      <c r="B86" s="279"/>
      <c r="C86" s="259" t="s">
        <v>768</v>
      </c>
      <c r="D86" s="259"/>
      <c r="E86" s="259"/>
      <c r="F86" s="278" t="s">
        <v>753</v>
      </c>
      <c r="G86" s="277"/>
      <c r="H86" s="259" t="s">
        <v>769</v>
      </c>
      <c r="I86" s="259" t="s">
        <v>749</v>
      </c>
      <c r="J86" s="259">
        <v>20</v>
      </c>
      <c r="K86" s="270"/>
    </row>
    <row r="87" spans="2:11" ht="15" customHeight="1">
      <c r="B87" s="279"/>
      <c r="C87" s="259" t="s">
        <v>770</v>
      </c>
      <c r="D87" s="259"/>
      <c r="E87" s="259"/>
      <c r="F87" s="278" t="s">
        <v>753</v>
      </c>
      <c r="G87" s="277"/>
      <c r="H87" s="259" t="s">
        <v>771</v>
      </c>
      <c r="I87" s="259" t="s">
        <v>749</v>
      </c>
      <c r="J87" s="259">
        <v>20</v>
      </c>
      <c r="K87" s="270"/>
    </row>
    <row r="88" spans="2:11" ht="15" customHeight="1">
      <c r="B88" s="279"/>
      <c r="C88" s="259" t="s">
        <v>772</v>
      </c>
      <c r="D88" s="259"/>
      <c r="E88" s="259"/>
      <c r="F88" s="278" t="s">
        <v>753</v>
      </c>
      <c r="G88" s="277"/>
      <c r="H88" s="259" t="s">
        <v>773</v>
      </c>
      <c r="I88" s="259" t="s">
        <v>749</v>
      </c>
      <c r="J88" s="259">
        <v>50</v>
      </c>
      <c r="K88" s="270"/>
    </row>
    <row r="89" spans="2:11" ht="15" customHeight="1">
      <c r="B89" s="279"/>
      <c r="C89" s="259" t="s">
        <v>774</v>
      </c>
      <c r="D89" s="259"/>
      <c r="E89" s="259"/>
      <c r="F89" s="278" t="s">
        <v>753</v>
      </c>
      <c r="G89" s="277"/>
      <c r="H89" s="259" t="s">
        <v>774</v>
      </c>
      <c r="I89" s="259" t="s">
        <v>749</v>
      </c>
      <c r="J89" s="259">
        <v>50</v>
      </c>
      <c r="K89" s="270"/>
    </row>
    <row r="90" spans="2:11" ht="15" customHeight="1">
      <c r="B90" s="279"/>
      <c r="C90" s="259" t="s">
        <v>149</v>
      </c>
      <c r="D90" s="259"/>
      <c r="E90" s="259"/>
      <c r="F90" s="278" t="s">
        <v>753</v>
      </c>
      <c r="G90" s="277"/>
      <c r="H90" s="259" t="s">
        <v>775</v>
      </c>
      <c r="I90" s="259" t="s">
        <v>749</v>
      </c>
      <c r="J90" s="259">
        <v>255</v>
      </c>
      <c r="K90" s="270"/>
    </row>
    <row r="91" spans="2:11" ht="15" customHeight="1">
      <c r="B91" s="279"/>
      <c r="C91" s="259" t="s">
        <v>776</v>
      </c>
      <c r="D91" s="259"/>
      <c r="E91" s="259"/>
      <c r="F91" s="278" t="s">
        <v>747</v>
      </c>
      <c r="G91" s="277"/>
      <c r="H91" s="259" t="s">
        <v>777</v>
      </c>
      <c r="I91" s="259" t="s">
        <v>778</v>
      </c>
      <c r="J91" s="259"/>
      <c r="K91" s="270"/>
    </row>
    <row r="92" spans="2:11" ht="15" customHeight="1">
      <c r="B92" s="279"/>
      <c r="C92" s="259" t="s">
        <v>779</v>
      </c>
      <c r="D92" s="259"/>
      <c r="E92" s="259"/>
      <c r="F92" s="278" t="s">
        <v>747</v>
      </c>
      <c r="G92" s="277"/>
      <c r="H92" s="259" t="s">
        <v>780</v>
      </c>
      <c r="I92" s="259" t="s">
        <v>781</v>
      </c>
      <c r="J92" s="259"/>
      <c r="K92" s="270"/>
    </row>
    <row r="93" spans="2:11" ht="15" customHeight="1">
      <c r="B93" s="279"/>
      <c r="C93" s="259" t="s">
        <v>782</v>
      </c>
      <c r="D93" s="259"/>
      <c r="E93" s="259"/>
      <c r="F93" s="278" t="s">
        <v>747</v>
      </c>
      <c r="G93" s="277"/>
      <c r="H93" s="259" t="s">
        <v>782</v>
      </c>
      <c r="I93" s="259" t="s">
        <v>781</v>
      </c>
      <c r="J93" s="259"/>
      <c r="K93" s="270"/>
    </row>
    <row r="94" spans="2:11" ht="15" customHeight="1">
      <c r="B94" s="279"/>
      <c r="C94" s="259" t="s">
        <v>45</v>
      </c>
      <c r="D94" s="259"/>
      <c r="E94" s="259"/>
      <c r="F94" s="278" t="s">
        <v>747</v>
      </c>
      <c r="G94" s="277"/>
      <c r="H94" s="259" t="s">
        <v>783</v>
      </c>
      <c r="I94" s="259" t="s">
        <v>781</v>
      </c>
      <c r="J94" s="259"/>
      <c r="K94" s="270"/>
    </row>
    <row r="95" spans="2:11" ht="15" customHeight="1">
      <c r="B95" s="279"/>
      <c r="C95" s="259" t="s">
        <v>55</v>
      </c>
      <c r="D95" s="259"/>
      <c r="E95" s="259"/>
      <c r="F95" s="278" t="s">
        <v>747</v>
      </c>
      <c r="G95" s="277"/>
      <c r="H95" s="259" t="s">
        <v>784</v>
      </c>
      <c r="I95" s="259" t="s">
        <v>781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8" t="s">
        <v>785</v>
      </c>
      <c r="D100" s="378"/>
      <c r="E100" s="378"/>
      <c r="F100" s="378"/>
      <c r="G100" s="378"/>
      <c r="H100" s="378"/>
      <c r="I100" s="378"/>
      <c r="J100" s="378"/>
      <c r="K100" s="270"/>
    </row>
    <row r="101" spans="2:11" ht="17.25" customHeight="1">
      <c r="B101" s="269"/>
      <c r="C101" s="271" t="s">
        <v>741</v>
      </c>
      <c r="D101" s="271"/>
      <c r="E101" s="271"/>
      <c r="F101" s="271" t="s">
        <v>742</v>
      </c>
      <c r="G101" s="272"/>
      <c r="H101" s="271" t="s">
        <v>144</v>
      </c>
      <c r="I101" s="271" t="s">
        <v>64</v>
      </c>
      <c r="J101" s="271" t="s">
        <v>743</v>
      </c>
      <c r="K101" s="270"/>
    </row>
    <row r="102" spans="2:11" ht="17.25" customHeight="1">
      <c r="B102" s="269"/>
      <c r="C102" s="273" t="s">
        <v>744</v>
      </c>
      <c r="D102" s="273"/>
      <c r="E102" s="273"/>
      <c r="F102" s="274" t="s">
        <v>745</v>
      </c>
      <c r="G102" s="275"/>
      <c r="H102" s="273"/>
      <c r="I102" s="273"/>
      <c r="J102" s="273" t="s">
        <v>746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60</v>
      </c>
      <c r="D104" s="276"/>
      <c r="E104" s="276"/>
      <c r="F104" s="278" t="s">
        <v>747</v>
      </c>
      <c r="G104" s="287"/>
      <c r="H104" s="259" t="s">
        <v>786</v>
      </c>
      <c r="I104" s="259" t="s">
        <v>749</v>
      </c>
      <c r="J104" s="259">
        <v>20</v>
      </c>
      <c r="K104" s="270"/>
    </row>
    <row r="105" spans="2:11" ht="15" customHeight="1">
      <c r="B105" s="269"/>
      <c r="C105" s="259" t="s">
        <v>750</v>
      </c>
      <c r="D105" s="259"/>
      <c r="E105" s="259"/>
      <c r="F105" s="278" t="s">
        <v>747</v>
      </c>
      <c r="G105" s="259"/>
      <c r="H105" s="259" t="s">
        <v>786</v>
      </c>
      <c r="I105" s="259" t="s">
        <v>749</v>
      </c>
      <c r="J105" s="259">
        <v>120</v>
      </c>
      <c r="K105" s="270"/>
    </row>
    <row r="106" spans="2:11" ht="15" customHeight="1">
      <c r="B106" s="279"/>
      <c r="C106" s="259" t="s">
        <v>752</v>
      </c>
      <c r="D106" s="259"/>
      <c r="E106" s="259"/>
      <c r="F106" s="278" t="s">
        <v>753</v>
      </c>
      <c r="G106" s="259"/>
      <c r="H106" s="259" t="s">
        <v>786</v>
      </c>
      <c r="I106" s="259" t="s">
        <v>749</v>
      </c>
      <c r="J106" s="259">
        <v>50</v>
      </c>
      <c r="K106" s="270"/>
    </row>
    <row r="107" spans="2:11" ht="15" customHeight="1">
      <c r="B107" s="279"/>
      <c r="C107" s="259" t="s">
        <v>755</v>
      </c>
      <c r="D107" s="259"/>
      <c r="E107" s="259"/>
      <c r="F107" s="278" t="s">
        <v>747</v>
      </c>
      <c r="G107" s="259"/>
      <c r="H107" s="259" t="s">
        <v>786</v>
      </c>
      <c r="I107" s="259" t="s">
        <v>757</v>
      </c>
      <c r="J107" s="259"/>
      <c r="K107" s="270"/>
    </row>
    <row r="108" spans="2:11" ht="15" customHeight="1">
      <c r="B108" s="279"/>
      <c r="C108" s="259" t="s">
        <v>766</v>
      </c>
      <c r="D108" s="259"/>
      <c r="E108" s="259"/>
      <c r="F108" s="278" t="s">
        <v>753</v>
      </c>
      <c r="G108" s="259"/>
      <c r="H108" s="259" t="s">
        <v>786</v>
      </c>
      <c r="I108" s="259" t="s">
        <v>749</v>
      </c>
      <c r="J108" s="259">
        <v>50</v>
      </c>
      <c r="K108" s="270"/>
    </row>
    <row r="109" spans="2:11" ht="15" customHeight="1">
      <c r="B109" s="279"/>
      <c r="C109" s="259" t="s">
        <v>774</v>
      </c>
      <c r="D109" s="259"/>
      <c r="E109" s="259"/>
      <c r="F109" s="278" t="s">
        <v>753</v>
      </c>
      <c r="G109" s="259"/>
      <c r="H109" s="259" t="s">
        <v>786</v>
      </c>
      <c r="I109" s="259" t="s">
        <v>749</v>
      </c>
      <c r="J109" s="259">
        <v>50</v>
      </c>
      <c r="K109" s="270"/>
    </row>
    <row r="110" spans="2:11" ht="15" customHeight="1">
      <c r="B110" s="279"/>
      <c r="C110" s="259" t="s">
        <v>772</v>
      </c>
      <c r="D110" s="259"/>
      <c r="E110" s="259"/>
      <c r="F110" s="278" t="s">
        <v>753</v>
      </c>
      <c r="G110" s="259"/>
      <c r="H110" s="259" t="s">
        <v>786</v>
      </c>
      <c r="I110" s="259" t="s">
        <v>749</v>
      </c>
      <c r="J110" s="259">
        <v>50</v>
      </c>
      <c r="K110" s="270"/>
    </row>
    <row r="111" spans="2:11" ht="15" customHeight="1">
      <c r="B111" s="279"/>
      <c r="C111" s="259" t="s">
        <v>60</v>
      </c>
      <c r="D111" s="259"/>
      <c r="E111" s="259"/>
      <c r="F111" s="278" t="s">
        <v>747</v>
      </c>
      <c r="G111" s="259"/>
      <c r="H111" s="259" t="s">
        <v>787</v>
      </c>
      <c r="I111" s="259" t="s">
        <v>749</v>
      </c>
      <c r="J111" s="259">
        <v>20</v>
      </c>
      <c r="K111" s="270"/>
    </row>
    <row r="112" spans="2:11" ht="15" customHeight="1">
      <c r="B112" s="279"/>
      <c r="C112" s="259" t="s">
        <v>788</v>
      </c>
      <c r="D112" s="259"/>
      <c r="E112" s="259"/>
      <c r="F112" s="278" t="s">
        <v>747</v>
      </c>
      <c r="G112" s="259"/>
      <c r="H112" s="259" t="s">
        <v>789</v>
      </c>
      <c r="I112" s="259" t="s">
        <v>749</v>
      </c>
      <c r="J112" s="259">
        <v>120</v>
      </c>
      <c r="K112" s="270"/>
    </row>
    <row r="113" spans="2:11" ht="15" customHeight="1">
      <c r="B113" s="279"/>
      <c r="C113" s="259" t="s">
        <v>45</v>
      </c>
      <c r="D113" s="259"/>
      <c r="E113" s="259"/>
      <c r="F113" s="278" t="s">
        <v>747</v>
      </c>
      <c r="G113" s="259"/>
      <c r="H113" s="259" t="s">
        <v>790</v>
      </c>
      <c r="I113" s="259" t="s">
        <v>781</v>
      </c>
      <c r="J113" s="259"/>
      <c r="K113" s="270"/>
    </row>
    <row r="114" spans="2:11" ht="15" customHeight="1">
      <c r="B114" s="279"/>
      <c r="C114" s="259" t="s">
        <v>55</v>
      </c>
      <c r="D114" s="259"/>
      <c r="E114" s="259"/>
      <c r="F114" s="278" t="s">
        <v>747</v>
      </c>
      <c r="G114" s="259"/>
      <c r="H114" s="259" t="s">
        <v>791</v>
      </c>
      <c r="I114" s="259" t="s">
        <v>781</v>
      </c>
      <c r="J114" s="259"/>
      <c r="K114" s="270"/>
    </row>
    <row r="115" spans="2:11" ht="15" customHeight="1">
      <c r="B115" s="279"/>
      <c r="C115" s="259" t="s">
        <v>64</v>
      </c>
      <c r="D115" s="259"/>
      <c r="E115" s="259"/>
      <c r="F115" s="278" t="s">
        <v>747</v>
      </c>
      <c r="G115" s="259"/>
      <c r="H115" s="259" t="s">
        <v>792</v>
      </c>
      <c r="I115" s="259" t="s">
        <v>793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3" t="s">
        <v>794</v>
      </c>
      <c r="D120" s="373"/>
      <c r="E120" s="373"/>
      <c r="F120" s="373"/>
      <c r="G120" s="373"/>
      <c r="H120" s="373"/>
      <c r="I120" s="373"/>
      <c r="J120" s="373"/>
      <c r="K120" s="295"/>
    </row>
    <row r="121" spans="2:11" ht="17.25" customHeight="1">
      <c r="B121" s="296"/>
      <c r="C121" s="271" t="s">
        <v>741</v>
      </c>
      <c r="D121" s="271"/>
      <c r="E121" s="271"/>
      <c r="F121" s="271" t="s">
        <v>742</v>
      </c>
      <c r="G121" s="272"/>
      <c r="H121" s="271" t="s">
        <v>144</v>
      </c>
      <c r="I121" s="271" t="s">
        <v>64</v>
      </c>
      <c r="J121" s="271" t="s">
        <v>743</v>
      </c>
      <c r="K121" s="297"/>
    </row>
    <row r="122" spans="2:11" ht="17.25" customHeight="1">
      <c r="B122" s="296"/>
      <c r="C122" s="273" t="s">
        <v>744</v>
      </c>
      <c r="D122" s="273"/>
      <c r="E122" s="273"/>
      <c r="F122" s="274" t="s">
        <v>745</v>
      </c>
      <c r="G122" s="275"/>
      <c r="H122" s="273"/>
      <c r="I122" s="273"/>
      <c r="J122" s="273" t="s">
        <v>746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750</v>
      </c>
      <c r="D124" s="276"/>
      <c r="E124" s="276"/>
      <c r="F124" s="278" t="s">
        <v>747</v>
      </c>
      <c r="G124" s="259"/>
      <c r="H124" s="259" t="s">
        <v>786</v>
      </c>
      <c r="I124" s="259" t="s">
        <v>749</v>
      </c>
      <c r="J124" s="259">
        <v>120</v>
      </c>
      <c r="K124" s="300"/>
    </row>
    <row r="125" spans="2:11" ht="15" customHeight="1">
      <c r="B125" s="298"/>
      <c r="C125" s="259" t="s">
        <v>795</v>
      </c>
      <c r="D125" s="259"/>
      <c r="E125" s="259"/>
      <c r="F125" s="278" t="s">
        <v>747</v>
      </c>
      <c r="G125" s="259"/>
      <c r="H125" s="259" t="s">
        <v>796</v>
      </c>
      <c r="I125" s="259" t="s">
        <v>749</v>
      </c>
      <c r="J125" s="259" t="s">
        <v>797</v>
      </c>
      <c r="K125" s="300"/>
    </row>
    <row r="126" spans="2:11" ht="15" customHeight="1">
      <c r="B126" s="298"/>
      <c r="C126" s="259" t="s">
        <v>90</v>
      </c>
      <c r="D126" s="259"/>
      <c r="E126" s="259"/>
      <c r="F126" s="278" t="s">
        <v>747</v>
      </c>
      <c r="G126" s="259"/>
      <c r="H126" s="259" t="s">
        <v>798</v>
      </c>
      <c r="I126" s="259" t="s">
        <v>749</v>
      </c>
      <c r="J126" s="259" t="s">
        <v>797</v>
      </c>
      <c r="K126" s="300"/>
    </row>
    <row r="127" spans="2:11" ht="15" customHeight="1">
      <c r="B127" s="298"/>
      <c r="C127" s="259" t="s">
        <v>758</v>
      </c>
      <c r="D127" s="259"/>
      <c r="E127" s="259"/>
      <c r="F127" s="278" t="s">
        <v>753</v>
      </c>
      <c r="G127" s="259"/>
      <c r="H127" s="259" t="s">
        <v>759</v>
      </c>
      <c r="I127" s="259" t="s">
        <v>749</v>
      </c>
      <c r="J127" s="259">
        <v>15</v>
      </c>
      <c r="K127" s="300"/>
    </row>
    <row r="128" spans="2:11" ht="15" customHeight="1">
      <c r="B128" s="298"/>
      <c r="C128" s="280" t="s">
        <v>760</v>
      </c>
      <c r="D128" s="280"/>
      <c r="E128" s="280"/>
      <c r="F128" s="281" t="s">
        <v>753</v>
      </c>
      <c r="G128" s="280"/>
      <c r="H128" s="280" t="s">
        <v>761</v>
      </c>
      <c r="I128" s="280" t="s">
        <v>749</v>
      </c>
      <c r="J128" s="280">
        <v>15</v>
      </c>
      <c r="K128" s="300"/>
    </row>
    <row r="129" spans="2:11" ht="15" customHeight="1">
      <c r="B129" s="298"/>
      <c r="C129" s="280" t="s">
        <v>762</v>
      </c>
      <c r="D129" s="280"/>
      <c r="E129" s="280"/>
      <c r="F129" s="281" t="s">
        <v>753</v>
      </c>
      <c r="G129" s="280"/>
      <c r="H129" s="280" t="s">
        <v>763</v>
      </c>
      <c r="I129" s="280" t="s">
        <v>749</v>
      </c>
      <c r="J129" s="280">
        <v>20</v>
      </c>
      <c r="K129" s="300"/>
    </row>
    <row r="130" spans="2:11" ht="15" customHeight="1">
      <c r="B130" s="298"/>
      <c r="C130" s="280" t="s">
        <v>764</v>
      </c>
      <c r="D130" s="280"/>
      <c r="E130" s="280"/>
      <c r="F130" s="281" t="s">
        <v>753</v>
      </c>
      <c r="G130" s="280"/>
      <c r="H130" s="280" t="s">
        <v>765</v>
      </c>
      <c r="I130" s="280" t="s">
        <v>749</v>
      </c>
      <c r="J130" s="280">
        <v>20</v>
      </c>
      <c r="K130" s="300"/>
    </row>
    <row r="131" spans="2:11" ht="15" customHeight="1">
      <c r="B131" s="298"/>
      <c r="C131" s="259" t="s">
        <v>752</v>
      </c>
      <c r="D131" s="259"/>
      <c r="E131" s="259"/>
      <c r="F131" s="278" t="s">
        <v>753</v>
      </c>
      <c r="G131" s="259"/>
      <c r="H131" s="259" t="s">
        <v>786</v>
      </c>
      <c r="I131" s="259" t="s">
        <v>749</v>
      </c>
      <c r="J131" s="259">
        <v>50</v>
      </c>
      <c r="K131" s="300"/>
    </row>
    <row r="132" spans="2:11" ht="15" customHeight="1">
      <c r="B132" s="298"/>
      <c r="C132" s="259" t="s">
        <v>766</v>
      </c>
      <c r="D132" s="259"/>
      <c r="E132" s="259"/>
      <c r="F132" s="278" t="s">
        <v>753</v>
      </c>
      <c r="G132" s="259"/>
      <c r="H132" s="259" t="s">
        <v>786</v>
      </c>
      <c r="I132" s="259" t="s">
        <v>749</v>
      </c>
      <c r="J132" s="259">
        <v>50</v>
      </c>
      <c r="K132" s="300"/>
    </row>
    <row r="133" spans="2:11" ht="15" customHeight="1">
      <c r="B133" s="298"/>
      <c r="C133" s="259" t="s">
        <v>772</v>
      </c>
      <c r="D133" s="259"/>
      <c r="E133" s="259"/>
      <c r="F133" s="278" t="s">
        <v>753</v>
      </c>
      <c r="G133" s="259"/>
      <c r="H133" s="259" t="s">
        <v>786</v>
      </c>
      <c r="I133" s="259" t="s">
        <v>749</v>
      </c>
      <c r="J133" s="259">
        <v>50</v>
      </c>
      <c r="K133" s="300"/>
    </row>
    <row r="134" spans="2:11" ht="15" customHeight="1">
      <c r="B134" s="298"/>
      <c r="C134" s="259" t="s">
        <v>774</v>
      </c>
      <c r="D134" s="259"/>
      <c r="E134" s="259"/>
      <c r="F134" s="278" t="s">
        <v>753</v>
      </c>
      <c r="G134" s="259"/>
      <c r="H134" s="259" t="s">
        <v>786</v>
      </c>
      <c r="I134" s="259" t="s">
        <v>749</v>
      </c>
      <c r="J134" s="259">
        <v>50</v>
      </c>
      <c r="K134" s="300"/>
    </row>
    <row r="135" spans="2:11" ht="15" customHeight="1">
      <c r="B135" s="298"/>
      <c r="C135" s="259" t="s">
        <v>149</v>
      </c>
      <c r="D135" s="259"/>
      <c r="E135" s="259"/>
      <c r="F135" s="278" t="s">
        <v>753</v>
      </c>
      <c r="G135" s="259"/>
      <c r="H135" s="259" t="s">
        <v>799</v>
      </c>
      <c r="I135" s="259" t="s">
        <v>749</v>
      </c>
      <c r="J135" s="259">
        <v>255</v>
      </c>
      <c r="K135" s="300"/>
    </row>
    <row r="136" spans="2:11" ht="15" customHeight="1">
      <c r="B136" s="298"/>
      <c r="C136" s="259" t="s">
        <v>776</v>
      </c>
      <c r="D136" s="259"/>
      <c r="E136" s="259"/>
      <c r="F136" s="278" t="s">
        <v>747</v>
      </c>
      <c r="G136" s="259"/>
      <c r="H136" s="259" t="s">
        <v>800</v>
      </c>
      <c r="I136" s="259" t="s">
        <v>778</v>
      </c>
      <c r="J136" s="259"/>
      <c r="K136" s="300"/>
    </row>
    <row r="137" spans="2:11" ht="15" customHeight="1">
      <c r="B137" s="298"/>
      <c r="C137" s="259" t="s">
        <v>779</v>
      </c>
      <c r="D137" s="259"/>
      <c r="E137" s="259"/>
      <c r="F137" s="278" t="s">
        <v>747</v>
      </c>
      <c r="G137" s="259"/>
      <c r="H137" s="259" t="s">
        <v>801</v>
      </c>
      <c r="I137" s="259" t="s">
        <v>781</v>
      </c>
      <c r="J137" s="259"/>
      <c r="K137" s="300"/>
    </row>
    <row r="138" spans="2:11" ht="15" customHeight="1">
      <c r="B138" s="298"/>
      <c r="C138" s="259" t="s">
        <v>782</v>
      </c>
      <c r="D138" s="259"/>
      <c r="E138" s="259"/>
      <c r="F138" s="278" t="s">
        <v>747</v>
      </c>
      <c r="G138" s="259"/>
      <c r="H138" s="259" t="s">
        <v>782</v>
      </c>
      <c r="I138" s="259" t="s">
        <v>781</v>
      </c>
      <c r="J138" s="259"/>
      <c r="K138" s="300"/>
    </row>
    <row r="139" spans="2:11" ht="15" customHeight="1">
      <c r="B139" s="298"/>
      <c r="C139" s="259" t="s">
        <v>45</v>
      </c>
      <c r="D139" s="259"/>
      <c r="E139" s="259"/>
      <c r="F139" s="278" t="s">
        <v>747</v>
      </c>
      <c r="G139" s="259"/>
      <c r="H139" s="259" t="s">
        <v>802</v>
      </c>
      <c r="I139" s="259" t="s">
        <v>781</v>
      </c>
      <c r="J139" s="259"/>
      <c r="K139" s="300"/>
    </row>
    <row r="140" spans="2:11" ht="15" customHeight="1">
      <c r="B140" s="298"/>
      <c r="C140" s="259" t="s">
        <v>803</v>
      </c>
      <c r="D140" s="259"/>
      <c r="E140" s="259"/>
      <c r="F140" s="278" t="s">
        <v>747</v>
      </c>
      <c r="G140" s="259"/>
      <c r="H140" s="259" t="s">
        <v>804</v>
      </c>
      <c r="I140" s="259" t="s">
        <v>781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8" t="s">
        <v>805</v>
      </c>
      <c r="D145" s="378"/>
      <c r="E145" s="378"/>
      <c r="F145" s="378"/>
      <c r="G145" s="378"/>
      <c r="H145" s="378"/>
      <c r="I145" s="378"/>
      <c r="J145" s="378"/>
      <c r="K145" s="270"/>
    </row>
    <row r="146" spans="2:11" ht="17.25" customHeight="1">
      <c r="B146" s="269"/>
      <c r="C146" s="271" t="s">
        <v>741</v>
      </c>
      <c r="D146" s="271"/>
      <c r="E146" s="271"/>
      <c r="F146" s="271" t="s">
        <v>742</v>
      </c>
      <c r="G146" s="272"/>
      <c r="H146" s="271" t="s">
        <v>144</v>
      </c>
      <c r="I146" s="271" t="s">
        <v>64</v>
      </c>
      <c r="J146" s="271" t="s">
        <v>743</v>
      </c>
      <c r="K146" s="270"/>
    </row>
    <row r="147" spans="2:11" ht="17.25" customHeight="1">
      <c r="B147" s="269"/>
      <c r="C147" s="273" t="s">
        <v>744</v>
      </c>
      <c r="D147" s="273"/>
      <c r="E147" s="273"/>
      <c r="F147" s="274" t="s">
        <v>745</v>
      </c>
      <c r="G147" s="275"/>
      <c r="H147" s="273"/>
      <c r="I147" s="273"/>
      <c r="J147" s="273" t="s">
        <v>746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750</v>
      </c>
      <c r="D149" s="259"/>
      <c r="E149" s="259"/>
      <c r="F149" s="305" t="s">
        <v>747</v>
      </c>
      <c r="G149" s="259"/>
      <c r="H149" s="304" t="s">
        <v>786</v>
      </c>
      <c r="I149" s="304" t="s">
        <v>749</v>
      </c>
      <c r="J149" s="304">
        <v>120</v>
      </c>
      <c r="K149" s="300"/>
    </row>
    <row r="150" spans="2:11" ht="15" customHeight="1">
      <c r="B150" s="279"/>
      <c r="C150" s="304" t="s">
        <v>795</v>
      </c>
      <c r="D150" s="259"/>
      <c r="E150" s="259"/>
      <c r="F150" s="305" t="s">
        <v>747</v>
      </c>
      <c r="G150" s="259"/>
      <c r="H150" s="304" t="s">
        <v>806</v>
      </c>
      <c r="I150" s="304" t="s">
        <v>749</v>
      </c>
      <c r="J150" s="304" t="s">
        <v>797</v>
      </c>
      <c r="K150" s="300"/>
    </row>
    <row r="151" spans="2:11" ht="15" customHeight="1">
      <c r="B151" s="279"/>
      <c r="C151" s="304" t="s">
        <v>90</v>
      </c>
      <c r="D151" s="259"/>
      <c r="E151" s="259"/>
      <c r="F151" s="305" t="s">
        <v>747</v>
      </c>
      <c r="G151" s="259"/>
      <c r="H151" s="304" t="s">
        <v>807</v>
      </c>
      <c r="I151" s="304" t="s">
        <v>749</v>
      </c>
      <c r="J151" s="304" t="s">
        <v>797</v>
      </c>
      <c r="K151" s="300"/>
    </row>
    <row r="152" spans="2:11" ht="15" customHeight="1">
      <c r="B152" s="279"/>
      <c r="C152" s="304" t="s">
        <v>752</v>
      </c>
      <c r="D152" s="259"/>
      <c r="E152" s="259"/>
      <c r="F152" s="305" t="s">
        <v>753</v>
      </c>
      <c r="G152" s="259"/>
      <c r="H152" s="304" t="s">
        <v>786</v>
      </c>
      <c r="I152" s="304" t="s">
        <v>749</v>
      </c>
      <c r="J152" s="304">
        <v>50</v>
      </c>
      <c r="K152" s="300"/>
    </row>
    <row r="153" spans="2:11" ht="15" customHeight="1">
      <c r="B153" s="279"/>
      <c r="C153" s="304" t="s">
        <v>755</v>
      </c>
      <c r="D153" s="259"/>
      <c r="E153" s="259"/>
      <c r="F153" s="305" t="s">
        <v>747</v>
      </c>
      <c r="G153" s="259"/>
      <c r="H153" s="304" t="s">
        <v>786</v>
      </c>
      <c r="I153" s="304" t="s">
        <v>757</v>
      </c>
      <c r="J153" s="304"/>
      <c r="K153" s="300"/>
    </row>
    <row r="154" spans="2:11" ht="15" customHeight="1">
      <c r="B154" s="279"/>
      <c r="C154" s="304" t="s">
        <v>766</v>
      </c>
      <c r="D154" s="259"/>
      <c r="E154" s="259"/>
      <c r="F154" s="305" t="s">
        <v>753</v>
      </c>
      <c r="G154" s="259"/>
      <c r="H154" s="304" t="s">
        <v>786</v>
      </c>
      <c r="I154" s="304" t="s">
        <v>749</v>
      </c>
      <c r="J154" s="304">
        <v>50</v>
      </c>
      <c r="K154" s="300"/>
    </row>
    <row r="155" spans="2:11" ht="15" customHeight="1">
      <c r="B155" s="279"/>
      <c r="C155" s="304" t="s">
        <v>774</v>
      </c>
      <c r="D155" s="259"/>
      <c r="E155" s="259"/>
      <c r="F155" s="305" t="s">
        <v>753</v>
      </c>
      <c r="G155" s="259"/>
      <c r="H155" s="304" t="s">
        <v>786</v>
      </c>
      <c r="I155" s="304" t="s">
        <v>749</v>
      </c>
      <c r="J155" s="304">
        <v>50</v>
      </c>
      <c r="K155" s="300"/>
    </row>
    <row r="156" spans="2:11" ht="15" customHeight="1">
      <c r="B156" s="279"/>
      <c r="C156" s="304" t="s">
        <v>772</v>
      </c>
      <c r="D156" s="259"/>
      <c r="E156" s="259"/>
      <c r="F156" s="305" t="s">
        <v>753</v>
      </c>
      <c r="G156" s="259"/>
      <c r="H156" s="304" t="s">
        <v>786</v>
      </c>
      <c r="I156" s="304" t="s">
        <v>749</v>
      </c>
      <c r="J156" s="304">
        <v>50</v>
      </c>
      <c r="K156" s="300"/>
    </row>
    <row r="157" spans="2:11" ht="15" customHeight="1">
      <c r="B157" s="279"/>
      <c r="C157" s="304" t="s">
        <v>136</v>
      </c>
      <c r="D157" s="259"/>
      <c r="E157" s="259"/>
      <c r="F157" s="305" t="s">
        <v>747</v>
      </c>
      <c r="G157" s="259"/>
      <c r="H157" s="304" t="s">
        <v>808</v>
      </c>
      <c r="I157" s="304" t="s">
        <v>749</v>
      </c>
      <c r="J157" s="304" t="s">
        <v>809</v>
      </c>
      <c r="K157" s="300"/>
    </row>
    <row r="158" spans="2:11" ht="15" customHeight="1">
      <c r="B158" s="279"/>
      <c r="C158" s="304" t="s">
        <v>810</v>
      </c>
      <c r="D158" s="259"/>
      <c r="E158" s="259"/>
      <c r="F158" s="305" t="s">
        <v>747</v>
      </c>
      <c r="G158" s="259"/>
      <c r="H158" s="304" t="s">
        <v>811</v>
      </c>
      <c r="I158" s="304" t="s">
        <v>781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3" t="s">
        <v>812</v>
      </c>
      <c r="D163" s="373"/>
      <c r="E163" s="373"/>
      <c r="F163" s="373"/>
      <c r="G163" s="373"/>
      <c r="H163" s="373"/>
      <c r="I163" s="373"/>
      <c r="J163" s="373"/>
      <c r="K163" s="251"/>
    </row>
    <row r="164" spans="2:11" ht="17.25" customHeight="1">
      <c r="B164" s="250"/>
      <c r="C164" s="271" t="s">
        <v>741</v>
      </c>
      <c r="D164" s="271"/>
      <c r="E164" s="271"/>
      <c r="F164" s="271" t="s">
        <v>742</v>
      </c>
      <c r="G164" s="308"/>
      <c r="H164" s="309" t="s">
        <v>144</v>
      </c>
      <c r="I164" s="309" t="s">
        <v>64</v>
      </c>
      <c r="J164" s="271" t="s">
        <v>743</v>
      </c>
      <c r="K164" s="251"/>
    </row>
    <row r="165" spans="2:11" ht="17.25" customHeight="1">
      <c r="B165" s="252"/>
      <c r="C165" s="273" t="s">
        <v>744</v>
      </c>
      <c r="D165" s="273"/>
      <c r="E165" s="273"/>
      <c r="F165" s="274" t="s">
        <v>745</v>
      </c>
      <c r="G165" s="310"/>
      <c r="H165" s="311"/>
      <c r="I165" s="311"/>
      <c r="J165" s="273" t="s">
        <v>746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750</v>
      </c>
      <c r="D167" s="259"/>
      <c r="E167" s="259"/>
      <c r="F167" s="278" t="s">
        <v>747</v>
      </c>
      <c r="G167" s="259"/>
      <c r="H167" s="259" t="s">
        <v>786</v>
      </c>
      <c r="I167" s="259" t="s">
        <v>749</v>
      </c>
      <c r="J167" s="259">
        <v>120</v>
      </c>
      <c r="K167" s="300"/>
    </row>
    <row r="168" spans="2:11" ht="15" customHeight="1">
      <c r="B168" s="279"/>
      <c r="C168" s="259" t="s">
        <v>795</v>
      </c>
      <c r="D168" s="259"/>
      <c r="E168" s="259"/>
      <c r="F168" s="278" t="s">
        <v>747</v>
      </c>
      <c r="G168" s="259"/>
      <c r="H168" s="259" t="s">
        <v>796</v>
      </c>
      <c r="I168" s="259" t="s">
        <v>749</v>
      </c>
      <c r="J168" s="259" t="s">
        <v>797</v>
      </c>
      <c r="K168" s="300"/>
    </row>
    <row r="169" spans="2:11" ht="15" customHeight="1">
      <c r="B169" s="279"/>
      <c r="C169" s="259" t="s">
        <v>90</v>
      </c>
      <c r="D169" s="259"/>
      <c r="E169" s="259"/>
      <c r="F169" s="278" t="s">
        <v>747</v>
      </c>
      <c r="G169" s="259"/>
      <c r="H169" s="259" t="s">
        <v>813</v>
      </c>
      <c r="I169" s="259" t="s">
        <v>749</v>
      </c>
      <c r="J169" s="259" t="s">
        <v>797</v>
      </c>
      <c r="K169" s="300"/>
    </row>
    <row r="170" spans="2:11" ht="15" customHeight="1">
      <c r="B170" s="279"/>
      <c r="C170" s="259" t="s">
        <v>752</v>
      </c>
      <c r="D170" s="259"/>
      <c r="E170" s="259"/>
      <c r="F170" s="278" t="s">
        <v>753</v>
      </c>
      <c r="G170" s="259"/>
      <c r="H170" s="259" t="s">
        <v>813</v>
      </c>
      <c r="I170" s="259" t="s">
        <v>749</v>
      </c>
      <c r="J170" s="259">
        <v>50</v>
      </c>
      <c r="K170" s="300"/>
    </row>
    <row r="171" spans="2:11" ht="15" customHeight="1">
      <c r="B171" s="279"/>
      <c r="C171" s="259" t="s">
        <v>755</v>
      </c>
      <c r="D171" s="259"/>
      <c r="E171" s="259"/>
      <c r="F171" s="278" t="s">
        <v>747</v>
      </c>
      <c r="G171" s="259"/>
      <c r="H171" s="259" t="s">
        <v>813</v>
      </c>
      <c r="I171" s="259" t="s">
        <v>757</v>
      </c>
      <c r="J171" s="259"/>
      <c r="K171" s="300"/>
    </row>
    <row r="172" spans="2:11" ht="15" customHeight="1">
      <c r="B172" s="279"/>
      <c r="C172" s="259" t="s">
        <v>766</v>
      </c>
      <c r="D172" s="259"/>
      <c r="E172" s="259"/>
      <c r="F172" s="278" t="s">
        <v>753</v>
      </c>
      <c r="G172" s="259"/>
      <c r="H172" s="259" t="s">
        <v>813</v>
      </c>
      <c r="I172" s="259" t="s">
        <v>749</v>
      </c>
      <c r="J172" s="259">
        <v>50</v>
      </c>
      <c r="K172" s="300"/>
    </row>
    <row r="173" spans="2:11" ht="15" customHeight="1">
      <c r="B173" s="279"/>
      <c r="C173" s="259" t="s">
        <v>774</v>
      </c>
      <c r="D173" s="259"/>
      <c r="E173" s="259"/>
      <c r="F173" s="278" t="s">
        <v>753</v>
      </c>
      <c r="G173" s="259"/>
      <c r="H173" s="259" t="s">
        <v>813</v>
      </c>
      <c r="I173" s="259" t="s">
        <v>749</v>
      </c>
      <c r="J173" s="259">
        <v>50</v>
      </c>
      <c r="K173" s="300"/>
    </row>
    <row r="174" spans="2:11" ht="15" customHeight="1">
      <c r="B174" s="279"/>
      <c r="C174" s="259" t="s">
        <v>772</v>
      </c>
      <c r="D174" s="259"/>
      <c r="E174" s="259"/>
      <c r="F174" s="278" t="s">
        <v>753</v>
      </c>
      <c r="G174" s="259"/>
      <c r="H174" s="259" t="s">
        <v>813</v>
      </c>
      <c r="I174" s="259" t="s">
        <v>749</v>
      </c>
      <c r="J174" s="259">
        <v>50</v>
      </c>
      <c r="K174" s="300"/>
    </row>
    <row r="175" spans="2:11" ht="15" customHeight="1">
      <c r="B175" s="279"/>
      <c r="C175" s="259" t="s">
        <v>143</v>
      </c>
      <c r="D175" s="259"/>
      <c r="E175" s="259"/>
      <c r="F175" s="278" t="s">
        <v>747</v>
      </c>
      <c r="G175" s="259"/>
      <c r="H175" s="259" t="s">
        <v>814</v>
      </c>
      <c r="I175" s="259" t="s">
        <v>815</v>
      </c>
      <c r="J175" s="259"/>
      <c r="K175" s="300"/>
    </row>
    <row r="176" spans="2:11" ht="15" customHeight="1">
      <c r="B176" s="279"/>
      <c r="C176" s="259" t="s">
        <v>64</v>
      </c>
      <c r="D176" s="259"/>
      <c r="E176" s="259"/>
      <c r="F176" s="278" t="s">
        <v>747</v>
      </c>
      <c r="G176" s="259"/>
      <c r="H176" s="259" t="s">
        <v>816</v>
      </c>
      <c r="I176" s="259" t="s">
        <v>817</v>
      </c>
      <c r="J176" s="259">
        <v>1</v>
      </c>
      <c r="K176" s="300"/>
    </row>
    <row r="177" spans="2:11" ht="15" customHeight="1">
      <c r="B177" s="279"/>
      <c r="C177" s="259" t="s">
        <v>60</v>
      </c>
      <c r="D177" s="259"/>
      <c r="E177" s="259"/>
      <c r="F177" s="278" t="s">
        <v>747</v>
      </c>
      <c r="G177" s="259"/>
      <c r="H177" s="259" t="s">
        <v>818</v>
      </c>
      <c r="I177" s="259" t="s">
        <v>749</v>
      </c>
      <c r="J177" s="259">
        <v>20</v>
      </c>
      <c r="K177" s="300"/>
    </row>
    <row r="178" spans="2:11" ht="15" customHeight="1">
      <c r="B178" s="279"/>
      <c r="C178" s="259" t="s">
        <v>144</v>
      </c>
      <c r="D178" s="259"/>
      <c r="E178" s="259"/>
      <c r="F178" s="278" t="s">
        <v>747</v>
      </c>
      <c r="G178" s="259"/>
      <c r="H178" s="259" t="s">
        <v>819</v>
      </c>
      <c r="I178" s="259" t="s">
        <v>749</v>
      </c>
      <c r="J178" s="259">
        <v>255</v>
      </c>
      <c r="K178" s="300"/>
    </row>
    <row r="179" spans="2:11" ht="15" customHeight="1">
      <c r="B179" s="279"/>
      <c r="C179" s="259" t="s">
        <v>145</v>
      </c>
      <c r="D179" s="259"/>
      <c r="E179" s="259"/>
      <c r="F179" s="278" t="s">
        <v>747</v>
      </c>
      <c r="G179" s="259"/>
      <c r="H179" s="259" t="s">
        <v>712</v>
      </c>
      <c r="I179" s="259" t="s">
        <v>749</v>
      </c>
      <c r="J179" s="259">
        <v>10</v>
      </c>
      <c r="K179" s="300"/>
    </row>
    <row r="180" spans="2:11" ht="15" customHeight="1">
      <c r="B180" s="279"/>
      <c r="C180" s="259" t="s">
        <v>146</v>
      </c>
      <c r="D180" s="259"/>
      <c r="E180" s="259"/>
      <c r="F180" s="278" t="s">
        <v>747</v>
      </c>
      <c r="G180" s="259"/>
      <c r="H180" s="259" t="s">
        <v>820</v>
      </c>
      <c r="I180" s="259" t="s">
        <v>781</v>
      </c>
      <c r="J180" s="259"/>
      <c r="K180" s="300"/>
    </row>
    <row r="181" spans="2:11" ht="15" customHeight="1">
      <c r="B181" s="279"/>
      <c r="C181" s="259" t="s">
        <v>821</v>
      </c>
      <c r="D181" s="259"/>
      <c r="E181" s="259"/>
      <c r="F181" s="278" t="s">
        <v>747</v>
      </c>
      <c r="G181" s="259"/>
      <c r="H181" s="259" t="s">
        <v>822</v>
      </c>
      <c r="I181" s="259" t="s">
        <v>781</v>
      </c>
      <c r="J181" s="259"/>
      <c r="K181" s="300"/>
    </row>
    <row r="182" spans="2:11" ht="15" customHeight="1">
      <c r="B182" s="279"/>
      <c r="C182" s="259" t="s">
        <v>810</v>
      </c>
      <c r="D182" s="259"/>
      <c r="E182" s="259"/>
      <c r="F182" s="278" t="s">
        <v>747</v>
      </c>
      <c r="G182" s="259"/>
      <c r="H182" s="259" t="s">
        <v>823</v>
      </c>
      <c r="I182" s="259" t="s">
        <v>781</v>
      </c>
      <c r="J182" s="259"/>
      <c r="K182" s="300"/>
    </row>
    <row r="183" spans="2:11" ht="15" customHeight="1">
      <c r="B183" s="279"/>
      <c r="C183" s="259" t="s">
        <v>148</v>
      </c>
      <c r="D183" s="259"/>
      <c r="E183" s="259"/>
      <c r="F183" s="278" t="s">
        <v>753</v>
      </c>
      <c r="G183" s="259"/>
      <c r="H183" s="259" t="s">
        <v>824</v>
      </c>
      <c r="I183" s="259" t="s">
        <v>749</v>
      </c>
      <c r="J183" s="259">
        <v>50</v>
      </c>
      <c r="K183" s="300"/>
    </row>
    <row r="184" spans="2:11" ht="15" customHeight="1">
      <c r="B184" s="279"/>
      <c r="C184" s="259" t="s">
        <v>825</v>
      </c>
      <c r="D184" s="259"/>
      <c r="E184" s="259"/>
      <c r="F184" s="278" t="s">
        <v>753</v>
      </c>
      <c r="G184" s="259"/>
      <c r="H184" s="259" t="s">
        <v>826</v>
      </c>
      <c r="I184" s="259" t="s">
        <v>827</v>
      </c>
      <c r="J184" s="259"/>
      <c r="K184" s="300"/>
    </row>
    <row r="185" spans="2:11" ht="15" customHeight="1">
      <c r="B185" s="279"/>
      <c r="C185" s="259" t="s">
        <v>828</v>
      </c>
      <c r="D185" s="259"/>
      <c r="E185" s="259"/>
      <c r="F185" s="278" t="s">
        <v>753</v>
      </c>
      <c r="G185" s="259"/>
      <c r="H185" s="259" t="s">
        <v>829</v>
      </c>
      <c r="I185" s="259" t="s">
        <v>827</v>
      </c>
      <c r="J185" s="259"/>
      <c r="K185" s="300"/>
    </row>
    <row r="186" spans="2:11" ht="15" customHeight="1">
      <c r="B186" s="279"/>
      <c r="C186" s="259" t="s">
        <v>830</v>
      </c>
      <c r="D186" s="259"/>
      <c r="E186" s="259"/>
      <c r="F186" s="278" t="s">
        <v>753</v>
      </c>
      <c r="G186" s="259"/>
      <c r="H186" s="259" t="s">
        <v>831</v>
      </c>
      <c r="I186" s="259" t="s">
        <v>827</v>
      </c>
      <c r="J186" s="259"/>
      <c r="K186" s="300"/>
    </row>
    <row r="187" spans="2:11" ht="15" customHeight="1">
      <c r="B187" s="279"/>
      <c r="C187" s="312" t="s">
        <v>832</v>
      </c>
      <c r="D187" s="259"/>
      <c r="E187" s="259"/>
      <c r="F187" s="278" t="s">
        <v>753</v>
      </c>
      <c r="G187" s="259"/>
      <c r="H187" s="259" t="s">
        <v>833</v>
      </c>
      <c r="I187" s="259" t="s">
        <v>834</v>
      </c>
      <c r="J187" s="313" t="s">
        <v>835</v>
      </c>
      <c r="K187" s="300"/>
    </row>
    <row r="188" spans="2:11" ht="15" customHeight="1">
      <c r="B188" s="279"/>
      <c r="C188" s="264" t="s">
        <v>49</v>
      </c>
      <c r="D188" s="259"/>
      <c r="E188" s="259"/>
      <c r="F188" s="278" t="s">
        <v>747</v>
      </c>
      <c r="G188" s="259"/>
      <c r="H188" s="255" t="s">
        <v>836</v>
      </c>
      <c r="I188" s="259" t="s">
        <v>837</v>
      </c>
      <c r="J188" s="259"/>
      <c r="K188" s="300"/>
    </row>
    <row r="189" spans="2:11" ht="15" customHeight="1">
      <c r="B189" s="279"/>
      <c r="C189" s="264" t="s">
        <v>838</v>
      </c>
      <c r="D189" s="259"/>
      <c r="E189" s="259"/>
      <c r="F189" s="278" t="s">
        <v>747</v>
      </c>
      <c r="G189" s="259"/>
      <c r="H189" s="259" t="s">
        <v>839</v>
      </c>
      <c r="I189" s="259" t="s">
        <v>781</v>
      </c>
      <c r="J189" s="259"/>
      <c r="K189" s="300"/>
    </row>
    <row r="190" spans="2:11" ht="15" customHeight="1">
      <c r="B190" s="279"/>
      <c r="C190" s="264" t="s">
        <v>840</v>
      </c>
      <c r="D190" s="259"/>
      <c r="E190" s="259"/>
      <c r="F190" s="278" t="s">
        <v>747</v>
      </c>
      <c r="G190" s="259"/>
      <c r="H190" s="259" t="s">
        <v>841</v>
      </c>
      <c r="I190" s="259" t="s">
        <v>781</v>
      </c>
      <c r="J190" s="259"/>
      <c r="K190" s="300"/>
    </row>
    <row r="191" spans="2:11" ht="15" customHeight="1">
      <c r="B191" s="279"/>
      <c r="C191" s="264" t="s">
        <v>842</v>
      </c>
      <c r="D191" s="259"/>
      <c r="E191" s="259"/>
      <c r="F191" s="278" t="s">
        <v>753</v>
      </c>
      <c r="G191" s="259"/>
      <c r="H191" s="259" t="s">
        <v>843</v>
      </c>
      <c r="I191" s="259" t="s">
        <v>781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3" t="s">
        <v>844</v>
      </c>
      <c r="D197" s="373"/>
      <c r="E197" s="373"/>
      <c r="F197" s="373"/>
      <c r="G197" s="373"/>
      <c r="H197" s="373"/>
      <c r="I197" s="373"/>
      <c r="J197" s="373"/>
      <c r="K197" s="251"/>
    </row>
    <row r="198" spans="2:11" ht="25.5" customHeight="1">
      <c r="B198" s="250"/>
      <c r="C198" s="315" t="s">
        <v>845</v>
      </c>
      <c r="D198" s="315"/>
      <c r="E198" s="315"/>
      <c r="F198" s="315" t="s">
        <v>846</v>
      </c>
      <c r="G198" s="316"/>
      <c r="H198" s="379" t="s">
        <v>847</v>
      </c>
      <c r="I198" s="379"/>
      <c r="J198" s="379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837</v>
      </c>
      <c r="D200" s="259"/>
      <c r="E200" s="259"/>
      <c r="F200" s="278" t="s">
        <v>50</v>
      </c>
      <c r="G200" s="259"/>
      <c r="H200" s="375" t="s">
        <v>848</v>
      </c>
      <c r="I200" s="375"/>
      <c r="J200" s="375"/>
      <c r="K200" s="300"/>
    </row>
    <row r="201" spans="2:11" ht="15" customHeight="1">
      <c r="B201" s="279"/>
      <c r="C201" s="285"/>
      <c r="D201" s="259"/>
      <c r="E201" s="259"/>
      <c r="F201" s="278" t="s">
        <v>51</v>
      </c>
      <c r="G201" s="259"/>
      <c r="H201" s="375" t="s">
        <v>849</v>
      </c>
      <c r="I201" s="375"/>
      <c r="J201" s="375"/>
      <c r="K201" s="300"/>
    </row>
    <row r="202" spans="2:11" ht="15" customHeight="1">
      <c r="B202" s="279"/>
      <c r="C202" s="285"/>
      <c r="D202" s="259"/>
      <c r="E202" s="259"/>
      <c r="F202" s="278" t="s">
        <v>54</v>
      </c>
      <c r="G202" s="259"/>
      <c r="H202" s="375" t="s">
        <v>850</v>
      </c>
      <c r="I202" s="375"/>
      <c r="J202" s="375"/>
      <c r="K202" s="300"/>
    </row>
    <row r="203" spans="2:11" ht="15" customHeight="1">
      <c r="B203" s="279"/>
      <c r="C203" s="259"/>
      <c r="D203" s="259"/>
      <c r="E203" s="259"/>
      <c r="F203" s="278" t="s">
        <v>52</v>
      </c>
      <c r="G203" s="259"/>
      <c r="H203" s="375" t="s">
        <v>851</v>
      </c>
      <c r="I203" s="375"/>
      <c r="J203" s="375"/>
      <c r="K203" s="300"/>
    </row>
    <row r="204" spans="2:11" ht="15" customHeight="1">
      <c r="B204" s="279"/>
      <c r="C204" s="259"/>
      <c r="D204" s="259"/>
      <c r="E204" s="259"/>
      <c r="F204" s="278" t="s">
        <v>53</v>
      </c>
      <c r="G204" s="259"/>
      <c r="H204" s="375" t="s">
        <v>852</v>
      </c>
      <c r="I204" s="375"/>
      <c r="J204" s="375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793</v>
      </c>
      <c r="D206" s="259"/>
      <c r="E206" s="259"/>
      <c r="F206" s="278" t="s">
        <v>84</v>
      </c>
      <c r="G206" s="259"/>
      <c r="H206" s="375" t="s">
        <v>853</v>
      </c>
      <c r="I206" s="375"/>
      <c r="J206" s="375"/>
      <c r="K206" s="300"/>
    </row>
    <row r="207" spans="2:11" ht="15" customHeight="1">
      <c r="B207" s="279"/>
      <c r="C207" s="285"/>
      <c r="D207" s="259"/>
      <c r="E207" s="259"/>
      <c r="F207" s="278" t="s">
        <v>691</v>
      </c>
      <c r="G207" s="259"/>
      <c r="H207" s="375" t="s">
        <v>692</v>
      </c>
      <c r="I207" s="375"/>
      <c r="J207" s="375"/>
      <c r="K207" s="300"/>
    </row>
    <row r="208" spans="2:11" ht="15" customHeight="1">
      <c r="B208" s="279"/>
      <c r="C208" s="259"/>
      <c r="D208" s="259"/>
      <c r="E208" s="259"/>
      <c r="F208" s="278" t="s">
        <v>689</v>
      </c>
      <c r="G208" s="259"/>
      <c r="H208" s="375" t="s">
        <v>854</v>
      </c>
      <c r="I208" s="375"/>
      <c r="J208" s="375"/>
      <c r="K208" s="300"/>
    </row>
    <row r="209" spans="2:11" ht="15" customHeight="1">
      <c r="B209" s="317"/>
      <c r="C209" s="285"/>
      <c r="D209" s="285"/>
      <c r="E209" s="285"/>
      <c r="F209" s="278" t="s">
        <v>693</v>
      </c>
      <c r="G209" s="264"/>
      <c r="H209" s="374" t="s">
        <v>694</v>
      </c>
      <c r="I209" s="374"/>
      <c r="J209" s="374"/>
      <c r="K209" s="318"/>
    </row>
    <row r="210" spans="2:11" ht="15" customHeight="1">
      <c r="B210" s="317"/>
      <c r="C210" s="285"/>
      <c r="D210" s="285"/>
      <c r="E210" s="285"/>
      <c r="F210" s="278" t="s">
        <v>695</v>
      </c>
      <c r="G210" s="264"/>
      <c r="H210" s="374" t="s">
        <v>674</v>
      </c>
      <c r="I210" s="374"/>
      <c r="J210" s="374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817</v>
      </c>
      <c r="D212" s="285"/>
      <c r="E212" s="285"/>
      <c r="F212" s="278">
        <v>1</v>
      </c>
      <c r="G212" s="264"/>
      <c r="H212" s="374" t="s">
        <v>855</v>
      </c>
      <c r="I212" s="374"/>
      <c r="J212" s="374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4" t="s">
        <v>856</v>
      </c>
      <c r="I213" s="374"/>
      <c r="J213" s="374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4" t="s">
        <v>857</v>
      </c>
      <c r="I214" s="374"/>
      <c r="J214" s="374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4" t="s">
        <v>858</v>
      </c>
      <c r="I215" s="374"/>
      <c r="J215" s="374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topLeftCell="F1" workbookViewId="0">
      <pane ySplit="1" topLeftCell="A73" activePane="bottomLeft" state="frozen"/>
      <selection pane="bottomLeft" activeCell="I94" sqref="I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134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ROUND(SUM(BE84:BE88), 2)</f>
        <v>0</v>
      </c>
      <c r="G32" s="43"/>
      <c r="H32" s="43"/>
      <c r="I32" s="127">
        <v>0.21</v>
      </c>
      <c r="J32" s="126">
        <f>ROUND(ROUND((SUM(BE84:BE88)),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ROUND(SUM(BF84:BF88), 2)</f>
        <v>0</v>
      </c>
      <c r="G33" s="43"/>
      <c r="H33" s="43"/>
      <c r="I33" s="127">
        <v>0.15</v>
      </c>
      <c r="J33" s="126">
        <f>ROUND(ROUND((SUM(BF84:BF88)),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ROUND(SUM(BG84:BG88),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ROUND(SUM(BH84:BH88),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ROUND(SUM(BI84:BI88),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 xml:space="preserve">SO.01 a - Příležitostná obslužná plocha 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141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132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 xml:space="preserve">SO.01 a - Příležitostná obslužná plocha 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156</v>
      </c>
      <c r="F85" s="170" t="s">
        <v>157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26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159</v>
      </c>
      <c r="F86" s="180" t="s">
        <v>160</v>
      </c>
      <c r="I86" s="171"/>
      <c r="J86" s="181">
        <f>BK86</f>
        <v>0</v>
      </c>
      <c r="L86" s="168"/>
      <c r="M86" s="173"/>
      <c r="N86" s="174"/>
      <c r="O86" s="174"/>
      <c r="P86" s="175">
        <f>SUM(P87:P88)</f>
        <v>0</v>
      </c>
      <c r="Q86" s="174"/>
      <c r="R86" s="175">
        <f>SUM(R87:R88)</f>
        <v>0</v>
      </c>
      <c r="S86" s="174"/>
      <c r="T86" s="176">
        <f>SUM(T87:T88)</f>
        <v>0</v>
      </c>
      <c r="AR86" s="169" t="s">
        <v>26</v>
      </c>
      <c r="AT86" s="177" t="s">
        <v>78</v>
      </c>
      <c r="AU86" s="177" t="s">
        <v>26</v>
      </c>
      <c r="AY86" s="169" t="s">
        <v>158</v>
      </c>
      <c r="BK86" s="178">
        <f>SUM(BK87:BK88)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162</v>
      </c>
      <c r="F87" s="185" t="s">
        <v>163</v>
      </c>
      <c r="G87" s="186" t="s">
        <v>164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165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165</v>
      </c>
      <c r="BM87" s="24" t="s">
        <v>166</v>
      </c>
    </row>
    <row r="88" spans="2:65" s="12" customFormat="1">
      <c r="B88" s="195"/>
      <c r="D88" s="196" t="s">
        <v>167</v>
      </c>
      <c r="E88" s="197" t="s">
        <v>5</v>
      </c>
      <c r="F88" s="198" t="s">
        <v>26</v>
      </c>
      <c r="H88" s="199">
        <v>1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7" t="s">
        <v>167</v>
      </c>
      <c r="AU88" s="197" t="s">
        <v>86</v>
      </c>
      <c r="AV88" s="12" t="s">
        <v>86</v>
      </c>
      <c r="AW88" s="12" t="s">
        <v>43</v>
      </c>
      <c r="AX88" s="12" t="s">
        <v>26</v>
      </c>
      <c r="AY88" s="197" t="s">
        <v>158</v>
      </c>
    </row>
    <row r="89" spans="2:65" s="1" customFormat="1" ht="6.95" customHeight="1">
      <c r="B89" s="57"/>
      <c r="C89" s="58"/>
      <c r="D89" s="58"/>
      <c r="E89" s="58"/>
      <c r="F89" s="58"/>
      <c r="G89" s="58"/>
      <c r="H89" s="58"/>
      <c r="I89" s="135"/>
      <c r="J89" s="58"/>
      <c r="K89" s="58"/>
      <c r="L89" s="42"/>
    </row>
  </sheetData>
  <autoFilter ref="C83:K8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168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ROUND(SUM(BE84:BE88), 2)</f>
        <v>0</v>
      </c>
      <c r="G32" s="43"/>
      <c r="H32" s="43"/>
      <c r="I32" s="127">
        <v>0.21</v>
      </c>
      <c r="J32" s="126">
        <f>ROUND(ROUND((SUM(BE84:BE88)),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ROUND(SUM(BF84:BF88), 2)</f>
        <v>0</v>
      </c>
      <c r="G33" s="43"/>
      <c r="H33" s="43"/>
      <c r="I33" s="127">
        <v>0.15</v>
      </c>
      <c r="J33" s="126">
        <f>ROUND(ROUND((SUM(BF84:BF88)),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ROUND(SUM(BG84:BG88),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ROUND(SUM(BH84:BH88),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ROUND(SUM(BI84:BI88),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SO.01 b - Pěší komunikace v ploše zahrady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141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132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>SO.01 b - Pěší komunikace v ploše zahrady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156</v>
      </c>
      <c r="F85" s="170" t="s">
        <v>157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26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159</v>
      </c>
      <c r="F86" s="180" t="s">
        <v>160</v>
      </c>
      <c r="I86" s="171"/>
      <c r="J86" s="181">
        <f>BK86</f>
        <v>0</v>
      </c>
      <c r="L86" s="168"/>
      <c r="M86" s="173"/>
      <c r="N86" s="174"/>
      <c r="O86" s="174"/>
      <c r="P86" s="175">
        <f>SUM(P87:P88)</f>
        <v>0</v>
      </c>
      <c r="Q86" s="174"/>
      <c r="R86" s="175">
        <f>SUM(R87:R88)</f>
        <v>0</v>
      </c>
      <c r="S86" s="174"/>
      <c r="T86" s="176">
        <f>SUM(T87:T88)</f>
        <v>0</v>
      </c>
      <c r="AR86" s="169" t="s">
        <v>26</v>
      </c>
      <c r="AT86" s="177" t="s">
        <v>78</v>
      </c>
      <c r="AU86" s="177" t="s">
        <v>26</v>
      </c>
      <c r="AY86" s="169" t="s">
        <v>158</v>
      </c>
      <c r="BK86" s="178">
        <f>SUM(BK87:BK88)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169</v>
      </c>
      <c r="F87" s="185" t="s">
        <v>163</v>
      </c>
      <c r="G87" s="186" t="s">
        <v>164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165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165</v>
      </c>
      <c r="BM87" s="24" t="s">
        <v>170</v>
      </c>
    </row>
    <row r="88" spans="2:65" s="12" customFormat="1">
      <c r="B88" s="195"/>
      <c r="D88" s="196" t="s">
        <v>167</v>
      </c>
      <c r="E88" s="197" t="s">
        <v>5</v>
      </c>
      <c r="F88" s="198" t="s">
        <v>26</v>
      </c>
      <c r="H88" s="199">
        <v>1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7" t="s">
        <v>167</v>
      </c>
      <c r="AU88" s="197" t="s">
        <v>86</v>
      </c>
      <c r="AV88" s="12" t="s">
        <v>86</v>
      </c>
      <c r="AW88" s="12" t="s">
        <v>43</v>
      </c>
      <c r="AX88" s="12" t="s">
        <v>26</v>
      </c>
      <c r="AY88" s="197" t="s">
        <v>158</v>
      </c>
    </row>
    <row r="89" spans="2:65" s="1" customFormat="1" ht="6.95" customHeight="1">
      <c r="B89" s="57"/>
      <c r="C89" s="58"/>
      <c r="D89" s="58"/>
      <c r="E89" s="58"/>
      <c r="F89" s="58"/>
      <c r="G89" s="58"/>
      <c r="H89" s="58"/>
      <c r="I89" s="135"/>
      <c r="J89" s="58"/>
      <c r="K89" s="58"/>
      <c r="L89" s="42"/>
    </row>
  </sheetData>
  <autoFilter ref="C83:K8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171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ROUND(SUM(BE84:BE88), 2)</f>
        <v>0</v>
      </c>
      <c r="G32" s="43"/>
      <c r="H32" s="43"/>
      <c r="I32" s="127">
        <v>0.21</v>
      </c>
      <c r="J32" s="126">
        <f>ROUND(ROUND((SUM(BE84:BE88)),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ROUND(SUM(BF84:BF88), 2)</f>
        <v>0</v>
      </c>
      <c r="G33" s="43"/>
      <c r="H33" s="43"/>
      <c r="I33" s="127">
        <v>0.15</v>
      </c>
      <c r="J33" s="126">
        <f>ROUND(ROUND((SUM(BF84:BF88)),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ROUND(SUM(BG84:BG88),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ROUND(SUM(BH84:BH88),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ROUND(SUM(BI84:BI88),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SO.01 c - Pěší komunikace nad Husovou ulicí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141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132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>SO.01 c - Pěší komunikace nad Husovou ulicí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156</v>
      </c>
      <c r="F85" s="170" t="s">
        <v>157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26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159</v>
      </c>
      <c r="F86" s="180" t="s">
        <v>160</v>
      </c>
      <c r="I86" s="171"/>
      <c r="J86" s="181">
        <f>BK86</f>
        <v>0</v>
      </c>
      <c r="L86" s="168"/>
      <c r="M86" s="173"/>
      <c r="N86" s="174"/>
      <c r="O86" s="174"/>
      <c r="P86" s="175">
        <f>SUM(P87:P88)</f>
        <v>0</v>
      </c>
      <c r="Q86" s="174"/>
      <c r="R86" s="175">
        <f>SUM(R87:R88)</f>
        <v>0</v>
      </c>
      <c r="S86" s="174"/>
      <c r="T86" s="176">
        <f>SUM(T87:T88)</f>
        <v>0</v>
      </c>
      <c r="AR86" s="169" t="s">
        <v>26</v>
      </c>
      <c r="AT86" s="177" t="s">
        <v>78</v>
      </c>
      <c r="AU86" s="177" t="s">
        <v>26</v>
      </c>
      <c r="AY86" s="169" t="s">
        <v>158</v>
      </c>
      <c r="BK86" s="178">
        <f>SUM(BK87:BK88)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172</v>
      </c>
      <c r="F87" s="185" t="s">
        <v>163</v>
      </c>
      <c r="G87" s="186" t="s">
        <v>164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165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165</v>
      </c>
      <c r="BM87" s="24" t="s">
        <v>173</v>
      </c>
    </row>
    <row r="88" spans="2:65" s="12" customFormat="1">
      <c r="B88" s="195"/>
      <c r="D88" s="196" t="s">
        <v>167</v>
      </c>
      <c r="E88" s="197" t="s">
        <v>5</v>
      </c>
      <c r="F88" s="198" t="s">
        <v>26</v>
      </c>
      <c r="H88" s="199">
        <v>1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7" t="s">
        <v>167</v>
      </c>
      <c r="AU88" s="197" t="s">
        <v>86</v>
      </c>
      <c r="AV88" s="12" t="s">
        <v>86</v>
      </c>
      <c r="AW88" s="12" t="s">
        <v>43</v>
      </c>
      <c r="AX88" s="12" t="s">
        <v>26</v>
      </c>
      <c r="AY88" s="197" t="s">
        <v>158</v>
      </c>
    </row>
    <row r="89" spans="2:65" s="1" customFormat="1" ht="6.95" customHeight="1">
      <c r="B89" s="57"/>
      <c r="C89" s="58"/>
      <c r="D89" s="58"/>
      <c r="E89" s="58"/>
      <c r="F89" s="58"/>
      <c r="G89" s="58"/>
      <c r="H89" s="58"/>
      <c r="I89" s="135"/>
      <c r="J89" s="58"/>
      <c r="K89" s="58"/>
      <c r="L89" s="42"/>
    </row>
  </sheetData>
  <autoFilter ref="C83:K8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174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ROUND(SUM(BE84:BE88), 2)</f>
        <v>0</v>
      </c>
      <c r="G32" s="43"/>
      <c r="H32" s="43"/>
      <c r="I32" s="127">
        <v>0.21</v>
      </c>
      <c r="J32" s="126">
        <f>ROUND(ROUND((SUM(BE84:BE88)),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ROUND(SUM(BF84:BF88), 2)</f>
        <v>0</v>
      </c>
      <c r="G33" s="43"/>
      <c r="H33" s="43"/>
      <c r="I33" s="127">
        <v>0.15</v>
      </c>
      <c r="J33" s="126">
        <f>ROUND(ROUND((SUM(BF84:BF88)),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ROUND(SUM(BG84:BG88),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ROUND(SUM(BH84:BH88),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ROUND(SUM(BI84:BI88),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SO.01 e - Informační bod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141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132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>SO.01 e - Informační bod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156</v>
      </c>
      <c r="F85" s="170" t="s">
        <v>157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26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159</v>
      </c>
      <c r="F86" s="180" t="s">
        <v>160</v>
      </c>
      <c r="I86" s="171"/>
      <c r="J86" s="181">
        <f>BK86</f>
        <v>0</v>
      </c>
      <c r="L86" s="168"/>
      <c r="M86" s="173"/>
      <c r="N86" s="174"/>
      <c r="O86" s="174"/>
      <c r="P86" s="175">
        <f>SUM(P87:P88)</f>
        <v>0</v>
      </c>
      <c r="Q86" s="174"/>
      <c r="R86" s="175">
        <f>SUM(R87:R88)</f>
        <v>0</v>
      </c>
      <c r="S86" s="174"/>
      <c r="T86" s="176">
        <f>SUM(T87:T88)</f>
        <v>0</v>
      </c>
      <c r="AR86" s="169" t="s">
        <v>26</v>
      </c>
      <c r="AT86" s="177" t="s">
        <v>78</v>
      </c>
      <c r="AU86" s="177" t="s">
        <v>26</v>
      </c>
      <c r="AY86" s="169" t="s">
        <v>158</v>
      </c>
      <c r="BK86" s="178">
        <f>SUM(BK87:BK88)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175</v>
      </c>
      <c r="F87" s="185" t="s">
        <v>163</v>
      </c>
      <c r="G87" s="186" t="s">
        <v>164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165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165</v>
      </c>
      <c r="BM87" s="24" t="s">
        <v>176</v>
      </c>
    </row>
    <row r="88" spans="2:65" s="12" customFormat="1">
      <c r="B88" s="195"/>
      <c r="D88" s="196" t="s">
        <v>167</v>
      </c>
      <c r="E88" s="197" t="s">
        <v>5</v>
      </c>
      <c r="F88" s="198" t="s">
        <v>26</v>
      </c>
      <c r="H88" s="199">
        <v>1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7" t="s">
        <v>167</v>
      </c>
      <c r="AU88" s="197" t="s">
        <v>86</v>
      </c>
      <c r="AV88" s="12" t="s">
        <v>86</v>
      </c>
      <c r="AW88" s="12" t="s">
        <v>43</v>
      </c>
      <c r="AX88" s="12" t="s">
        <v>26</v>
      </c>
      <c r="AY88" s="197" t="s">
        <v>158</v>
      </c>
    </row>
    <row r="89" spans="2:65" s="1" customFormat="1" ht="6.95" customHeight="1">
      <c r="B89" s="57"/>
      <c r="C89" s="58"/>
      <c r="D89" s="58"/>
      <c r="E89" s="58"/>
      <c r="F89" s="58"/>
      <c r="G89" s="58"/>
      <c r="H89" s="58"/>
      <c r="I89" s="135"/>
      <c r="J89" s="58"/>
      <c r="K89" s="58"/>
      <c r="L89" s="42"/>
    </row>
  </sheetData>
  <autoFilter ref="C83:K8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103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177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ROUND(J94,2)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ROUND(SUM(BE94:BE307), 2)</f>
        <v>0</v>
      </c>
      <c r="G32" s="43"/>
      <c r="H32" s="43"/>
      <c r="I32" s="127">
        <v>0.21</v>
      </c>
      <c r="J32" s="126">
        <f>ROUND(ROUND((SUM(BE94:BE307)),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ROUND(SUM(BF94:BF307), 2)</f>
        <v>0</v>
      </c>
      <c r="G33" s="43"/>
      <c r="H33" s="43"/>
      <c r="I33" s="127">
        <v>0.15</v>
      </c>
      <c r="J33" s="126">
        <f>ROUND(ROUND((SUM(BF94:BF307)),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ROUND(SUM(BG94:BG307),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ROUND(SUM(BH94:BH307),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ROUND(SUM(BI94:BI307),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SO.01 f - Vyrovnávací schodiště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J94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J95</f>
        <v>0</v>
      </c>
      <c r="K61" s="149"/>
    </row>
    <row r="62" spans="2:47" s="9" customFormat="1" ht="19.899999999999999" customHeight="1">
      <c r="B62" s="150"/>
      <c r="C62" s="151"/>
      <c r="D62" s="152" t="s">
        <v>178</v>
      </c>
      <c r="E62" s="153"/>
      <c r="F62" s="153"/>
      <c r="G62" s="153"/>
      <c r="H62" s="153"/>
      <c r="I62" s="154"/>
      <c r="J62" s="155">
        <f>J96</f>
        <v>0</v>
      </c>
      <c r="K62" s="156"/>
    </row>
    <row r="63" spans="2:47" s="9" customFormat="1" ht="19.899999999999999" customHeight="1">
      <c r="B63" s="150"/>
      <c r="C63" s="151"/>
      <c r="D63" s="152" t="s">
        <v>179</v>
      </c>
      <c r="E63" s="153"/>
      <c r="F63" s="153"/>
      <c r="G63" s="153"/>
      <c r="H63" s="153"/>
      <c r="I63" s="154"/>
      <c r="J63" s="155">
        <f>J152</f>
        <v>0</v>
      </c>
      <c r="K63" s="156"/>
    </row>
    <row r="64" spans="2:47" s="9" customFormat="1" ht="19.899999999999999" customHeight="1">
      <c r="B64" s="150"/>
      <c r="C64" s="151"/>
      <c r="D64" s="152" t="s">
        <v>180</v>
      </c>
      <c r="E64" s="153"/>
      <c r="F64" s="153"/>
      <c r="G64" s="153"/>
      <c r="H64" s="153"/>
      <c r="I64" s="154"/>
      <c r="J64" s="155">
        <f>J168</f>
        <v>0</v>
      </c>
      <c r="K64" s="156"/>
    </row>
    <row r="65" spans="2:12" s="9" customFormat="1" ht="19.899999999999999" customHeight="1">
      <c r="B65" s="150"/>
      <c r="C65" s="151"/>
      <c r="D65" s="152" t="s">
        <v>141</v>
      </c>
      <c r="E65" s="153"/>
      <c r="F65" s="153"/>
      <c r="G65" s="153"/>
      <c r="H65" s="153"/>
      <c r="I65" s="154"/>
      <c r="J65" s="155">
        <f>J175</f>
        <v>0</v>
      </c>
      <c r="K65" s="156"/>
    </row>
    <row r="66" spans="2:12" s="9" customFormat="1" ht="19.899999999999999" customHeight="1">
      <c r="B66" s="150"/>
      <c r="C66" s="151"/>
      <c r="D66" s="152" t="s">
        <v>181</v>
      </c>
      <c r="E66" s="153"/>
      <c r="F66" s="153"/>
      <c r="G66" s="153"/>
      <c r="H66" s="153"/>
      <c r="I66" s="154"/>
      <c r="J66" s="155">
        <f>J184</f>
        <v>0</v>
      </c>
      <c r="K66" s="156"/>
    </row>
    <row r="67" spans="2:12" s="9" customFormat="1" ht="19.899999999999999" customHeight="1">
      <c r="B67" s="150"/>
      <c r="C67" s="151"/>
      <c r="D67" s="152" t="s">
        <v>182</v>
      </c>
      <c r="E67" s="153"/>
      <c r="F67" s="153"/>
      <c r="G67" s="153"/>
      <c r="H67" s="153"/>
      <c r="I67" s="154"/>
      <c r="J67" s="155">
        <f>J241</f>
        <v>0</v>
      </c>
      <c r="K67" s="156"/>
    </row>
    <row r="68" spans="2:12" s="9" customFormat="1" ht="19.899999999999999" customHeight="1">
      <c r="B68" s="150"/>
      <c r="C68" s="151"/>
      <c r="D68" s="152" t="s">
        <v>183</v>
      </c>
      <c r="E68" s="153"/>
      <c r="F68" s="153"/>
      <c r="G68" s="153"/>
      <c r="H68" s="153"/>
      <c r="I68" s="154"/>
      <c r="J68" s="155">
        <f>J250</f>
        <v>0</v>
      </c>
      <c r="K68" s="156"/>
    </row>
    <row r="69" spans="2:12" s="8" customFormat="1" ht="24.95" customHeight="1">
      <c r="B69" s="143"/>
      <c r="C69" s="144"/>
      <c r="D69" s="145" t="s">
        <v>184</v>
      </c>
      <c r="E69" s="146"/>
      <c r="F69" s="146"/>
      <c r="G69" s="146"/>
      <c r="H69" s="146"/>
      <c r="I69" s="147"/>
      <c r="J69" s="148">
        <f>J252</f>
        <v>0</v>
      </c>
      <c r="K69" s="149"/>
    </row>
    <row r="70" spans="2:12" s="9" customFormat="1" ht="19.899999999999999" customHeight="1">
      <c r="B70" s="150"/>
      <c r="C70" s="151"/>
      <c r="D70" s="152" t="s">
        <v>185</v>
      </c>
      <c r="E70" s="153"/>
      <c r="F70" s="153"/>
      <c r="G70" s="153"/>
      <c r="H70" s="153"/>
      <c r="I70" s="154"/>
      <c r="J70" s="155">
        <f>J253</f>
        <v>0</v>
      </c>
      <c r="K70" s="156"/>
    </row>
    <row r="71" spans="2:12" s="9" customFormat="1" ht="19.899999999999999" customHeight="1">
      <c r="B71" s="150"/>
      <c r="C71" s="151"/>
      <c r="D71" s="152" t="s">
        <v>186</v>
      </c>
      <c r="E71" s="153"/>
      <c r="F71" s="153"/>
      <c r="G71" s="153"/>
      <c r="H71" s="153"/>
      <c r="I71" s="154"/>
      <c r="J71" s="155">
        <f>J261</f>
        <v>0</v>
      </c>
      <c r="K71" s="156"/>
    </row>
    <row r="72" spans="2:12" s="9" customFormat="1" ht="19.899999999999999" customHeight="1">
      <c r="B72" s="150"/>
      <c r="C72" s="151"/>
      <c r="D72" s="152" t="s">
        <v>187</v>
      </c>
      <c r="E72" s="153"/>
      <c r="F72" s="153"/>
      <c r="G72" s="153"/>
      <c r="H72" s="153"/>
      <c r="I72" s="154"/>
      <c r="J72" s="155">
        <f>J298</f>
        <v>0</v>
      </c>
      <c r="K72" s="156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14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35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36"/>
      <c r="J78" s="61"/>
      <c r="K78" s="61"/>
      <c r="L78" s="42"/>
    </row>
    <row r="79" spans="2:12" s="1" customFormat="1" ht="36.950000000000003" customHeight="1">
      <c r="B79" s="42"/>
      <c r="C79" s="62" t="s">
        <v>142</v>
      </c>
      <c r="L79" s="42"/>
    </row>
    <row r="80" spans="2:12" s="1" customFormat="1" ht="6.95" customHeight="1">
      <c r="B80" s="42"/>
      <c r="L80" s="42"/>
    </row>
    <row r="81" spans="2:63" s="1" customFormat="1" ht="14.45" customHeight="1">
      <c r="B81" s="42"/>
      <c r="C81" s="64" t="s">
        <v>19</v>
      </c>
      <c r="L81" s="42"/>
    </row>
    <row r="82" spans="2:63" s="1" customFormat="1" ht="22.5" customHeight="1">
      <c r="B82" s="42"/>
      <c r="E82" s="365" t="str">
        <f>E7</f>
        <v>Revitalizace Městské památkové zóny</v>
      </c>
      <c r="F82" s="372"/>
      <c r="G82" s="372"/>
      <c r="H82" s="372"/>
      <c r="L82" s="42"/>
    </row>
    <row r="83" spans="2:63" ht="15">
      <c r="B83" s="28"/>
      <c r="C83" s="64" t="s">
        <v>131</v>
      </c>
      <c r="L83" s="28"/>
    </row>
    <row r="84" spans="2:63" s="1" customFormat="1" ht="22.5" customHeight="1">
      <c r="B84" s="42"/>
      <c r="E84" s="365" t="s">
        <v>132</v>
      </c>
      <c r="F84" s="366"/>
      <c r="G84" s="366"/>
      <c r="H84" s="366"/>
      <c r="L84" s="42"/>
    </row>
    <row r="85" spans="2:63" s="1" customFormat="1" ht="14.45" customHeight="1">
      <c r="B85" s="42"/>
      <c r="C85" s="64" t="s">
        <v>133</v>
      </c>
      <c r="L85" s="42"/>
    </row>
    <row r="86" spans="2:63" s="1" customFormat="1" ht="23.25" customHeight="1">
      <c r="B86" s="42"/>
      <c r="E86" s="342" t="str">
        <f>E11</f>
        <v>SO.01 f - Vyrovnávací schodiště</v>
      </c>
      <c r="F86" s="366"/>
      <c r="G86" s="366"/>
      <c r="H86" s="366"/>
      <c r="L86" s="42"/>
    </row>
    <row r="87" spans="2:63" s="1" customFormat="1" ht="6.95" customHeight="1">
      <c r="B87" s="42"/>
      <c r="L87" s="42"/>
    </row>
    <row r="88" spans="2:63" s="1" customFormat="1" ht="18" customHeight="1">
      <c r="B88" s="42"/>
      <c r="C88" s="64" t="s">
        <v>27</v>
      </c>
      <c r="F88" s="157" t="str">
        <f>F14</f>
        <v>Ústí nad Orlicí</v>
      </c>
      <c r="I88" s="158" t="s">
        <v>29</v>
      </c>
      <c r="J88" s="68" t="str">
        <f>IF(J14="","",J14)</f>
        <v>15.3.2017</v>
      </c>
      <c r="L88" s="42"/>
    </row>
    <row r="89" spans="2:63" s="1" customFormat="1" ht="6.95" customHeight="1">
      <c r="B89" s="42"/>
      <c r="L89" s="42"/>
    </row>
    <row r="90" spans="2:63" s="1" customFormat="1" ht="15">
      <c r="B90" s="42"/>
      <c r="C90" s="64" t="s">
        <v>35</v>
      </c>
      <c r="F90" s="157" t="str">
        <f>E17</f>
        <v>Město Ústí nad Orlicí</v>
      </c>
      <c r="I90" s="158" t="s">
        <v>41</v>
      </c>
      <c r="J90" s="157" t="str">
        <f>E23</f>
        <v>Projektový atelier pro arch.a poz. stavby</v>
      </c>
      <c r="L90" s="42"/>
    </row>
    <row r="91" spans="2:63" s="1" customFormat="1" ht="14.45" customHeight="1">
      <c r="B91" s="42"/>
      <c r="C91" s="64" t="s">
        <v>39</v>
      </c>
      <c r="F91" s="157" t="str">
        <f>IF(E20="","",E20)</f>
        <v/>
      </c>
      <c r="L91" s="42"/>
    </row>
    <row r="92" spans="2:63" s="1" customFormat="1" ht="10.35" customHeight="1">
      <c r="B92" s="42"/>
      <c r="L92" s="42"/>
    </row>
    <row r="93" spans="2:63" s="10" customFormat="1" ht="29.25" customHeight="1">
      <c r="B93" s="159"/>
      <c r="C93" s="160" t="s">
        <v>143</v>
      </c>
      <c r="D93" s="161" t="s">
        <v>64</v>
      </c>
      <c r="E93" s="161" t="s">
        <v>60</v>
      </c>
      <c r="F93" s="161" t="s">
        <v>144</v>
      </c>
      <c r="G93" s="161" t="s">
        <v>145</v>
      </c>
      <c r="H93" s="161" t="s">
        <v>146</v>
      </c>
      <c r="I93" s="162" t="s">
        <v>147</v>
      </c>
      <c r="J93" s="161" t="s">
        <v>137</v>
      </c>
      <c r="K93" s="163" t="s">
        <v>148</v>
      </c>
      <c r="L93" s="159"/>
      <c r="M93" s="74" t="s">
        <v>149</v>
      </c>
      <c r="N93" s="75" t="s">
        <v>49</v>
      </c>
      <c r="O93" s="75" t="s">
        <v>150</v>
      </c>
      <c r="P93" s="75" t="s">
        <v>151</v>
      </c>
      <c r="Q93" s="75" t="s">
        <v>152</v>
      </c>
      <c r="R93" s="75" t="s">
        <v>153</v>
      </c>
      <c r="S93" s="75" t="s">
        <v>154</v>
      </c>
      <c r="T93" s="76" t="s">
        <v>155</v>
      </c>
    </row>
    <row r="94" spans="2:63" s="1" customFormat="1" ht="29.25" customHeight="1">
      <c r="B94" s="42"/>
      <c r="C94" s="78" t="s">
        <v>138</v>
      </c>
      <c r="J94" s="164">
        <f>BK94</f>
        <v>0</v>
      </c>
      <c r="L94" s="42"/>
      <c r="M94" s="77"/>
      <c r="N94" s="69"/>
      <c r="O94" s="69"/>
      <c r="P94" s="165">
        <f>P95+P252</f>
        <v>0</v>
      </c>
      <c r="Q94" s="69"/>
      <c r="R94" s="165">
        <f>R95+R252</f>
        <v>98.996902470051211</v>
      </c>
      <c r="S94" s="69"/>
      <c r="T94" s="166">
        <f>T95+T252</f>
        <v>0</v>
      </c>
      <c r="AT94" s="24" t="s">
        <v>78</v>
      </c>
      <c r="AU94" s="24" t="s">
        <v>139</v>
      </c>
      <c r="BK94" s="167">
        <f>BK95+BK252</f>
        <v>0</v>
      </c>
    </row>
    <row r="95" spans="2:63" s="11" customFormat="1" ht="37.35" customHeight="1">
      <c r="B95" s="168"/>
      <c r="D95" s="169" t="s">
        <v>78</v>
      </c>
      <c r="E95" s="170" t="s">
        <v>156</v>
      </c>
      <c r="F95" s="170" t="s">
        <v>157</v>
      </c>
      <c r="I95" s="171"/>
      <c r="J95" s="172">
        <f>BK95</f>
        <v>0</v>
      </c>
      <c r="L95" s="168"/>
      <c r="M95" s="173"/>
      <c r="N95" s="174"/>
      <c r="O95" s="174"/>
      <c r="P95" s="175">
        <f>P96+P152+P168+P175+P184+P241+P250</f>
        <v>0</v>
      </c>
      <c r="Q95" s="174"/>
      <c r="R95" s="175">
        <f>R96+R152+R168+R175+R184+R241+R250</f>
        <v>90.070304000051209</v>
      </c>
      <c r="S95" s="174"/>
      <c r="T95" s="176">
        <f>T96+T152+T168+T175+T184+T241+T250</f>
        <v>0</v>
      </c>
      <c r="AR95" s="169" t="s">
        <v>26</v>
      </c>
      <c r="AT95" s="177" t="s">
        <v>78</v>
      </c>
      <c r="AU95" s="177" t="s">
        <v>79</v>
      </c>
      <c r="AY95" s="169" t="s">
        <v>158</v>
      </c>
      <c r="BK95" s="178">
        <f>BK96+BK152+BK168+BK175+BK184+BK241+BK250</f>
        <v>0</v>
      </c>
    </row>
    <row r="96" spans="2:63" s="11" customFormat="1" ht="19.899999999999999" customHeight="1">
      <c r="B96" s="168"/>
      <c r="D96" s="179" t="s">
        <v>78</v>
      </c>
      <c r="E96" s="180" t="s">
        <v>26</v>
      </c>
      <c r="F96" s="180" t="s">
        <v>188</v>
      </c>
      <c r="I96" s="171"/>
      <c r="J96" s="181">
        <f>BK96</f>
        <v>0</v>
      </c>
      <c r="L96" s="168"/>
      <c r="M96" s="173"/>
      <c r="N96" s="174"/>
      <c r="O96" s="174"/>
      <c r="P96" s="175">
        <f>SUM(P97:P151)</f>
        <v>0</v>
      </c>
      <c r="Q96" s="174"/>
      <c r="R96" s="175">
        <f>SUM(R97:R151)</f>
        <v>0</v>
      </c>
      <c r="S96" s="174"/>
      <c r="T96" s="176">
        <f>SUM(T97:T151)</f>
        <v>0</v>
      </c>
      <c r="AR96" s="169" t="s">
        <v>26</v>
      </c>
      <c r="AT96" s="177" t="s">
        <v>78</v>
      </c>
      <c r="AU96" s="177" t="s">
        <v>26</v>
      </c>
      <c r="AY96" s="169" t="s">
        <v>158</v>
      </c>
      <c r="BK96" s="178">
        <f>SUM(BK97:BK151)</f>
        <v>0</v>
      </c>
    </row>
    <row r="97" spans="2:65" s="1" customFormat="1" ht="31.5" customHeight="1">
      <c r="B97" s="182"/>
      <c r="C97" s="183" t="s">
        <v>26</v>
      </c>
      <c r="D97" s="183" t="s">
        <v>161</v>
      </c>
      <c r="E97" s="184" t="s">
        <v>189</v>
      </c>
      <c r="F97" s="185" t="s">
        <v>190</v>
      </c>
      <c r="G97" s="186" t="s">
        <v>191</v>
      </c>
      <c r="H97" s="187">
        <v>11.141</v>
      </c>
      <c r="I97" s="188"/>
      <c r="J97" s="189">
        <f>ROUND(I97*H97,2)</f>
        <v>0</v>
      </c>
      <c r="K97" s="185" t="s">
        <v>192</v>
      </c>
      <c r="L97" s="42"/>
      <c r="M97" s="190" t="s">
        <v>5</v>
      </c>
      <c r="N97" s="191" t="s">
        <v>50</v>
      </c>
      <c r="O97" s="43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24" t="s">
        <v>165</v>
      </c>
      <c r="AT97" s="24" t="s">
        <v>161</v>
      </c>
      <c r="AU97" s="24" t="s">
        <v>86</v>
      </c>
      <c r="AY97" s="24" t="s">
        <v>158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4" t="s">
        <v>26</v>
      </c>
      <c r="BK97" s="194">
        <f>ROUND(I97*H97,2)</f>
        <v>0</v>
      </c>
      <c r="BL97" s="24" t="s">
        <v>165</v>
      </c>
      <c r="BM97" s="24" t="s">
        <v>193</v>
      </c>
    </row>
    <row r="98" spans="2:65" s="13" customFormat="1">
      <c r="B98" s="204"/>
      <c r="D98" s="196" t="s">
        <v>167</v>
      </c>
      <c r="E98" s="205" t="s">
        <v>5</v>
      </c>
      <c r="F98" s="206" t="s">
        <v>194</v>
      </c>
      <c r="H98" s="207" t="s">
        <v>5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7" t="s">
        <v>167</v>
      </c>
      <c r="AU98" s="207" t="s">
        <v>86</v>
      </c>
      <c r="AV98" s="13" t="s">
        <v>26</v>
      </c>
      <c r="AW98" s="13" t="s">
        <v>43</v>
      </c>
      <c r="AX98" s="13" t="s">
        <v>79</v>
      </c>
      <c r="AY98" s="207" t="s">
        <v>158</v>
      </c>
    </row>
    <row r="99" spans="2:65" s="12" customFormat="1">
      <c r="B99" s="195"/>
      <c r="D99" s="212" t="s">
        <v>167</v>
      </c>
      <c r="E99" s="213" t="s">
        <v>5</v>
      </c>
      <c r="F99" s="214" t="s">
        <v>195</v>
      </c>
      <c r="H99" s="215">
        <v>11.141</v>
      </c>
      <c r="I99" s="200"/>
      <c r="L99" s="195"/>
      <c r="M99" s="216"/>
      <c r="N99" s="217"/>
      <c r="O99" s="217"/>
      <c r="P99" s="217"/>
      <c r="Q99" s="217"/>
      <c r="R99" s="217"/>
      <c r="S99" s="217"/>
      <c r="T99" s="218"/>
      <c r="AT99" s="197" t="s">
        <v>167</v>
      </c>
      <c r="AU99" s="197" t="s">
        <v>86</v>
      </c>
      <c r="AV99" s="12" t="s">
        <v>86</v>
      </c>
      <c r="AW99" s="12" t="s">
        <v>43</v>
      </c>
      <c r="AX99" s="12" t="s">
        <v>26</v>
      </c>
      <c r="AY99" s="197" t="s">
        <v>158</v>
      </c>
    </row>
    <row r="100" spans="2:65" s="1" customFormat="1" ht="31.5" customHeight="1">
      <c r="B100" s="182"/>
      <c r="C100" s="183" t="s">
        <v>86</v>
      </c>
      <c r="D100" s="183" t="s">
        <v>161</v>
      </c>
      <c r="E100" s="184" t="s">
        <v>196</v>
      </c>
      <c r="F100" s="185" t="s">
        <v>197</v>
      </c>
      <c r="G100" s="186" t="s">
        <v>191</v>
      </c>
      <c r="H100" s="187">
        <v>3.3420000000000001</v>
      </c>
      <c r="I100" s="188"/>
      <c r="J100" s="189">
        <f>ROUND(I100*H100,2)</f>
        <v>0</v>
      </c>
      <c r="K100" s="185" t="s">
        <v>192</v>
      </c>
      <c r="L100" s="42"/>
      <c r="M100" s="190" t="s">
        <v>5</v>
      </c>
      <c r="N100" s="191" t="s">
        <v>50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4" t="s">
        <v>165</v>
      </c>
      <c r="AT100" s="24" t="s">
        <v>161</v>
      </c>
      <c r="AU100" s="24" t="s">
        <v>86</v>
      </c>
      <c r="AY100" s="24" t="s">
        <v>158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4" t="s">
        <v>26</v>
      </c>
      <c r="BK100" s="194">
        <f>ROUND(I100*H100,2)</f>
        <v>0</v>
      </c>
      <c r="BL100" s="24" t="s">
        <v>165</v>
      </c>
      <c r="BM100" s="24" t="s">
        <v>198</v>
      </c>
    </row>
    <row r="101" spans="2:65" s="13" customFormat="1">
      <c r="B101" s="204"/>
      <c r="D101" s="196" t="s">
        <v>167</v>
      </c>
      <c r="E101" s="205" t="s">
        <v>5</v>
      </c>
      <c r="F101" s="206" t="s">
        <v>194</v>
      </c>
      <c r="H101" s="207" t="s">
        <v>5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7" t="s">
        <v>167</v>
      </c>
      <c r="AU101" s="207" t="s">
        <v>86</v>
      </c>
      <c r="AV101" s="13" t="s">
        <v>26</v>
      </c>
      <c r="AW101" s="13" t="s">
        <v>43</v>
      </c>
      <c r="AX101" s="13" t="s">
        <v>79</v>
      </c>
      <c r="AY101" s="207" t="s">
        <v>158</v>
      </c>
    </row>
    <row r="102" spans="2:65" s="12" customFormat="1">
      <c r="B102" s="195"/>
      <c r="D102" s="212" t="s">
        <v>167</v>
      </c>
      <c r="E102" s="213" t="s">
        <v>5</v>
      </c>
      <c r="F102" s="214" t="s">
        <v>199</v>
      </c>
      <c r="H102" s="215">
        <v>3.3420000000000001</v>
      </c>
      <c r="I102" s="200"/>
      <c r="L102" s="195"/>
      <c r="M102" s="216"/>
      <c r="N102" s="217"/>
      <c r="O102" s="217"/>
      <c r="P102" s="217"/>
      <c r="Q102" s="217"/>
      <c r="R102" s="217"/>
      <c r="S102" s="217"/>
      <c r="T102" s="218"/>
      <c r="AT102" s="197" t="s">
        <v>167</v>
      </c>
      <c r="AU102" s="197" t="s">
        <v>86</v>
      </c>
      <c r="AV102" s="12" t="s">
        <v>86</v>
      </c>
      <c r="AW102" s="12" t="s">
        <v>43</v>
      </c>
      <c r="AX102" s="12" t="s">
        <v>26</v>
      </c>
      <c r="AY102" s="197" t="s">
        <v>158</v>
      </c>
    </row>
    <row r="103" spans="2:65" s="1" customFormat="1" ht="44.25" customHeight="1">
      <c r="B103" s="182"/>
      <c r="C103" s="183" t="s">
        <v>200</v>
      </c>
      <c r="D103" s="183" t="s">
        <v>161</v>
      </c>
      <c r="E103" s="184" t="s">
        <v>201</v>
      </c>
      <c r="F103" s="185" t="s">
        <v>202</v>
      </c>
      <c r="G103" s="186" t="s">
        <v>191</v>
      </c>
      <c r="H103" s="187">
        <v>22.282</v>
      </c>
      <c r="I103" s="188"/>
      <c r="J103" s="189">
        <f>ROUND(I103*H103,2)</f>
        <v>0</v>
      </c>
      <c r="K103" s="185" t="s">
        <v>192</v>
      </c>
      <c r="L103" s="42"/>
      <c r="M103" s="190" t="s">
        <v>5</v>
      </c>
      <c r="N103" s="191" t="s">
        <v>50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4" t="s">
        <v>165</v>
      </c>
      <c r="AT103" s="24" t="s">
        <v>161</v>
      </c>
      <c r="AU103" s="24" t="s">
        <v>86</v>
      </c>
      <c r="AY103" s="24" t="s">
        <v>158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4" t="s">
        <v>26</v>
      </c>
      <c r="BK103" s="194">
        <f>ROUND(I103*H103,2)</f>
        <v>0</v>
      </c>
      <c r="BL103" s="24" t="s">
        <v>165</v>
      </c>
      <c r="BM103" s="24" t="s">
        <v>203</v>
      </c>
    </row>
    <row r="104" spans="2:65" s="13" customFormat="1">
      <c r="B104" s="204"/>
      <c r="D104" s="196" t="s">
        <v>167</v>
      </c>
      <c r="E104" s="205" t="s">
        <v>5</v>
      </c>
      <c r="F104" s="206" t="s">
        <v>204</v>
      </c>
      <c r="H104" s="207" t="s">
        <v>5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7" t="s">
        <v>167</v>
      </c>
      <c r="AU104" s="207" t="s">
        <v>86</v>
      </c>
      <c r="AV104" s="13" t="s">
        <v>26</v>
      </c>
      <c r="AW104" s="13" t="s">
        <v>43</v>
      </c>
      <c r="AX104" s="13" t="s">
        <v>79</v>
      </c>
      <c r="AY104" s="207" t="s">
        <v>158</v>
      </c>
    </row>
    <row r="105" spans="2:65" s="13" customFormat="1">
      <c r="B105" s="204"/>
      <c r="D105" s="196" t="s">
        <v>167</v>
      </c>
      <c r="E105" s="205" t="s">
        <v>5</v>
      </c>
      <c r="F105" s="206" t="s">
        <v>194</v>
      </c>
      <c r="H105" s="207" t="s">
        <v>5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7" t="s">
        <v>167</v>
      </c>
      <c r="AU105" s="207" t="s">
        <v>86</v>
      </c>
      <c r="AV105" s="13" t="s">
        <v>26</v>
      </c>
      <c r="AW105" s="13" t="s">
        <v>43</v>
      </c>
      <c r="AX105" s="13" t="s">
        <v>79</v>
      </c>
      <c r="AY105" s="207" t="s">
        <v>158</v>
      </c>
    </row>
    <row r="106" spans="2:65" s="12" customFormat="1">
      <c r="B106" s="195"/>
      <c r="D106" s="212" t="s">
        <v>167</v>
      </c>
      <c r="E106" s="213" t="s">
        <v>5</v>
      </c>
      <c r="F106" s="214" t="s">
        <v>205</v>
      </c>
      <c r="H106" s="215">
        <v>22.282</v>
      </c>
      <c r="I106" s="200"/>
      <c r="L106" s="195"/>
      <c r="M106" s="216"/>
      <c r="N106" s="217"/>
      <c r="O106" s="217"/>
      <c r="P106" s="217"/>
      <c r="Q106" s="217"/>
      <c r="R106" s="217"/>
      <c r="S106" s="217"/>
      <c r="T106" s="218"/>
      <c r="AT106" s="197" t="s">
        <v>167</v>
      </c>
      <c r="AU106" s="197" t="s">
        <v>86</v>
      </c>
      <c r="AV106" s="12" t="s">
        <v>86</v>
      </c>
      <c r="AW106" s="12" t="s">
        <v>43</v>
      </c>
      <c r="AX106" s="12" t="s">
        <v>26</v>
      </c>
      <c r="AY106" s="197" t="s">
        <v>158</v>
      </c>
    </row>
    <row r="107" spans="2:65" s="1" customFormat="1" ht="44.25" customHeight="1">
      <c r="B107" s="182"/>
      <c r="C107" s="183" t="s">
        <v>165</v>
      </c>
      <c r="D107" s="183" t="s">
        <v>161</v>
      </c>
      <c r="E107" s="184" t="s">
        <v>206</v>
      </c>
      <c r="F107" s="185" t="s">
        <v>207</v>
      </c>
      <c r="G107" s="186" t="s">
        <v>191</v>
      </c>
      <c r="H107" s="187">
        <v>2.1819999999999999</v>
      </c>
      <c r="I107" s="188"/>
      <c r="J107" s="189">
        <f>ROUND(I107*H107,2)</f>
        <v>0</v>
      </c>
      <c r="K107" s="185" t="s">
        <v>192</v>
      </c>
      <c r="L107" s="42"/>
      <c r="M107" s="190" t="s">
        <v>5</v>
      </c>
      <c r="N107" s="191" t="s">
        <v>50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4" t="s">
        <v>165</v>
      </c>
      <c r="AT107" s="24" t="s">
        <v>161</v>
      </c>
      <c r="AU107" s="24" t="s">
        <v>86</v>
      </c>
      <c r="AY107" s="24" t="s">
        <v>158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4" t="s">
        <v>26</v>
      </c>
      <c r="BK107" s="194">
        <f>ROUND(I107*H107,2)</f>
        <v>0</v>
      </c>
      <c r="BL107" s="24" t="s">
        <v>165</v>
      </c>
      <c r="BM107" s="24" t="s">
        <v>208</v>
      </c>
    </row>
    <row r="108" spans="2:65" s="13" customFormat="1">
      <c r="B108" s="204"/>
      <c r="D108" s="196" t="s">
        <v>167</v>
      </c>
      <c r="E108" s="205" t="s">
        <v>5</v>
      </c>
      <c r="F108" s="206" t="s">
        <v>194</v>
      </c>
      <c r="H108" s="207" t="s">
        <v>5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7" t="s">
        <v>167</v>
      </c>
      <c r="AU108" s="207" t="s">
        <v>86</v>
      </c>
      <c r="AV108" s="13" t="s">
        <v>26</v>
      </c>
      <c r="AW108" s="13" t="s">
        <v>43</v>
      </c>
      <c r="AX108" s="13" t="s">
        <v>79</v>
      </c>
      <c r="AY108" s="207" t="s">
        <v>158</v>
      </c>
    </row>
    <row r="109" spans="2:65" s="13" customFormat="1">
      <c r="B109" s="204"/>
      <c r="D109" s="196" t="s">
        <v>167</v>
      </c>
      <c r="E109" s="205" t="s">
        <v>5</v>
      </c>
      <c r="F109" s="206" t="s">
        <v>209</v>
      </c>
      <c r="H109" s="207" t="s">
        <v>5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7" t="s">
        <v>167</v>
      </c>
      <c r="AU109" s="207" t="s">
        <v>86</v>
      </c>
      <c r="AV109" s="13" t="s">
        <v>26</v>
      </c>
      <c r="AW109" s="13" t="s">
        <v>43</v>
      </c>
      <c r="AX109" s="13" t="s">
        <v>79</v>
      </c>
      <c r="AY109" s="207" t="s">
        <v>158</v>
      </c>
    </row>
    <row r="110" spans="2:65" s="12" customFormat="1">
      <c r="B110" s="195"/>
      <c r="D110" s="196" t="s">
        <v>167</v>
      </c>
      <c r="E110" s="197" t="s">
        <v>5</v>
      </c>
      <c r="F110" s="198" t="s">
        <v>210</v>
      </c>
      <c r="H110" s="199">
        <v>11.141</v>
      </c>
      <c r="I110" s="200"/>
      <c r="L110" s="195"/>
      <c r="M110" s="216"/>
      <c r="N110" s="217"/>
      <c r="O110" s="217"/>
      <c r="P110" s="217"/>
      <c r="Q110" s="217"/>
      <c r="R110" s="217"/>
      <c r="S110" s="217"/>
      <c r="T110" s="218"/>
      <c r="AT110" s="197" t="s">
        <v>167</v>
      </c>
      <c r="AU110" s="197" t="s">
        <v>86</v>
      </c>
      <c r="AV110" s="12" t="s">
        <v>86</v>
      </c>
      <c r="AW110" s="12" t="s">
        <v>43</v>
      </c>
      <c r="AX110" s="12" t="s">
        <v>79</v>
      </c>
      <c r="AY110" s="197" t="s">
        <v>158</v>
      </c>
    </row>
    <row r="111" spans="2:65" s="13" customFormat="1">
      <c r="B111" s="204"/>
      <c r="D111" s="196" t="s">
        <v>167</v>
      </c>
      <c r="E111" s="205" t="s">
        <v>5</v>
      </c>
      <c r="F111" s="206" t="s">
        <v>211</v>
      </c>
      <c r="H111" s="207" t="s">
        <v>5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7" t="s">
        <v>167</v>
      </c>
      <c r="AU111" s="207" t="s">
        <v>86</v>
      </c>
      <c r="AV111" s="13" t="s">
        <v>26</v>
      </c>
      <c r="AW111" s="13" t="s">
        <v>43</v>
      </c>
      <c r="AX111" s="13" t="s">
        <v>79</v>
      </c>
      <c r="AY111" s="207" t="s">
        <v>158</v>
      </c>
    </row>
    <row r="112" spans="2:65" s="12" customFormat="1">
      <c r="B112" s="195"/>
      <c r="D112" s="196" t="s">
        <v>167</v>
      </c>
      <c r="E112" s="197" t="s">
        <v>5</v>
      </c>
      <c r="F112" s="198" t="s">
        <v>212</v>
      </c>
      <c r="H112" s="199">
        <v>-8.9589999999999996</v>
      </c>
      <c r="I112" s="200"/>
      <c r="L112" s="195"/>
      <c r="M112" s="216"/>
      <c r="N112" s="217"/>
      <c r="O112" s="217"/>
      <c r="P112" s="217"/>
      <c r="Q112" s="217"/>
      <c r="R112" s="217"/>
      <c r="S112" s="217"/>
      <c r="T112" s="218"/>
      <c r="AT112" s="197" t="s">
        <v>167</v>
      </c>
      <c r="AU112" s="197" t="s">
        <v>86</v>
      </c>
      <c r="AV112" s="12" t="s">
        <v>86</v>
      </c>
      <c r="AW112" s="12" t="s">
        <v>43</v>
      </c>
      <c r="AX112" s="12" t="s">
        <v>79</v>
      </c>
      <c r="AY112" s="197" t="s">
        <v>158</v>
      </c>
    </row>
    <row r="113" spans="2:65" s="13" customFormat="1">
      <c r="B113" s="204"/>
      <c r="D113" s="196" t="s">
        <v>167</v>
      </c>
      <c r="E113" s="205" t="s">
        <v>5</v>
      </c>
      <c r="F113" s="206" t="s">
        <v>213</v>
      </c>
      <c r="H113" s="207" t="s">
        <v>5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7" t="s">
        <v>167</v>
      </c>
      <c r="AU113" s="207" t="s">
        <v>86</v>
      </c>
      <c r="AV113" s="13" t="s">
        <v>26</v>
      </c>
      <c r="AW113" s="13" t="s">
        <v>43</v>
      </c>
      <c r="AX113" s="13" t="s">
        <v>79</v>
      </c>
      <c r="AY113" s="207" t="s">
        <v>158</v>
      </c>
    </row>
    <row r="114" spans="2:65" s="14" customFormat="1">
      <c r="B114" s="219"/>
      <c r="D114" s="212" t="s">
        <v>167</v>
      </c>
      <c r="E114" s="220" t="s">
        <v>5</v>
      </c>
      <c r="F114" s="221" t="s">
        <v>214</v>
      </c>
      <c r="H114" s="222">
        <v>2.1819999999999999</v>
      </c>
      <c r="I114" s="223"/>
      <c r="L114" s="219"/>
      <c r="M114" s="224"/>
      <c r="N114" s="225"/>
      <c r="O114" s="225"/>
      <c r="P114" s="225"/>
      <c r="Q114" s="225"/>
      <c r="R114" s="225"/>
      <c r="S114" s="225"/>
      <c r="T114" s="226"/>
      <c r="AT114" s="227" t="s">
        <v>167</v>
      </c>
      <c r="AU114" s="227" t="s">
        <v>86</v>
      </c>
      <c r="AV114" s="14" t="s">
        <v>165</v>
      </c>
      <c r="AW114" s="14" t="s">
        <v>43</v>
      </c>
      <c r="AX114" s="14" t="s">
        <v>26</v>
      </c>
      <c r="AY114" s="227" t="s">
        <v>158</v>
      </c>
    </row>
    <row r="115" spans="2:65" s="1" customFormat="1" ht="44.25" customHeight="1">
      <c r="B115" s="182"/>
      <c r="C115" s="183" t="s">
        <v>159</v>
      </c>
      <c r="D115" s="183" t="s">
        <v>161</v>
      </c>
      <c r="E115" s="184" t="s">
        <v>215</v>
      </c>
      <c r="F115" s="185" t="s">
        <v>216</v>
      </c>
      <c r="G115" s="186" t="s">
        <v>191</v>
      </c>
      <c r="H115" s="187">
        <v>21.82</v>
      </c>
      <c r="I115" s="188"/>
      <c r="J115" s="189">
        <f>ROUND(I115*H115,2)</f>
        <v>0</v>
      </c>
      <c r="K115" s="185" t="s">
        <v>192</v>
      </c>
      <c r="L115" s="42"/>
      <c r="M115" s="190" t="s">
        <v>5</v>
      </c>
      <c r="N115" s="191" t="s">
        <v>50</v>
      </c>
      <c r="O115" s="43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4" t="s">
        <v>165</v>
      </c>
      <c r="AT115" s="24" t="s">
        <v>161</v>
      </c>
      <c r="AU115" s="24" t="s">
        <v>86</v>
      </c>
      <c r="AY115" s="24" t="s">
        <v>158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4" t="s">
        <v>26</v>
      </c>
      <c r="BK115" s="194">
        <f>ROUND(I115*H115,2)</f>
        <v>0</v>
      </c>
      <c r="BL115" s="24" t="s">
        <v>165</v>
      </c>
      <c r="BM115" s="24" t="s">
        <v>217</v>
      </c>
    </row>
    <row r="116" spans="2:65" s="13" customFormat="1">
      <c r="B116" s="204"/>
      <c r="D116" s="196" t="s">
        <v>167</v>
      </c>
      <c r="E116" s="205" t="s">
        <v>5</v>
      </c>
      <c r="F116" s="206" t="s">
        <v>194</v>
      </c>
      <c r="H116" s="207" t="s">
        <v>5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7" t="s">
        <v>167</v>
      </c>
      <c r="AU116" s="207" t="s">
        <v>86</v>
      </c>
      <c r="AV116" s="13" t="s">
        <v>26</v>
      </c>
      <c r="AW116" s="13" t="s">
        <v>43</v>
      </c>
      <c r="AX116" s="13" t="s">
        <v>79</v>
      </c>
      <c r="AY116" s="207" t="s">
        <v>158</v>
      </c>
    </row>
    <row r="117" spans="2:65" s="13" customFormat="1">
      <c r="B117" s="204"/>
      <c r="D117" s="196" t="s">
        <v>167</v>
      </c>
      <c r="E117" s="205" t="s">
        <v>5</v>
      </c>
      <c r="F117" s="206" t="s">
        <v>209</v>
      </c>
      <c r="H117" s="207" t="s">
        <v>5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7" t="s">
        <v>167</v>
      </c>
      <c r="AU117" s="207" t="s">
        <v>86</v>
      </c>
      <c r="AV117" s="13" t="s">
        <v>26</v>
      </c>
      <c r="AW117" s="13" t="s">
        <v>43</v>
      </c>
      <c r="AX117" s="13" t="s">
        <v>79</v>
      </c>
      <c r="AY117" s="207" t="s">
        <v>158</v>
      </c>
    </row>
    <row r="118" spans="2:65" s="12" customFormat="1">
      <c r="B118" s="195"/>
      <c r="D118" s="196" t="s">
        <v>167</v>
      </c>
      <c r="E118" s="197" t="s">
        <v>5</v>
      </c>
      <c r="F118" s="198" t="s">
        <v>210</v>
      </c>
      <c r="H118" s="199">
        <v>11.141</v>
      </c>
      <c r="I118" s="200"/>
      <c r="L118" s="195"/>
      <c r="M118" s="216"/>
      <c r="N118" s="217"/>
      <c r="O118" s="217"/>
      <c r="P118" s="217"/>
      <c r="Q118" s="217"/>
      <c r="R118" s="217"/>
      <c r="S118" s="217"/>
      <c r="T118" s="218"/>
      <c r="AT118" s="197" t="s">
        <v>167</v>
      </c>
      <c r="AU118" s="197" t="s">
        <v>86</v>
      </c>
      <c r="AV118" s="12" t="s">
        <v>86</v>
      </c>
      <c r="AW118" s="12" t="s">
        <v>43</v>
      </c>
      <c r="AX118" s="12" t="s">
        <v>79</v>
      </c>
      <c r="AY118" s="197" t="s">
        <v>158</v>
      </c>
    </row>
    <row r="119" spans="2:65" s="13" customFormat="1">
      <c r="B119" s="204"/>
      <c r="D119" s="196" t="s">
        <v>167</v>
      </c>
      <c r="E119" s="205" t="s">
        <v>5</v>
      </c>
      <c r="F119" s="206" t="s">
        <v>211</v>
      </c>
      <c r="H119" s="207" t="s">
        <v>5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7" t="s">
        <v>167</v>
      </c>
      <c r="AU119" s="207" t="s">
        <v>86</v>
      </c>
      <c r="AV119" s="13" t="s">
        <v>26</v>
      </c>
      <c r="AW119" s="13" t="s">
        <v>43</v>
      </c>
      <c r="AX119" s="13" t="s">
        <v>79</v>
      </c>
      <c r="AY119" s="207" t="s">
        <v>158</v>
      </c>
    </row>
    <row r="120" spans="2:65" s="12" customFormat="1">
      <c r="B120" s="195"/>
      <c r="D120" s="196" t="s">
        <v>167</v>
      </c>
      <c r="E120" s="197" t="s">
        <v>5</v>
      </c>
      <c r="F120" s="198" t="s">
        <v>212</v>
      </c>
      <c r="H120" s="199">
        <v>-8.9589999999999996</v>
      </c>
      <c r="I120" s="200"/>
      <c r="L120" s="195"/>
      <c r="M120" s="216"/>
      <c r="N120" s="217"/>
      <c r="O120" s="217"/>
      <c r="P120" s="217"/>
      <c r="Q120" s="217"/>
      <c r="R120" s="217"/>
      <c r="S120" s="217"/>
      <c r="T120" s="218"/>
      <c r="AT120" s="197" t="s">
        <v>167</v>
      </c>
      <c r="AU120" s="197" t="s">
        <v>86</v>
      </c>
      <c r="AV120" s="12" t="s">
        <v>86</v>
      </c>
      <c r="AW120" s="12" t="s">
        <v>43</v>
      </c>
      <c r="AX120" s="12" t="s">
        <v>79</v>
      </c>
      <c r="AY120" s="197" t="s">
        <v>158</v>
      </c>
    </row>
    <row r="121" spans="2:65" s="13" customFormat="1">
      <c r="B121" s="204"/>
      <c r="D121" s="196" t="s">
        <v>167</v>
      </c>
      <c r="E121" s="205" t="s">
        <v>5</v>
      </c>
      <c r="F121" s="206" t="s">
        <v>213</v>
      </c>
      <c r="H121" s="207" t="s">
        <v>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7" t="s">
        <v>167</v>
      </c>
      <c r="AU121" s="207" t="s">
        <v>86</v>
      </c>
      <c r="AV121" s="13" t="s">
        <v>26</v>
      </c>
      <c r="AW121" s="13" t="s">
        <v>43</v>
      </c>
      <c r="AX121" s="13" t="s">
        <v>79</v>
      </c>
      <c r="AY121" s="207" t="s">
        <v>158</v>
      </c>
    </row>
    <row r="122" spans="2:65" s="14" customFormat="1">
      <c r="B122" s="219"/>
      <c r="D122" s="196" t="s">
        <v>167</v>
      </c>
      <c r="E122" s="228" t="s">
        <v>5</v>
      </c>
      <c r="F122" s="229" t="s">
        <v>214</v>
      </c>
      <c r="H122" s="230">
        <v>2.1819999999999999</v>
      </c>
      <c r="I122" s="223"/>
      <c r="L122" s="219"/>
      <c r="M122" s="224"/>
      <c r="N122" s="225"/>
      <c r="O122" s="225"/>
      <c r="P122" s="225"/>
      <c r="Q122" s="225"/>
      <c r="R122" s="225"/>
      <c r="S122" s="225"/>
      <c r="T122" s="226"/>
      <c r="AT122" s="227" t="s">
        <v>167</v>
      </c>
      <c r="AU122" s="227" t="s">
        <v>86</v>
      </c>
      <c r="AV122" s="14" t="s">
        <v>165</v>
      </c>
      <c r="AW122" s="14" t="s">
        <v>43</v>
      </c>
      <c r="AX122" s="14" t="s">
        <v>79</v>
      </c>
      <c r="AY122" s="227" t="s">
        <v>158</v>
      </c>
    </row>
    <row r="123" spans="2:65" s="12" customFormat="1">
      <c r="B123" s="195"/>
      <c r="D123" s="212" t="s">
        <v>167</v>
      </c>
      <c r="E123" s="213" t="s">
        <v>5</v>
      </c>
      <c r="F123" s="214" t="s">
        <v>218</v>
      </c>
      <c r="H123" s="215">
        <v>21.82</v>
      </c>
      <c r="I123" s="200"/>
      <c r="L123" s="195"/>
      <c r="M123" s="216"/>
      <c r="N123" s="217"/>
      <c r="O123" s="217"/>
      <c r="P123" s="217"/>
      <c r="Q123" s="217"/>
      <c r="R123" s="217"/>
      <c r="S123" s="217"/>
      <c r="T123" s="218"/>
      <c r="AT123" s="197" t="s">
        <v>167</v>
      </c>
      <c r="AU123" s="197" t="s">
        <v>86</v>
      </c>
      <c r="AV123" s="12" t="s">
        <v>86</v>
      </c>
      <c r="AW123" s="12" t="s">
        <v>43</v>
      </c>
      <c r="AX123" s="12" t="s">
        <v>26</v>
      </c>
      <c r="AY123" s="197" t="s">
        <v>158</v>
      </c>
    </row>
    <row r="124" spans="2:65" s="1" customFormat="1" ht="31.5" customHeight="1">
      <c r="B124" s="182"/>
      <c r="C124" s="183" t="s">
        <v>219</v>
      </c>
      <c r="D124" s="183" t="s">
        <v>161</v>
      </c>
      <c r="E124" s="184" t="s">
        <v>220</v>
      </c>
      <c r="F124" s="185" t="s">
        <v>221</v>
      </c>
      <c r="G124" s="186" t="s">
        <v>191</v>
      </c>
      <c r="H124" s="187">
        <v>11.141</v>
      </c>
      <c r="I124" s="188"/>
      <c r="J124" s="189">
        <f>ROUND(I124*H124,2)</f>
        <v>0</v>
      </c>
      <c r="K124" s="185" t="s">
        <v>192</v>
      </c>
      <c r="L124" s="42"/>
      <c r="M124" s="190" t="s">
        <v>5</v>
      </c>
      <c r="N124" s="191" t="s">
        <v>50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24" t="s">
        <v>165</v>
      </c>
      <c r="AT124" s="24" t="s">
        <v>161</v>
      </c>
      <c r="AU124" s="24" t="s">
        <v>86</v>
      </c>
      <c r="AY124" s="24" t="s">
        <v>158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4" t="s">
        <v>26</v>
      </c>
      <c r="BK124" s="194">
        <f>ROUND(I124*H124,2)</f>
        <v>0</v>
      </c>
      <c r="BL124" s="24" t="s">
        <v>165</v>
      </c>
      <c r="BM124" s="24" t="s">
        <v>222</v>
      </c>
    </row>
    <row r="125" spans="2:65" s="13" customFormat="1">
      <c r="B125" s="204"/>
      <c r="D125" s="196" t="s">
        <v>167</v>
      </c>
      <c r="E125" s="205" t="s">
        <v>5</v>
      </c>
      <c r="F125" s="206" t="s">
        <v>223</v>
      </c>
      <c r="H125" s="207" t="s">
        <v>5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7" t="s">
        <v>167</v>
      </c>
      <c r="AU125" s="207" t="s">
        <v>86</v>
      </c>
      <c r="AV125" s="13" t="s">
        <v>26</v>
      </c>
      <c r="AW125" s="13" t="s">
        <v>43</v>
      </c>
      <c r="AX125" s="13" t="s">
        <v>79</v>
      </c>
      <c r="AY125" s="207" t="s">
        <v>158</v>
      </c>
    </row>
    <row r="126" spans="2:65" s="13" customFormat="1">
      <c r="B126" s="204"/>
      <c r="D126" s="196" t="s">
        <v>167</v>
      </c>
      <c r="E126" s="205" t="s">
        <v>5</v>
      </c>
      <c r="F126" s="206" t="s">
        <v>194</v>
      </c>
      <c r="H126" s="207" t="s">
        <v>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7" t="s">
        <v>167</v>
      </c>
      <c r="AU126" s="207" t="s">
        <v>86</v>
      </c>
      <c r="AV126" s="13" t="s">
        <v>26</v>
      </c>
      <c r="AW126" s="13" t="s">
        <v>43</v>
      </c>
      <c r="AX126" s="13" t="s">
        <v>79</v>
      </c>
      <c r="AY126" s="207" t="s">
        <v>158</v>
      </c>
    </row>
    <row r="127" spans="2:65" s="12" customFormat="1">
      <c r="B127" s="195"/>
      <c r="D127" s="212" t="s">
        <v>167</v>
      </c>
      <c r="E127" s="213" t="s">
        <v>5</v>
      </c>
      <c r="F127" s="214" t="s">
        <v>195</v>
      </c>
      <c r="H127" s="215">
        <v>11.141</v>
      </c>
      <c r="I127" s="200"/>
      <c r="L127" s="195"/>
      <c r="M127" s="216"/>
      <c r="N127" s="217"/>
      <c r="O127" s="217"/>
      <c r="P127" s="217"/>
      <c r="Q127" s="217"/>
      <c r="R127" s="217"/>
      <c r="S127" s="217"/>
      <c r="T127" s="218"/>
      <c r="AT127" s="197" t="s">
        <v>167</v>
      </c>
      <c r="AU127" s="197" t="s">
        <v>86</v>
      </c>
      <c r="AV127" s="12" t="s">
        <v>86</v>
      </c>
      <c r="AW127" s="12" t="s">
        <v>43</v>
      </c>
      <c r="AX127" s="12" t="s">
        <v>26</v>
      </c>
      <c r="AY127" s="197" t="s">
        <v>158</v>
      </c>
    </row>
    <row r="128" spans="2:65" s="1" customFormat="1" ht="22.5" customHeight="1">
      <c r="B128" s="182"/>
      <c r="C128" s="183" t="s">
        <v>224</v>
      </c>
      <c r="D128" s="183" t="s">
        <v>161</v>
      </c>
      <c r="E128" s="184" t="s">
        <v>225</v>
      </c>
      <c r="F128" s="185" t="s">
        <v>226</v>
      </c>
      <c r="G128" s="186" t="s">
        <v>191</v>
      </c>
      <c r="H128" s="187">
        <v>13.323</v>
      </c>
      <c r="I128" s="188"/>
      <c r="J128" s="189">
        <f>ROUND(I128*H128,2)</f>
        <v>0</v>
      </c>
      <c r="K128" s="185" t="s">
        <v>192</v>
      </c>
      <c r="L128" s="42"/>
      <c r="M128" s="190" t="s">
        <v>5</v>
      </c>
      <c r="N128" s="191" t="s">
        <v>50</v>
      </c>
      <c r="O128" s="43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24" t="s">
        <v>165</v>
      </c>
      <c r="AT128" s="24" t="s">
        <v>161</v>
      </c>
      <c r="AU128" s="24" t="s">
        <v>86</v>
      </c>
      <c r="AY128" s="24" t="s">
        <v>158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4" t="s">
        <v>26</v>
      </c>
      <c r="BK128" s="194">
        <f>ROUND(I128*H128,2)</f>
        <v>0</v>
      </c>
      <c r="BL128" s="24" t="s">
        <v>165</v>
      </c>
      <c r="BM128" s="24" t="s">
        <v>227</v>
      </c>
    </row>
    <row r="129" spans="2:65" s="13" customFormat="1">
      <c r="B129" s="204"/>
      <c r="D129" s="196" t="s">
        <v>167</v>
      </c>
      <c r="E129" s="205" t="s">
        <v>5</v>
      </c>
      <c r="F129" s="206" t="s">
        <v>223</v>
      </c>
      <c r="H129" s="207" t="s">
        <v>5</v>
      </c>
      <c r="I129" s="208"/>
      <c r="L129" s="204"/>
      <c r="M129" s="209"/>
      <c r="N129" s="210"/>
      <c r="O129" s="210"/>
      <c r="P129" s="210"/>
      <c r="Q129" s="210"/>
      <c r="R129" s="210"/>
      <c r="S129" s="210"/>
      <c r="T129" s="211"/>
      <c r="AT129" s="207" t="s">
        <v>167</v>
      </c>
      <c r="AU129" s="207" t="s">
        <v>86</v>
      </c>
      <c r="AV129" s="13" t="s">
        <v>26</v>
      </c>
      <c r="AW129" s="13" t="s">
        <v>43</v>
      </c>
      <c r="AX129" s="13" t="s">
        <v>79</v>
      </c>
      <c r="AY129" s="207" t="s">
        <v>158</v>
      </c>
    </row>
    <row r="130" spans="2:65" s="13" customFormat="1">
      <c r="B130" s="204"/>
      <c r="D130" s="196" t="s">
        <v>167</v>
      </c>
      <c r="E130" s="205" t="s">
        <v>5</v>
      </c>
      <c r="F130" s="206" t="s">
        <v>194</v>
      </c>
      <c r="H130" s="207" t="s">
        <v>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7" t="s">
        <v>167</v>
      </c>
      <c r="AU130" s="207" t="s">
        <v>86</v>
      </c>
      <c r="AV130" s="13" t="s">
        <v>26</v>
      </c>
      <c r="AW130" s="13" t="s">
        <v>43</v>
      </c>
      <c r="AX130" s="13" t="s">
        <v>79</v>
      </c>
      <c r="AY130" s="207" t="s">
        <v>158</v>
      </c>
    </row>
    <row r="131" spans="2:65" s="12" customFormat="1">
      <c r="B131" s="195"/>
      <c r="D131" s="196" t="s">
        <v>167</v>
      </c>
      <c r="E131" s="197" t="s">
        <v>5</v>
      </c>
      <c r="F131" s="198" t="s">
        <v>195</v>
      </c>
      <c r="H131" s="199">
        <v>11.141</v>
      </c>
      <c r="I131" s="200"/>
      <c r="L131" s="195"/>
      <c r="M131" s="216"/>
      <c r="N131" s="217"/>
      <c r="O131" s="217"/>
      <c r="P131" s="217"/>
      <c r="Q131" s="217"/>
      <c r="R131" s="217"/>
      <c r="S131" s="217"/>
      <c r="T131" s="218"/>
      <c r="AT131" s="197" t="s">
        <v>167</v>
      </c>
      <c r="AU131" s="197" t="s">
        <v>86</v>
      </c>
      <c r="AV131" s="12" t="s">
        <v>86</v>
      </c>
      <c r="AW131" s="12" t="s">
        <v>43</v>
      </c>
      <c r="AX131" s="12" t="s">
        <v>79</v>
      </c>
      <c r="AY131" s="197" t="s">
        <v>158</v>
      </c>
    </row>
    <row r="132" spans="2:65" s="13" customFormat="1">
      <c r="B132" s="204"/>
      <c r="D132" s="196" t="s">
        <v>167</v>
      </c>
      <c r="E132" s="205" t="s">
        <v>5</v>
      </c>
      <c r="F132" s="206" t="s">
        <v>228</v>
      </c>
      <c r="H132" s="207" t="s">
        <v>5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7" t="s">
        <v>167</v>
      </c>
      <c r="AU132" s="207" t="s">
        <v>86</v>
      </c>
      <c r="AV132" s="13" t="s">
        <v>26</v>
      </c>
      <c r="AW132" s="13" t="s">
        <v>43</v>
      </c>
      <c r="AX132" s="13" t="s">
        <v>79</v>
      </c>
      <c r="AY132" s="207" t="s">
        <v>158</v>
      </c>
    </row>
    <row r="133" spans="2:65" s="13" customFormat="1">
      <c r="B133" s="204"/>
      <c r="D133" s="196" t="s">
        <v>167</v>
      </c>
      <c r="E133" s="205" t="s">
        <v>5</v>
      </c>
      <c r="F133" s="206" t="s">
        <v>209</v>
      </c>
      <c r="H133" s="207" t="s">
        <v>5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7" t="s">
        <v>167</v>
      </c>
      <c r="AU133" s="207" t="s">
        <v>86</v>
      </c>
      <c r="AV133" s="13" t="s">
        <v>26</v>
      </c>
      <c r="AW133" s="13" t="s">
        <v>43</v>
      </c>
      <c r="AX133" s="13" t="s">
        <v>79</v>
      </c>
      <c r="AY133" s="207" t="s">
        <v>158</v>
      </c>
    </row>
    <row r="134" spans="2:65" s="12" customFormat="1">
      <c r="B134" s="195"/>
      <c r="D134" s="196" t="s">
        <v>167</v>
      </c>
      <c r="E134" s="197" t="s">
        <v>5</v>
      </c>
      <c r="F134" s="198" t="s">
        <v>210</v>
      </c>
      <c r="H134" s="199">
        <v>11.141</v>
      </c>
      <c r="I134" s="200"/>
      <c r="L134" s="195"/>
      <c r="M134" s="216"/>
      <c r="N134" s="217"/>
      <c r="O134" s="217"/>
      <c r="P134" s="217"/>
      <c r="Q134" s="217"/>
      <c r="R134" s="217"/>
      <c r="S134" s="217"/>
      <c r="T134" s="218"/>
      <c r="AT134" s="197" t="s">
        <v>167</v>
      </c>
      <c r="AU134" s="197" t="s">
        <v>86</v>
      </c>
      <c r="AV134" s="12" t="s">
        <v>86</v>
      </c>
      <c r="AW134" s="12" t="s">
        <v>43</v>
      </c>
      <c r="AX134" s="12" t="s">
        <v>79</v>
      </c>
      <c r="AY134" s="197" t="s">
        <v>158</v>
      </c>
    </row>
    <row r="135" spans="2:65" s="13" customFormat="1">
      <c r="B135" s="204"/>
      <c r="D135" s="196" t="s">
        <v>167</v>
      </c>
      <c r="E135" s="205" t="s">
        <v>5</v>
      </c>
      <c r="F135" s="206" t="s">
        <v>211</v>
      </c>
      <c r="H135" s="207" t="s">
        <v>5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7" t="s">
        <v>167</v>
      </c>
      <c r="AU135" s="207" t="s">
        <v>86</v>
      </c>
      <c r="AV135" s="13" t="s">
        <v>26</v>
      </c>
      <c r="AW135" s="13" t="s">
        <v>43</v>
      </c>
      <c r="AX135" s="13" t="s">
        <v>79</v>
      </c>
      <c r="AY135" s="207" t="s">
        <v>158</v>
      </c>
    </row>
    <row r="136" spans="2:65" s="12" customFormat="1">
      <c r="B136" s="195"/>
      <c r="D136" s="196" t="s">
        <v>167</v>
      </c>
      <c r="E136" s="197" t="s">
        <v>5</v>
      </c>
      <c r="F136" s="198" t="s">
        <v>212</v>
      </c>
      <c r="H136" s="199">
        <v>-8.9589999999999996</v>
      </c>
      <c r="I136" s="200"/>
      <c r="L136" s="195"/>
      <c r="M136" s="216"/>
      <c r="N136" s="217"/>
      <c r="O136" s="217"/>
      <c r="P136" s="217"/>
      <c r="Q136" s="217"/>
      <c r="R136" s="217"/>
      <c r="S136" s="217"/>
      <c r="T136" s="218"/>
      <c r="AT136" s="197" t="s">
        <v>167</v>
      </c>
      <c r="AU136" s="197" t="s">
        <v>86</v>
      </c>
      <c r="AV136" s="12" t="s">
        <v>86</v>
      </c>
      <c r="AW136" s="12" t="s">
        <v>43</v>
      </c>
      <c r="AX136" s="12" t="s">
        <v>79</v>
      </c>
      <c r="AY136" s="197" t="s">
        <v>158</v>
      </c>
    </row>
    <row r="137" spans="2:65" s="13" customFormat="1">
      <c r="B137" s="204"/>
      <c r="D137" s="196" t="s">
        <v>167</v>
      </c>
      <c r="E137" s="205" t="s">
        <v>5</v>
      </c>
      <c r="F137" s="206" t="s">
        <v>213</v>
      </c>
      <c r="H137" s="207" t="s">
        <v>5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7" t="s">
        <v>167</v>
      </c>
      <c r="AU137" s="207" t="s">
        <v>86</v>
      </c>
      <c r="AV137" s="13" t="s">
        <v>26</v>
      </c>
      <c r="AW137" s="13" t="s">
        <v>43</v>
      </c>
      <c r="AX137" s="13" t="s">
        <v>79</v>
      </c>
      <c r="AY137" s="207" t="s">
        <v>158</v>
      </c>
    </row>
    <row r="138" spans="2:65" s="14" customFormat="1">
      <c r="B138" s="219"/>
      <c r="D138" s="212" t="s">
        <v>167</v>
      </c>
      <c r="E138" s="220" t="s">
        <v>5</v>
      </c>
      <c r="F138" s="221" t="s">
        <v>214</v>
      </c>
      <c r="H138" s="222">
        <v>13.323</v>
      </c>
      <c r="I138" s="223"/>
      <c r="L138" s="219"/>
      <c r="M138" s="224"/>
      <c r="N138" s="225"/>
      <c r="O138" s="225"/>
      <c r="P138" s="225"/>
      <c r="Q138" s="225"/>
      <c r="R138" s="225"/>
      <c r="S138" s="225"/>
      <c r="T138" s="226"/>
      <c r="AT138" s="227" t="s">
        <v>167</v>
      </c>
      <c r="AU138" s="227" t="s">
        <v>86</v>
      </c>
      <c r="AV138" s="14" t="s">
        <v>165</v>
      </c>
      <c r="AW138" s="14" t="s">
        <v>43</v>
      </c>
      <c r="AX138" s="14" t="s">
        <v>26</v>
      </c>
      <c r="AY138" s="227" t="s">
        <v>158</v>
      </c>
    </row>
    <row r="139" spans="2:65" s="1" customFormat="1" ht="22.5" customHeight="1">
      <c r="B139" s="182"/>
      <c r="C139" s="183" t="s">
        <v>229</v>
      </c>
      <c r="D139" s="183" t="s">
        <v>161</v>
      </c>
      <c r="E139" s="184" t="s">
        <v>230</v>
      </c>
      <c r="F139" s="185" t="s">
        <v>231</v>
      </c>
      <c r="G139" s="186" t="s">
        <v>232</v>
      </c>
      <c r="H139" s="187">
        <v>4.3639999999999999</v>
      </c>
      <c r="I139" s="188"/>
      <c r="J139" s="189">
        <f>ROUND(I139*H139,2)</f>
        <v>0</v>
      </c>
      <c r="K139" s="185" t="s">
        <v>192</v>
      </c>
      <c r="L139" s="42"/>
      <c r="M139" s="190" t="s">
        <v>5</v>
      </c>
      <c r="N139" s="191" t="s">
        <v>50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24" t="s">
        <v>165</v>
      </c>
      <c r="AT139" s="24" t="s">
        <v>161</v>
      </c>
      <c r="AU139" s="24" t="s">
        <v>86</v>
      </c>
      <c r="AY139" s="24" t="s">
        <v>158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4" t="s">
        <v>26</v>
      </c>
      <c r="BK139" s="194">
        <f>ROUND(I139*H139,2)</f>
        <v>0</v>
      </c>
      <c r="BL139" s="24" t="s">
        <v>165</v>
      </c>
      <c r="BM139" s="24" t="s">
        <v>233</v>
      </c>
    </row>
    <row r="140" spans="2:65" s="13" customFormat="1">
      <c r="B140" s="204"/>
      <c r="D140" s="196" t="s">
        <v>167</v>
      </c>
      <c r="E140" s="205" t="s">
        <v>5</v>
      </c>
      <c r="F140" s="206" t="s">
        <v>194</v>
      </c>
      <c r="H140" s="207" t="s">
        <v>5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7" t="s">
        <v>167</v>
      </c>
      <c r="AU140" s="207" t="s">
        <v>86</v>
      </c>
      <c r="AV140" s="13" t="s">
        <v>26</v>
      </c>
      <c r="AW140" s="13" t="s">
        <v>43</v>
      </c>
      <c r="AX140" s="13" t="s">
        <v>79</v>
      </c>
      <c r="AY140" s="207" t="s">
        <v>158</v>
      </c>
    </row>
    <row r="141" spans="2:65" s="13" customFormat="1">
      <c r="B141" s="204"/>
      <c r="D141" s="196" t="s">
        <v>167</v>
      </c>
      <c r="E141" s="205" t="s">
        <v>5</v>
      </c>
      <c r="F141" s="206" t="s">
        <v>209</v>
      </c>
      <c r="H141" s="207" t="s">
        <v>5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7" t="s">
        <v>167</v>
      </c>
      <c r="AU141" s="207" t="s">
        <v>86</v>
      </c>
      <c r="AV141" s="13" t="s">
        <v>26</v>
      </c>
      <c r="AW141" s="13" t="s">
        <v>43</v>
      </c>
      <c r="AX141" s="13" t="s">
        <v>79</v>
      </c>
      <c r="AY141" s="207" t="s">
        <v>158</v>
      </c>
    </row>
    <row r="142" spans="2:65" s="12" customFormat="1">
      <c r="B142" s="195"/>
      <c r="D142" s="196" t="s">
        <v>167</v>
      </c>
      <c r="E142" s="197" t="s">
        <v>5</v>
      </c>
      <c r="F142" s="198" t="s">
        <v>210</v>
      </c>
      <c r="H142" s="199">
        <v>11.141</v>
      </c>
      <c r="I142" s="200"/>
      <c r="L142" s="195"/>
      <c r="M142" s="216"/>
      <c r="N142" s="217"/>
      <c r="O142" s="217"/>
      <c r="P142" s="217"/>
      <c r="Q142" s="217"/>
      <c r="R142" s="217"/>
      <c r="S142" s="217"/>
      <c r="T142" s="218"/>
      <c r="AT142" s="197" t="s">
        <v>167</v>
      </c>
      <c r="AU142" s="197" t="s">
        <v>86</v>
      </c>
      <c r="AV142" s="12" t="s">
        <v>86</v>
      </c>
      <c r="AW142" s="12" t="s">
        <v>43</v>
      </c>
      <c r="AX142" s="12" t="s">
        <v>79</v>
      </c>
      <c r="AY142" s="197" t="s">
        <v>158</v>
      </c>
    </row>
    <row r="143" spans="2:65" s="13" customFormat="1">
      <c r="B143" s="204"/>
      <c r="D143" s="196" t="s">
        <v>167</v>
      </c>
      <c r="E143" s="205" t="s">
        <v>5</v>
      </c>
      <c r="F143" s="206" t="s">
        <v>211</v>
      </c>
      <c r="H143" s="207" t="s">
        <v>5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7" t="s">
        <v>167</v>
      </c>
      <c r="AU143" s="207" t="s">
        <v>86</v>
      </c>
      <c r="AV143" s="13" t="s">
        <v>26</v>
      </c>
      <c r="AW143" s="13" t="s">
        <v>43</v>
      </c>
      <c r="AX143" s="13" t="s">
        <v>79</v>
      </c>
      <c r="AY143" s="207" t="s">
        <v>158</v>
      </c>
    </row>
    <row r="144" spans="2:65" s="12" customFormat="1">
      <c r="B144" s="195"/>
      <c r="D144" s="196" t="s">
        <v>167</v>
      </c>
      <c r="E144" s="197" t="s">
        <v>5</v>
      </c>
      <c r="F144" s="198" t="s">
        <v>212</v>
      </c>
      <c r="H144" s="199">
        <v>-8.9589999999999996</v>
      </c>
      <c r="I144" s="200"/>
      <c r="L144" s="195"/>
      <c r="M144" s="216"/>
      <c r="N144" s="217"/>
      <c r="O144" s="217"/>
      <c r="P144" s="217"/>
      <c r="Q144" s="217"/>
      <c r="R144" s="217"/>
      <c r="S144" s="217"/>
      <c r="T144" s="218"/>
      <c r="AT144" s="197" t="s">
        <v>167</v>
      </c>
      <c r="AU144" s="197" t="s">
        <v>86</v>
      </c>
      <c r="AV144" s="12" t="s">
        <v>86</v>
      </c>
      <c r="AW144" s="12" t="s">
        <v>43</v>
      </c>
      <c r="AX144" s="12" t="s">
        <v>79</v>
      </c>
      <c r="AY144" s="197" t="s">
        <v>158</v>
      </c>
    </row>
    <row r="145" spans="2:65" s="13" customFormat="1">
      <c r="B145" s="204"/>
      <c r="D145" s="196" t="s">
        <v>167</v>
      </c>
      <c r="E145" s="205" t="s">
        <v>5</v>
      </c>
      <c r="F145" s="206" t="s">
        <v>213</v>
      </c>
      <c r="H145" s="207" t="s">
        <v>5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7" t="s">
        <v>167</v>
      </c>
      <c r="AU145" s="207" t="s">
        <v>86</v>
      </c>
      <c r="AV145" s="13" t="s">
        <v>26</v>
      </c>
      <c r="AW145" s="13" t="s">
        <v>43</v>
      </c>
      <c r="AX145" s="13" t="s">
        <v>79</v>
      </c>
      <c r="AY145" s="207" t="s">
        <v>158</v>
      </c>
    </row>
    <row r="146" spans="2:65" s="14" customFormat="1">
      <c r="B146" s="219"/>
      <c r="D146" s="196" t="s">
        <v>167</v>
      </c>
      <c r="E146" s="228" t="s">
        <v>5</v>
      </c>
      <c r="F146" s="229" t="s">
        <v>214</v>
      </c>
      <c r="H146" s="230">
        <v>2.1819999999999999</v>
      </c>
      <c r="I146" s="223"/>
      <c r="L146" s="219"/>
      <c r="M146" s="224"/>
      <c r="N146" s="225"/>
      <c r="O146" s="225"/>
      <c r="P146" s="225"/>
      <c r="Q146" s="225"/>
      <c r="R146" s="225"/>
      <c r="S146" s="225"/>
      <c r="T146" s="226"/>
      <c r="AT146" s="227" t="s">
        <v>167</v>
      </c>
      <c r="AU146" s="227" t="s">
        <v>86</v>
      </c>
      <c r="AV146" s="14" t="s">
        <v>165</v>
      </c>
      <c r="AW146" s="14" t="s">
        <v>43</v>
      </c>
      <c r="AX146" s="14" t="s">
        <v>79</v>
      </c>
      <c r="AY146" s="227" t="s">
        <v>158</v>
      </c>
    </row>
    <row r="147" spans="2:65" s="12" customFormat="1">
      <c r="B147" s="195"/>
      <c r="D147" s="212" t="s">
        <v>167</v>
      </c>
      <c r="E147" s="213" t="s">
        <v>5</v>
      </c>
      <c r="F147" s="214" t="s">
        <v>234</v>
      </c>
      <c r="H147" s="215">
        <v>4.3639999999999999</v>
      </c>
      <c r="I147" s="200"/>
      <c r="L147" s="195"/>
      <c r="M147" s="216"/>
      <c r="N147" s="217"/>
      <c r="O147" s="217"/>
      <c r="P147" s="217"/>
      <c r="Q147" s="217"/>
      <c r="R147" s="217"/>
      <c r="S147" s="217"/>
      <c r="T147" s="218"/>
      <c r="AT147" s="197" t="s">
        <v>167</v>
      </c>
      <c r="AU147" s="197" t="s">
        <v>86</v>
      </c>
      <c r="AV147" s="12" t="s">
        <v>86</v>
      </c>
      <c r="AW147" s="12" t="s">
        <v>43</v>
      </c>
      <c r="AX147" s="12" t="s">
        <v>26</v>
      </c>
      <c r="AY147" s="197" t="s">
        <v>158</v>
      </c>
    </row>
    <row r="148" spans="2:65" s="1" customFormat="1" ht="31.5" customHeight="1">
      <c r="B148" s="182"/>
      <c r="C148" s="183" t="s">
        <v>235</v>
      </c>
      <c r="D148" s="183" t="s">
        <v>161</v>
      </c>
      <c r="E148" s="184" t="s">
        <v>236</v>
      </c>
      <c r="F148" s="185" t="s">
        <v>237</v>
      </c>
      <c r="G148" s="186" t="s">
        <v>191</v>
      </c>
      <c r="H148" s="187">
        <v>8.9589999999999996</v>
      </c>
      <c r="I148" s="188"/>
      <c r="J148" s="189">
        <f>ROUND(I148*H148,2)</f>
        <v>0</v>
      </c>
      <c r="K148" s="185" t="s">
        <v>192</v>
      </c>
      <c r="L148" s="42"/>
      <c r="M148" s="190" t="s">
        <v>5</v>
      </c>
      <c r="N148" s="191" t="s">
        <v>50</v>
      </c>
      <c r="O148" s="43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24" t="s">
        <v>165</v>
      </c>
      <c r="AT148" s="24" t="s">
        <v>161</v>
      </c>
      <c r="AU148" s="24" t="s">
        <v>86</v>
      </c>
      <c r="AY148" s="24" t="s">
        <v>158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4" t="s">
        <v>26</v>
      </c>
      <c r="BK148" s="194">
        <f>ROUND(I148*H148,2)</f>
        <v>0</v>
      </c>
      <c r="BL148" s="24" t="s">
        <v>165</v>
      </c>
      <c r="BM148" s="24" t="s">
        <v>238</v>
      </c>
    </row>
    <row r="149" spans="2:65" s="13" customFormat="1">
      <c r="B149" s="204"/>
      <c r="D149" s="196" t="s">
        <v>167</v>
      </c>
      <c r="E149" s="205" t="s">
        <v>5</v>
      </c>
      <c r="F149" s="206" t="s">
        <v>211</v>
      </c>
      <c r="H149" s="207" t="s">
        <v>5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7" t="s">
        <v>167</v>
      </c>
      <c r="AU149" s="207" t="s">
        <v>86</v>
      </c>
      <c r="AV149" s="13" t="s">
        <v>26</v>
      </c>
      <c r="AW149" s="13" t="s">
        <v>43</v>
      </c>
      <c r="AX149" s="13" t="s">
        <v>79</v>
      </c>
      <c r="AY149" s="207" t="s">
        <v>158</v>
      </c>
    </row>
    <row r="150" spans="2:65" s="13" customFormat="1">
      <c r="B150" s="204"/>
      <c r="D150" s="196" t="s">
        <v>167</v>
      </c>
      <c r="E150" s="205" t="s">
        <v>5</v>
      </c>
      <c r="F150" s="206" t="s">
        <v>194</v>
      </c>
      <c r="H150" s="207" t="s">
        <v>5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7" t="s">
        <v>167</v>
      </c>
      <c r="AU150" s="207" t="s">
        <v>86</v>
      </c>
      <c r="AV150" s="13" t="s">
        <v>26</v>
      </c>
      <c r="AW150" s="13" t="s">
        <v>43</v>
      </c>
      <c r="AX150" s="13" t="s">
        <v>79</v>
      </c>
      <c r="AY150" s="207" t="s">
        <v>158</v>
      </c>
    </row>
    <row r="151" spans="2:65" s="12" customFormat="1">
      <c r="B151" s="195"/>
      <c r="D151" s="196" t="s">
        <v>167</v>
      </c>
      <c r="E151" s="197" t="s">
        <v>5</v>
      </c>
      <c r="F151" s="198" t="s">
        <v>239</v>
      </c>
      <c r="H151" s="199">
        <v>8.9589999999999996</v>
      </c>
      <c r="I151" s="200"/>
      <c r="L151" s="195"/>
      <c r="M151" s="216"/>
      <c r="N151" s="217"/>
      <c r="O151" s="217"/>
      <c r="P151" s="217"/>
      <c r="Q151" s="217"/>
      <c r="R151" s="217"/>
      <c r="S151" s="217"/>
      <c r="T151" s="218"/>
      <c r="AT151" s="197" t="s">
        <v>167</v>
      </c>
      <c r="AU151" s="197" t="s">
        <v>86</v>
      </c>
      <c r="AV151" s="12" t="s">
        <v>86</v>
      </c>
      <c r="AW151" s="12" t="s">
        <v>43</v>
      </c>
      <c r="AX151" s="12" t="s">
        <v>26</v>
      </c>
      <c r="AY151" s="197" t="s">
        <v>158</v>
      </c>
    </row>
    <row r="152" spans="2:65" s="11" customFormat="1" ht="29.85" customHeight="1">
      <c r="B152" s="168"/>
      <c r="D152" s="179" t="s">
        <v>78</v>
      </c>
      <c r="E152" s="180" t="s">
        <v>86</v>
      </c>
      <c r="F152" s="180" t="s">
        <v>240</v>
      </c>
      <c r="I152" s="171"/>
      <c r="J152" s="181">
        <f>BK152</f>
        <v>0</v>
      </c>
      <c r="L152" s="168"/>
      <c r="M152" s="173"/>
      <c r="N152" s="174"/>
      <c r="O152" s="174"/>
      <c r="P152" s="175">
        <f>SUM(P153:P167)</f>
        <v>0</v>
      </c>
      <c r="Q152" s="174"/>
      <c r="R152" s="175">
        <f>SUM(R153:R167)</f>
        <v>60.528776972936001</v>
      </c>
      <c r="S152" s="174"/>
      <c r="T152" s="176">
        <f>SUM(T153:T167)</f>
        <v>0</v>
      </c>
      <c r="AR152" s="169" t="s">
        <v>26</v>
      </c>
      <c r="AT152" s="177" t="s">
        <v>78</v>
      </c>
      <c r="AU152" s="177" t="s">
        <v>26</v>
      </c>
      <c r="AY152" s="169" t="s">
        <v>158</v>
      </c>
      <c r="BK152" s="178">
        <f>SUM(BK153:BK167)</f>
        <v>0</v>
      </c>
    </row>
    <row r="153" spans="2:65" s="1" customFormat="1" ht="22.5" customHeight="1">
      <c r="B153" s="182"/>
      <c r="C153" s="183" t="s">
        <v>241</v>
      </c>
      <c r="D153" s="183" t="s">
        <v>161</v>
      </c>
      <c r="E153" s="184" t="s">
        <v>242</v>
      </c>
      <c r="F153" s="185" t="s">
        <v>243</v>
      </c>
      <c r="G153" s="186" t="s">
        <v>191</v>
      </c>
      <c r="H153" s="187">
        <v>11.141</v>
      </c>
      <c r="I153" s="188"/>
      <c r="J153" s="189">
        <f>ROUND(I153*H153,2)</f>
        <v>0</v>
      </c>
      <c r="K153" s="185" t="s">
        <v>192</v>
      </c>
      <c r="L153" s="42"/>
      <c r="M153" s="190" t="s">
        <v>5</v>
      </c>
      <c r="N153" s="191" t="s">
        <v>50</v>
      </c>
      <c r="O153" s="43"/>
      <c r="P153" s="192">
        <f>O153*H153</f>
        <v>0</v>
      </c>
      <c r="Q153" s="192">
        <v>2.4532922039999998</v>
      </c>
      <c r="R153" s="192">
        <f>Q153*H153</f>
        <v>27.332128444763999</v>
      </c>
      <c r="S153" s="192">
        <v>0</v>
      </c>
      <c r="T153" s="193">
        <f>S153*H153</f>
        <v>0</v>
      </c>
      <c r="AR153" s="24" t="s">
        <v>165</v>
      </c>
      <c r="AT153" s="24" t="s">
        <v>161</v>
      </c>
      <c r="AU153" s="24" t="s">
        <v>86</v>
      </c>
      <c r="AY153" s="24" t="s">
        <v>158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4" t="s">
        <v>26</v>
      </c>
      <c r="BK153" s="194">
        <f>ROUND(I153*H153,2)</f>
        <v>0</v>
      </c>
      <c r="BL153" s="24" t="s">
        <v>165</v>
      </c>
      <c r="BM153" s="24" t="s">
        <v>244</v>
      </c>
    </row>
    <row r="154" spans="2:65" s="13" customFormat="1">
      <c r="B154" s="204"/>
      <c r="D154" s="196" t="s">
        <v>167</v>
      </c>
      <c r="E154" s="205" t="s">
        <v>5</v>
      </c>
      <c r="F154" s="206" t="s">
        <v>194</v>
      </c>
      <c r="H154" s="207" t="s">
        <v>5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7" t="s">
        <v>167</v>
      </c>
      <c r="AU154" s="207" t="s">
        <v>86</v>
      </c>
      <c r="AV154" s="13" t="s">
        <v>26</v>
      </c>
      <c r="AW154" s="13" t="s">
        <v>43</v>
      </c>
      <c r="AX154" s="13" t="s">
        <v>79</v>
      </c>
      <c r="AY154" s="207" t="s">
        <v>158</v>
      </c>
    </row>
    <row r="155" spans="2:65" s="12" customFormat="1">
      <c r="B155" s="195"/>
      <c r="D155" s="212" t="s">
        <v>167</v>
      </c>
      <c r="E155" s="213" t="s">
        <v>5</v>
      </c>
      <c r="F155" s="214" t="s">
        <v>195</v>
      </c>
      <c r="H155" s="215">
        <v>11.141</v>
      </c>
      <c r="I155" s="200"/>
      <c r="L155" s="195"/>
      <c r="M155" s="216"/>
      <c r="N155" s="217"/>
      <c r="O155" s="217"/>
      <c r="P155" s="217"/>
      <c r="Q155" s="217"/>
      <c r="R155" s="217"/>
      <c r="S155" s="217"/>
      <c r="T155" s="218"/>
      <c r="AT155" s="197" t="s">
        <v>167</v>
      </c>
      <c r="AU155" s="197" t="s">
        <v>86</v>
      </c>
      <c r="AV155" s="12" t="s">
        <v>86</v>
      </c>
      <c r="AW155" s="12" t="s">
        <v>43</v>
      </c>
      <c r="AX155" s="12" t="s">
        <v>26</v>
      </c>
      <c r="AY155" s="197" t="s">
        <v>158</v>
      </c>
    </row>
    <row r="156" spans="2:65" s="1" customFormat="1" ht="31.5" customHeight="1">
      <c r="B156" s="182"/>
      <c r="C156" s="183" t="s">
        <v>245</v>
      </c>
      <c r="D156" s="183" t="s">
        <v>161</v>
      </c>
      <c r="E156" s="184" t="s">
        <v>246</v>
      </c>
      <c r="F156" s="185" t="s">
        <v>247</v>
      </c>
      <c r="G156" s="186" t="s">
        <v>191</v>
      </c>
      <c r="H156" s="187">
        <v>12.532999999999999</v>
      </c>
      <c r="I156" s="188"/>
      <c r="J156" s="189">
        <f>ROUND(I156*H156,2)</f>
        <v>0</v>
      </c>
      <c r="K156" s="185" t="s">
        <v>192</v>
      </c>
      <c r="L156" s="42"/>
      <c r="M156" s="190" t="s">
        <v>5</v>
      </c>
      <c r="N156" s="191" t="s">
        <v>50</v>
      </c>
      <c r="O156" s="43"/>
      <c r="P156" s="192">
        <f>O156*H156</f>
        <v>0</v>
      </c>
      <c r="Q156" s="192">
        <v>2.4532922039999998</v>
      </c>
      <c r="R156" s="192">
        <f>Q156*H156</f>
        <v>30.747111192731996</v>
      </c>
      <c r="S156" s="192">
        <v>0</v>
      </c>
      <c r="T156" s="193">
        <f>S156*H156</f>
        <v>0</v>
      </c>
      <c r="AR156" s="24" t="s">
        <v>165</v>
      </c>
      <c r="AT156" s="24" t="s">
        <v>161</v>
      </c>
      <c r="AU156" s="24" t="s">
        <v>86</v>
      </c>
      <c r="AY156" s="24" t="s">
        <v>158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4" t="s">
        <v>26</v>
      </c>
      <c r="BK156" s="194">
        <f>ROUND(I156*H156,2)</f>
        <v>0</v>
      </c>
      <c r="BL156" s="24" t="s">
        <v>165</v>
      </c>
      <c r="BM156" s="24" t="s">
        <v>248</v>
      </c>
    </row>
    <row r="157" spans="2:65" s="13" customFormat="1">
      <c r="B157" s="204"/>
      <c r="D157" s="196" t="s">
        <v>167</v>
      </c>
      <c r="E157" s="205" t="s">
        <v>5</v>
      </c>
      <c r="F157" s="206" t="s">
        <v>194</v>
      </c>
      <c r="H157" s="207" t="s">
        <v>5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7" t="s">
        <v>167</v>
      </c>
      <c r="AU157" s="207" t="s">
        <v>86</v>
      </c>
      <c r="AV157" s="13" t="s">
        <v>26</v>
      </c>
      <c r="AW157" s="13" t="s">
        <v>43</v>
      </c>
      <c r="AX157" s="13" t="s">
        <v>79</v>
      </c>
      <c r="AY157" s="207" t="s">
        <v>158</v>
      </c>
    </row>
    <row r="158" spans="2:65" s="12" customFormat="1">
      <c r="B158" s="195"/>
      <c r="D158" s="212" t="s">
        <v>167</v>
      </c>
      <c r="E158" s="213" t="s">
        <v>5</v>
      </c>
      <c r="F158" s="214" t="s">
        <v>249</v>
      </c>
      <c r="H158" s="215">
        <v>12.532999999999999</v>
      </c>
      <c r="I158" s="200"/>
      <c r="L158" s="195"/>
      <c r="M158" s="216"/>
      <c r="N158" s="217"/>
      <c r="O158" s="217"/>
      <c r="P158" s="217"/>
      <c r="Q158" s="217"/>
      <c r="R158" s="217"/>
      <c r="S158" s="217"/>
      <c r="T158" s="218"/>
      <c r="AT158" s="197" t="s">
        <v>167</v>
      </c>
      <c r="AU158" s="197" t="s">
        <v>86</v>
      </c>
      <c r="AV158" s="12" t="s">
        <v>86</v>
      </c>
      <c r="AW158" s="12" t="s">
        <v>43</v>
      </c>
      <c r="AX158" s="12" t="s">
        <v>26</v>
      </c>
      <c r="AY158" s="197" t="s">
        <v>158</v>
      </c>
    </row>
    <row r="159" spans="2:65" s="1" customFormat="1" ht="44.25" customHeight="1">
      <c r="B159" s="182"/>
      <c r="C159" s="183" t="s">
        <v>250</v>
      </c>
      <c r="D159" s="183" t="s">
        <v>161</v>
      </c>
      <c r="E159" s="184" t="s">
        <v>251</v>
      </c>
      <c r="F159" s="185" t="s">
        <v>252</v>
      </c>
      <c r="G159" s="186" t="s">
        <v>253</v>
      </c>
      <c r="H159" s="187">
        <v>83.555999999999997</v>
      </c>
      <c r="I159" s="188"/>
      <c r="J159" s="189">
        <f>ROUND(I159*H159,2)</f>
        <v>0</v>
      </c>
      <c r="K159" s="185" t="s">
        <v>192</v>
      </c>
      <c r="L159" s="42"/>
      <c r="M159" s="190" t="s">
        <v>5</v>
      </c>
      <c r="N159" s="191" t="s">
        <v>50</v>
      </c>
      <c r="O159" s="43"/>
      <c r="P159" s="192">
        <f>O159*H159</f>
        <v>0</v>
      </c>
      <c r="Q159" s="192">
        <v>1.0859400000000001E-3</v>
      </c>
      <c r="R159" s="192">
        <f>Q159*H159</f>
        <v>9.0736802640000003E-2</v>
      </c>
      <c r="S159" s="192">
        <v>0</v>
      </c>
      <c r="T159" s="193">
        <f>S159*H159</f>
        <v>0</v>
      </c>
      <c r="AR159" s="24" t="s">
        <v>165</v>
      </c>
      <c r="AT159" s="24" t="s">
        <v>161</v>
      </c>
      <c r="AU159" s="24" t="s">
        <v>86</v>
      </c>
      <c r="AY159" s="24" t="s">
        <v>158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4" t="s">
        <v>26</v>
      </c>
      <c r="BK159" s="194">
        <f>ROUND(I159*H159,2)</f>
        <v>0</v>
      </c>
      <c r="BL159" s="24" t="s">
        <v>165</v>
      </c>
      <c r="BM159" s="24" t="s">
        <v>254</v>
      </c>
    </row>
    <row r="160" spans="2:65" s="13" customFormat="1">
      <c r="B160" s="204"/>
      <c r="D160" s="196" t="s">
        <v>167</v>
      </c>
      <c r="E160" s="205" t="s">
        <v>5</v>
      </c>
      <c r="F160" s="206" t="s">
        <v>194</v>
      </c>
      <c r="H160" s="207" t="s">
        <v>5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7" t="s">
        <v>167</v>
      </c>
      <c r="AU160" s="207" t="s">
        <v>86</v>
      </c>
      <c r="AV160" s="13" t="s">
        <v>26</v>
      </c>
      <c r="AW160" s="13" t="s">
        <v>43</v>
      </c>
      <c r="AX160" s="13" t="s">
        <v>79</v>
      </c>
      <c r="AY160" s="207" t="s">
        <v>158</v>
      </c>
    </row>
    <row r="161" spans="2:65" s="12" customFormat="1" ht="27">
      <c r="B161" s="195"/>
      <c r="D161" s="212" t="s">
        <v>167</v>
      </c>
      <c r="E161" s="213" t="s">
        <v>5</v>
      </c>
      <c r="F161" s="214" t="s">
        <v>255</v>
      </c>
      <c r="H161" s="215">
        <v>83.555999999999997</v>
      </c>
      <c r="I161" s="200"/>
      <c r="L161" s="195"/>
      <c r="M161" s="216"/>
      <c r="N161" s="217"/>
      <c r="O161" s="217"/>
      <c r="P161" s="217"/>
      <c r="Q161" s="217"/>
      <c r="R161" s="217"/>
      <c r="S161" s="217"/>
      <c r="T161" s="218"/>
      <c r="AT161" s="197" t="s">
        <v>167</v>
      </c>
      <c r="AU161" s="197" t="s">
        <v>86</v>
      </c>
      <c r="AV161" s="12" t="s">
        <v>86</v>
      </c>
      <c r="AW161" s="12" t="s">
        <v>43</v>
      </c>
      <c r="AX161" s="12" t="s">
        <v>26</v>
      </c>
      <c r="AY161" s="197" t="s">
        <v>158</v>
      </c>
    </row>
    <row r="162" spans="2:65" s="1" customFormat="1" ht="44.25" customHeight="1">
      <c r="B162" s="182"/>
      <c r="C162" s="183" t="s">
        <v>256</v>
      </c>
      <c r="D162" s="183" t="s">
        <v>161</v>
      </c>
      <c r="E162" s="184" t="s">
        <v>257</v>
      </c>
      <c r="F162" s="185" t="s">
        <v>258</v>
      </c>
      <c r="G162" s="186" t="s">
        <v>253</v>
      </c>
      <c r="H162" s="187">
        <v>83.555999999999997</v>
      </c>
      <c r="I162" s="188"/>
      <c r="J162" s="189">
        <f>ROUND(I162*H162,2)</f>
        <v>0</v>
      </c>
      <c r="K162" s="185" t="s">
        <v>192</v>
      </c>
      <c r="L162" s="42"/>
      <c r="M162" s="190" t="s">
        <v>5</v>
      </c>
      <c r="N162" s="191" t="s">
        <v>50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4" t="s">
        <v>165</v>
      </c>
      <c r="AT162" s="24" t="s">
        <v>161</v>
      </c>
      <c r="AU162" s="24" t="s">
        <v>86</v>
      </c>
      <c r="AY162" s="24" t="s">
        <v>158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4" t="s">
        <v>26</v>
      </c>
      <c r="BK162" s="194">
        <f>ROUND(I162*H162,2)</f>
        <v>0</v>
      </c>
      <c r="BL162" s="24" t="s">
        <v>165</v>
      </c>
      <c r="BM162" s="24" t="s">
        <v>259</v>
      </c>
    </row>
    <row r="163" spans="2:65" s="13" customFormat="1">
      <c r="B163" s="204"/>
      <c r="D163" s="196" t="s">
        <v>167</v>
      </c>
      <c r="E163" s="205" t="s">
        <v>5</v>
      </c>
      <c r="F163" s="206" t="s">
        <v>194</v>
      </c>
      <c r="H163" s="207" t="s">
        <v>5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7" t="s">
        <v>167</v>
      </c>
      <c r="AU163" s="207" t="s">
        <v>86</v>
      </c>
      <c r="AV163" s="13" t="s">
        <v>26</v>
      </c>
      <c r="AW163" s="13" t="s">
        <v>43</v>
      </c>
      <c r="AX163" s="13" t="s">
        <v>79</v>
      </c>
      <c r="AY163" s="207" t="s">
        <v>158</v>
      </c>
    </row>
    <row r="164" spans="2:65" s="12" customFormat="1" ht="27">
      <c r="B164" s="195"/>
      <c r="D164" s="212" t="s">
        <v>167</v>
      </c>
      <c r="E164" s="213" t="s">
        <v>5</v>
      </c>
      <c r="F164" s="214" t="s">
        <v>255</v>
      </c>
      <c r="H164" s="215">
        <v>83.555999999999997</v>
      </c>
      <c r="I164" s="200"/>
      <c r="L164" s="195"/>
      <c r="M164" s="216"/>
      <c r="N164" s="217"/>
      <c r="O164" s="217"/>
      <c r="P164" s="217"/>
      <c r="Q164" s="217"/>
      <c r="R164" s="217"/>
      <c r="S164" s="217"/>
      <c r="T164" s="218"/>
      <c r="AT164" s="197" t="s">
        <v>167</v>
      </c>
      <c r="AU164" s="197" t="s">
        <v>86</v>
      </c>
      <c r="AV164" s="12" t="s">
        <v>86</v>
      </c>
      <c r="AW164" s="12" t="s">
        <v>43</v>
      </c>
      <c r="AX164" s="12" t="s">
        <v>26</v>
      </c>
      <c r="AY164" s="197" t="s">
        <v>158</v>
      </c>
    </row>
    <row r="165" spans="2:65" s="1" customFormat="1" ht="44.25" customHeight="1">
      <c r="B165" s="182"/>
      <c r="C165" s="183" t="s">
        <v>260</v>
      </c>
      <c r="D165" s="183" t="s">
        <v>161</v>
      </c>
      <c r="E165" s="184" t="s">
        <v>261</v>
      </c>
      <c r="F165" s="185" t="s">
        <v>262</v>
      </c>
      <c r="G165" s="186" t="s">
        <v>232</v>
      </c>
      <c r="H165" s="187">
        <v>2.2280000000000002</v>
      </c>
      <c r="I165" s="188"/>
      <c r="J165" s="189">
        <f>ROUND(I165*H165,2)</f>
        <v>0</v>
      </c>
      <c r="K165" s="185" t="s">
        <v>192</v>
      </c>
      <c r="L165" s="42"/>
      <c r="M165" s="190" t="s">
        <v>5</v>
      </c>
      <c r="N165" s="191" t="s">
        <v>50</v>
      </c>
      <c r="O165" s="43"/>
      <c r="P165" s="192">
        <f>O165*H165</f>
        <v>0</v>
      </c>
      <c r="Q165" s="192">
        <v>1.0587076</v>
      </c>
      <c r="R165" s="192">
        <f>Q165*H165</f>
        <v>2.3588005328000001</v>
      </c>
      <c r="S165" s="192">
        <v>0</v>
      </c>
      <c r="T165" s="193">
        <f>S165*H165</f>
        <v>0</v>
      </c>
      <c r="AR165" s="24" t="s">
        <v>165</v>
      </c>
      <c r="AT165" s="24" t="s">
        <v>161</v>
      </c>
      <c r="AU165" s="24" t="s">
        <v>86</v>
      </c>
      <c r="AY165" s="24" t="s">
        <v>158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4" t="s">
        <v>26</v>
      </c>
      <c r="BK165" s="194">
        <f>ROUND(I165*H165,2)</f>
        <v>0</v>
      </c>
      <c r="BL165" s="24" t="s">
        <v>165</v>
      </c>
      <c r="BM165" s="24" t="s">
        <v>263</v>
      </c>
    </row>
    <row r="166" spans="2:65" s="13" customFormat="1">
      <c r="B166" s="204"/>
      <c r="D166" s="196" t="s">
        <v>167</v>
      </c>
      <c r="E166" s="205" t="s">
        <v>5</v>
      </c>
      <c r="F166" s="206" t="s">
        <v>194</v>
      </c>
      <c r="H166" s="207" t="s">
        <v>5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7" t="s">
        <v>167</v>
      </c>
      <c r="AU166" s="207" t="s">
        <v>86</v>
      </c>
      <c r="AV166" s="13" t="s">
        <v>26</v>
      </c>
      <c r="AW166" s="13" t="s">
        <v>43</v>
      </c>
      <c r="AX166" s="13" t="s">
        <v>79</v>
      </c>
      <c r="AY166" s="207" t="s">
        <v>158</v>
      </c>
    </row>
    <row r="167" spans="2:65" s="12" customFormat="1">
      <c r="B167" s="195"/>
      <c r="D167" s="196" t="s">
        <v>167</v>
      </c>
      <c r="E167" s="197" t="s">
        <v>5</v>
      </c>
      <c r="F167" s="198" t="s">
        <v>264</v>
      </c>
      <c r="H167" s="199">
        <v>2.2280000000000002</v>
      </c>
      <c r="I167" s="200"/>
      <c r="L167" s="195"/>
      <c r="M167" s="216"/>
      <c r="N167" s="217"/>
      <c r="O167" s="217"/>
      <c r="P167" s="217"/>
      <c r="Q167" s="217"/>
      <c r="R167" s="217"/>
      <c r="S167" s="217"/>
      <c r="T167" s="218"/>
      <c r="AT167" s="197" t="s">
        <v>167</v>
      </c>
      <c r="AU167" s="197" t="s">
        <v>86</v>
      </c>
      <c r="AV167" s="12" t="s">
        <v>86</v>
      </c>
      <c r="AW167" s="12" t="s">
        <v>43</v>
      </c>
      <c r="AX167" s="12" t="s">
        <v>26</v>
      </c>
      <c r="AY167" s="197" t="s">
        <v>158</v>
      </c>
    </row>
    <row r="168" spans="2:65" s="11" customFormat="1" ht="29.85" customHeight="1">
      <c r="B168" s="168"/>
      <c r="D168" s="179" t="s">
        <v>78</v>
      </c>
      <c r="E168" s="180" t="s">
        <v>165</v>
      </c>
      <c r="F168" s="180" t="s">
        <v>265</v>
      </c>
      <c r="I168" s="171"/>
      <c r="J168" s="181">
        <f>BK168</f>
        <v>0</v>
      </c>
      <c r="L168" s="168"/>
      <c r="M168" s="173"/>
      <c r="N168" s="174"/>
      <c r="O168" s="174"/>
      <c r="P168" s="175">
        <f>SUM(P169:P174)</f>
        <v>0</v>
      </c>
      <c r="Q168" s="174"/>
      <c r="R168" s="175">
        <f>SUM(R169:R174)</f>
        <v>9.3970185120000007</v>
      </c>
      <c r="S168" s="174"/>
      <c r="T168" s="176">
        <f>SUM(T169:T174)</f>
        <v>0</v>
      </c>
      <c r="AR168" s="169" t="s">
        <v>26</v>
      </c>
      <c r="AT168" s="177" t="s">
        <v>78</v>
      </c>
      <c r="AU168" s="177" t="s">
        <v>26</v>
      </c>
      <c r="AY168" s="169" t="s">
        <v>158</v>
      </c>
      <c r="BK168" s="178">
        <f>SUM(BK169:BK174)</f>
        <v>0</v>
      </c>
    </row>
    <row r="169" spans="2:65" s="1" customFormat="1" ht="44.25" customHeight="1">
      <c r="B169" s="182"/>
      <c r="C169" s="183" t="s">
        <v>11</v>
      </c>
      <c r="D169" s="183" t="s">
        <v>161</v>
      </c>
      <c r="E169" s="184" t="s">
        <v>266</v>
      </c>
      <c r="F169" s="185" t="s">
        <v>267</v>
      </c>
      <c r="G169" s="186" t="s">
        <v>268</v>
      </c>
      <c r="H169" s="187">
        <v>50.4</v>
      </c>
      <c r="I169" s="188"/>
      <c r="J169" s="189">
        <f>ROUND(I169*H169,2)</f>
        <v>0</v>
      </c>
      <c r="K169" s="185" t="s">
        <v>192</v>
      </c>
      <c r="L169" s="42"/>
      <c r="M169" s="190" t="s">
        <v>5</v>
      </c>
      <c r="N169" s="191" t="s">
        <v>50</v>
      </c>
      <c r="O169" s="43"/>
      <c r="P169" s="192">
        <f>O169*H169</f>
        <v>0</v>
      </c>
      <c r="Q169" s="192">
        <v>3.4648779999999997E-2</v>
      </c>
      <c r="R169" s="192">
        <f>Q169*H169</f>
        <v>1.7462985119999999</v>
      </c>
      <c r="S169" s="192">
        <v>0</v>
      </c>
      <c r="T169" s="193">
        <f>S169*H169</f>
        <v>0</v>
      </c>
      <c r="AR169" s="24" t="s">
        <v>165</v>
      </c>
      <c r="AT169" s="24" t="s">
        <v>161</v>
      </c>
      <c r="AU169" s="24" t="s">
        <v>86</v>
      </c>
      <c r="AY169" s="24" t="s">
        <v>158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4" t="s">
        <v>26</v>
      </c>
      <c r="BK169" s="194">
        <f>ROUND(I169*H169,2)</f>
        <v>0</v>
      </c>
      <c r="BL169" s="24" t="s">
        <v>165</v>
      </c>
      <c r="BM169" s="24" t="s">
        <v>269</v>
      </c>
    </row>
    <row r="170" spans="2:65" s="13" customFormat="1">
      <c r="B170" s="204"/>
      <c r="D170" s="196" t="s">
        <v>167</v>
      </c>
      <c r="E170" s="205" t="s">
        <v>5</v>
      </c>
      <c r="F170" s="206" t="s">
        <v>194</v>
      </c>
      <c r="H170" s="207" t="s">
        <v>5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7" t="s">
        <v>167</v>
      </c>
      <c r="AU170" s="207" t="s">
        <v>86</v>
      </c>
      <c r="AV170" s="13" t="s">
        <v>26</v>
      </c>
      <c r="AW170" s="13" t="s">
        <v>43</v>
      </c>
      <c r="AX170" s="13" t="s">
        <v>79</v>
      </c>
      <c r="AY170" s="207" t="s">
        <v>158</v>
      </c>
    </row>
    <row r="171" spans="2:65" s="12" customFormat="1">
      <c r="B171" s="195"/>
      <c r="D171" s="212" t="s">
        <v>167</v>
      </c>
      <c r="E171" s="213" t="s">
        <v>5</v>
      </c>
      <c r="F171" s="214" t="s">
        <v>270</v>
      </c>
      <c r="H171" s="215">
        <v>50.4</v>
      </c>
      <c r="I171" s="200"/>
      <c r="L171" s="195"/>
      <c r="M171" s="216"/>
      <c r="N171" s="217"/>
      <c r="O171" s="217"/>
      <c r="P171" s="217"/>
      <c r="Q171" s="217"/>
      <c r="R171" s="217"/>
      <c r="S171" s="217"/>
      <c r="T171" s="218"/>
      <c r="AT171" s="197" t="s">
        <v>167</v>
      </c>
      <c r="AU171" s="197" t="s">
        <v>86</v>
      </c>
      <c r="AV171" s="12" t="s">
        <v>86</v>
      </c>
      <c r="AW171" s="12" t="s">
        <v>43</v>
      </c>
      <c r="AX171" s="12" t="s">
        <v>26</v>
      </c>
      <c r="AY171" s="197" t="s">
        <v>158</v>
      </c>
    </row>
    <row r="172" spans="2:65" s="1" customFormat="1" ht="44.25" customHeight="1">
      <c r="B172" s="182"/>
      <c r="C172" s="231" t="s">
        <v>271</v>
      </c>
      <c r="D172" s="231" t="s">
        <v>272</v>
      </c>
      <c r="E172" s="232" t="s">
        <v>273</v>
      </c>
      <c r="F172" s="233" t="s">
        <v>274</v>
      </c>
      <c r="G172" s="234" t="s">
        <v>275</v>
      </c>
      <c r="H172" s="235">
        <v>55.44</v>
      </c>
      <c r="I172" s="236"/>
      <c r="J172" s="237">
        <f>ROUND(I172*H172,2)</f>
        <v>0</v>
      </c>
      <c r="K172" s="233" t="s">
        <v>192</v>
      </c>
      <c r="L172" s="238"/>
      <c r="M172" s="239" t="s">
        <v>5</v>
      </c>
      <c r="N172" s="240" t="s">
        <v>50</v>
      </c>
      <c r="O172" s="43"/>
      <c r="P172" s="192">
        <f>O172*H172</f>
        <v>0</v>
      </c>
      <c r="Q172" s="192">
        <v>0.13800000000000001</v>
      </c>
      <c r="R172" s="192">
        <f>Q172*H172</f>
        <v>7.6507200000000006</v>
      </c>
      <c r="S172" s="192">
        <v>0</v>
      </c>
      <c r="T172" s="193">
        <f>S172*H172</f>
        <v>0</v>
      </c>
      <c r="AR172" s="24" t="s">
        <v>229</v>
      </c>
      <c r="AT172" s="24" t="s">
        <v>272</v>
      </c>
      <c r="AU172" s="24" t="s">
        <v>86</v>
      </c>
      <c r="AY172" s="24" t="s">
        <v>158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4" t="s">
        <v>26</v>
      </c>
      <c r="BK172" s="194">
        <f>ROUND(I172*H172,2)</f>
        <v>0</v>
      </c>
      <c r="BL172" s="24" t="s">
        <v>165</v>
      </c>
      <c r="BM172" s="24" t="s">
        <v>276</v>
      </c>
    </row>
    <row r="173" spans="2:65" s="13" customFormat="1">
      <c r="B173" s="204"/>
      <c r="D173" s="196" t="s">
        <v>167</v>
      </c>
      <c r="E173" s="205" t="s">
        <v>5</v>
      </c>
      <c r="F173" s="206" t="s">
        <v>194</v>
      </c>
      <c r="H173" s="207" t="s">
        <v>5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7" t="s">
        <v>167</v>
      </c>
      <c r="AU173" s="207" t="s">
        <v>86</v>
      </c>
      <c r="AV173" s="13" t="s">
        <v>26</v>
      </c>
      <c r="AW173" s="13" t="s">
        <v>43</v>
      </c>
      <c r="AX173" s="13" t="s">
        <v>79</v>
      </c>
      <c r="AY173" s="207" t="s">
        <v>158</v>
      </c>
    </row>
    <row r="174" spans="2:65" s="12" customFormat="1">
      <c r="B174" s="195"/>
      <c r="D174" s="196" t="s">
        <v>167</v>
      </c>
      <c r="E174" s="197" t="s">
        <v>5</v>
      </c>
      <c r="F174" s="198" t="s">
        <v>277</v>
      </c>
      <c r="H174" s="199">
        <v>55.44</v>
      </c>
      <c r="I174" s="200"/>
      <c r="L174" s="195"/>
      <c r="M174" s="216"/>
      <c r="N174" s="217"/>
      <c r="O174" s="217"/>
      <c r="P174" s="217"/>
      <c r="Q174" s="217"/>
      <c r="R174" s="217"/>
      <c r="S174" s="217"/>
      <c r="T174" s="218"/>
      <c r="AT174" s="197" t="s">
        <v>167</v>
      </c>
      <c r="AU174" s="197" t="s">
        <v>86</v>
      </c>
      <c r="AV174" s="12" t="s">
        <v>86</v>
      </c>
      <c r="AW174" s="12" t="s">
        <v>43</v>
      </c>
      <c r="AX174" s="12" t="s">
        <v>26</v>
      </c>
      <c r="AY174" s="197" t="s">
        <v>158</v>
      </c>
    </row>
    <row r="175" spans="2:65" s="11" customFormat="1" ht="29.85" customHeight="1">
      <c r="B175" s="168"/>
      <c r="D175" s="179" t="s">
        <v>78</v>
      </c>
      <c r="E175" s="180" t="s">
        <v>159</v>
      </c>
      <c r="F175" s="180" t="s">
        <v>160</v>
      </c>
      <c r="I175" s="171"/>
      <c r="J175" s="181">
        <f>BK175</f>
        <v>0</v>
      </c>
      <c r="L175" s="168"/>
      <c r="M175" s="173"/>
      <c r="N175" s="174"/>
      <c r="O175" s="174"/>
      <c r="P175" s="175">
        <f>SUM(P176:P183)</f>
        <v>0</v>
      </c>
      <c r="Q175" s="174"/>
      <c r="R175" s="175">
        <f>SUM(R176:R183)</f>
        <v>0</v>
      </c>
      <c r="S175" s="174"/>
      <c r="T175" s="176">
        <f>SUM(T176:T183)</f>
        <v>0</v>
      </c>
      <c r="AR175" s="169" t="s">
        <v>26</v>
      </c>
      <c r="AT175" s="177" t="s">
        <v>78</v>
      </c>
      <c r="AU175" s="177" t="s">
        <v>26</v>
      </c>
      <c r="AY175" s="169" t="s">
        <v>158</v>
      </c>
      <c r="BK175" s="178">
        <f>SUM(BK176:BK183)</f>
        <v>0</v>
      </c>
    </row>
    <row r="176" spans="2:65" s="1" customFormat="1" ht="22.5" customHeight="1">
      <c r="B176" s="182"/>
      <c r="C176" s="183" t="s">
        <v>278</v>
      </c>
      <c r="D176" s="183" t="s">
        <v>161</v>
      </c>
      <c r="E176" s="184" t="s">
        <v>279</v>
      </c>
      <c r="F176" s="185" t="s">
        <v>280</v>
      </c>
      <c r="G176" s="186" t="s">
        <v>253</v>
      </c>
      <c r="H176" s="187">
        <v>13.617000000000001</v>
      </c>
      <c r="I176" s="188"/>
      <c r="J176" s="189">
        <f>ROUND(I176*H176,2)</f>
        <v>0</v>
      </c>
      <c r="K176" s="185" t="s">
        <v>5</v>
      </c>
      <c r="L176" s="42"/>
      <c r="M176" s="190" t="s">
        <v>5</v>
      </c>
      <c r="N176" s="191" t="s">
        <v>50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4" t="s">
        <v>165</v>
      </c>
      <c r="AT176" s="24" t="s">
        <v>161</v>
      </c>
      <c r="AU176" s="24" t="s">
        <v>86</v>
      </c>
      <c r="AY176" s="24" t="s">
        <v>158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4" t="s">
        <v>26</v>
      </c>
      <c r="BK176" s="194">
        <f>ROUND(I176*H176,2)</f>
        <v>0</v>
      </c>
      <c r="BL176" s="24" t="s">
        <v>165</v>
      </c>
      <c r="BM176" s="24" t="s">
        <v>281</v>
      </c>
    </row>
    <row r="177" spans="2:65" s="13" customFormat="1">
      <c r="B177" s="204"/>
      <c r="D177" s="196" t="s">
        <v>167</v>
      </c>
      <c r="E177" s="205" t="s">
        <v>5</v>
      </c>
      <c r="F177" s="206" t="s">
        <v>194</v>
      </c>
      <c r="H177" s="207" t="s">
        <v>5</v>
      </c>
      <c r="I177" s="208"/>
      <c r="L177" s="204"/>
      <c r="M177" s="209"/>
      <c r="N177" s="210"/>
      <c r="O177" s="210"/>
      <c r="P177" s="210"/>
      <c r="Q177" s="210"/>
      <c r="R177" s="210"/>
      <c r="S177" s="210"/>
      <c r="T177" s="211"/>
      <c r="AT177" s="207" t="s">
        <v>167</v>
      </c>
      <c r="AU177" s="207" t="s">
        <v>86</v>
      </c>
      <c r="AV177" s="13" t="s">
        <v>26</v>
      </c>
      <c r="AW177" s="13" t="s">
        <v>43</v>
      </c>
      <c r="AX177" s="13" t="s">
        <v>79</v>
      </c>
      <c r="AY177" s="207" t="s">
        <v>158</v>
      </c>
    </row>
    <row r="178" spans="2:65" s="12" customFormat="1">
      <c r="B178" s="195"/>
      <c r="D178" s="196" t="s">
        <v>167</v>
      </c>
      <c r="E178" s="197" t="s">
        <v>5</v>
      </c>
      <c r="F178" s="198" t="s">
        <v>282</v>
      </c>
      <c r="H178" s="199">
        <v>3.24</v>
      </c>
      <c r="I178" s="200"/>
      <c r="L178" s="195"/>
      <c r="M178" s="216"/>
      <c r="N178" s="217"/>
      <c r="O178" s="217"/>
      <c r="P178" s="217"/>
      <c r="Q178" s="217"/>
      <c r="R178" s="217"/>
      <c r="S178" s="217"/>
      <c r="T178" s="218"/>
      <c r="AT178" s="197" t="s">
        <v>167</v>
      </c>
      <c r="AU178" s="197" t="s">
        <v>86</v>
      </c>
      <c r="AV178" s="12" t="s">
        <v>86</v>
      </c>
      <c r="AW178" s="12" t="s">
        <v>43</v>
      </c>
      <c r="AX178" s="12" t="s">
        <v>79</v>
      </c>
      <c r="AY178" s="197" t="s">
        <v>158</v>
      </c>
    </row>
    <row r="179" spans="2:65" s="12" customFormat="1">
      <c r="B179" s="195"/>
      <c r="D179" s="196" t="s">
        <v>167</v>
      </c>
      <c r="E179" s="197" t="s">
        <v>5</v>
      </c>
      <c r="F179" s="198" t="s">
        <v>283</v>
      </c>
      <c r="H179" s="199">
        <v>3.5190000000000001</v>
      </c>
      <c r="I179" s="200"/>
      <c r="L179" s="195"/>
      <c r="M179" s="216"/>
      <c r="N179" s="217"/>
      <c r="O179" s="217"/>
      <c r="P179" s="217"/>
      <c r="Q179" s="217"/>
      <c r="R179" s="217"/>
      <c r="S179" s="217"/>
      <c r="T179" s="218"/>
      <c r="AT179" s="197" t="s">
        <v>167</v>
      </c>
      <c r="AU179" s="197" t="s">
        <v>86</v>
      </c>
      <c r="AV179" s="12" t="s">
        <v>86</v>
      </c>
      <c r="AW179" s="12" t="s">
        <v>43</v>
      </c>
      <c r="AX179" s="12" t="s">
        <v>79</v>
      </c>
      <c r="AY179" s="197" t="s">
        <v>158</v>
      </c>
    </row>
    <row r="180" spans="2:65" s="12" customFormat="1">
      <c r="B180" s="195"/>
      <c r="D180" s="196" t="s">
        <v>167</v>
      </c>
      <c r="E180" s="197" t="s">
        <v>5</v>
      </c>
      <c r="F180" s="198" t="s">
        <v>284</v>
      </c>
      <c r="H180" s="199">
        <v>2.9159999999999999</v>
      </c>
      <c r="I180" s="200"/>
      <c r="L180" s="195"/>
      <c r="M180" s="216"/>
      <c r="N180" s="217"/>
      <c r="O180" s="217"/>
      <c r="P180" s="217"/>
      <c r="Q180" s="217"/>
      <c r="R180" s="217"/>
      <c r="S180" s="217"/>
      <c r="T180" s="218"/>
      <c r="AT180" s="197" t="s">
        <v>167</v>
      </c>
      <c r="AU180" s="197" t="s">
        <v>86</v>
      </c>
      <c r="AV180" s="12" t="s">
        <v>86</v>
      </c>
      <c r="AW180" s="12" t="s">
        <v>43</v>
      </c>
      <c r="AX180" s="12" t="s">
        <v>79</v>
      </c>
      <c r="AY180" s="197" t="s">
        <v>158</v>
      </c>
    </row>
    <row r="181" spans="2:65" s="12" customFormat="1">
      <c r="B181" s="195"/>
      <c r="D181" s="196" t="s">
        <v>167</v>
      </c>
      <c r="E181" s="197" t="s">
        <v>5</v>
      </c>
      <c r="F181" s="198" t="s">
        <v>285</v>
      </c>
      <c r="H181" s="199">
        <v>2.88</v>
      </c>
      <c r="I181" s="200"/>
      <c r="L181" s="195"/>
      <c r="M181" s="216"/>
      <c r="N181" s="217"/>
      <c r="O181" s="217"/>
      <c r="P181" s="217"/>
      <c r="Q181" s="217"/>
      <c r="R181" s="217"/>
      <c r="S181" s="217"/>
      <c r="T181" s="218"/>
      <c r="AT181" s="197" t="s">
        <v>167</v>
      </c>
      <c r="AU181" s="197" t="s">
        <v>86</v>
      </c>
      <c r="AV181" s="12" t="s">
        <v>86</v>
      </c>
      <c r="AW181" s="12" t="s">
        <v>43</v>
      </c>
      <c r="AX181" s="12" t="s">
        <v>79</v>
      </c>
      <c r="AY181" s="197" t="s">
        <v>158</v>
      </c>
    </row>
    <row r="182" spans="2:65" s="12" customFormat="1">
      <c r="B182" s="195"/>
      <c r="D182" s="196" t="s">
        <v>167</v>
      </c>
      <c r="E182" s="197" t="s">
        <v>5</v>
      </c>
      <c r="F182" s="198" t="s">
        <v>286</v>
      </c>
      <c r="H182" s="199">
        <v>1.0620000000000001</v>
      </c>
      <c r="I182" s="200"/>
      <c r="L182" s="195"/>
      <c r="M182" s="216"/>
      <c r="N182" s="217"/>
      <c r="O182" s="217"/>
      <c r="P182" s="217"/>
      <c r="Q182" s="217"/>
      <c r="R182" s="217"/>
      <c r="S182" s="217"/>
      <c r="T182" s="218"/>
      <c r="AT182" s="197" t="s">
        <v>167</v>
      </c>
      <c r="AU182" s="197" t="s">
        <v>86</v>
      </c>
      <c r="AV182" s="12" t="s">
        <v>86</v>
      </c>
      <c r="AW182" s="12" t="s">
        <v>43</v>
      </c>
      <c r="AX182" s="12" t="s">
        <v>79</v>
      </c>
      <c r="AY182" s="197" t="s">
        <v>158</v>
      </c>
    </row>
    <row r="183" spans="2:65" s="14" customFormat="1">
      <c r="B183" s="219"/>
      <c r="D183" s="196" t="s">
        <v>167</v>
      </c>
      <c r="E183" s="228" t="s">
        <v>5</v>
      </c>
      <c r="F183" s="229" t="s">
        <v>214</v>
      </c>
      <c r="H183" s="230">
        <v>13.617000000000001</v>
      </c>
      <c r="I183" s="223"/>
      <c r="L183" s="219"/>
      <c r="M183" s="224"/>
      <c r="N183" s="225"/>
      <c r="O183" s="225"/>
      <c r="P183" s="225"/>
      <c r="Q183" s="225"/>
      <c r="R183" s="225"/>
      <c r="S183" s="225"/>
      <c r="T183" s="226"/>
      <c r="AT183" s="227" t="s">
        <v>167</v>
      </c>
      <c r="AU183" s="227" t="s">
        <v>86</v>
      </c>
      <c r="AV183" s="14" t="s">
        <v>165</v>
      </c>
      <c r="AW183" s="14" t="s">
        <v>43</v>
      </c>
      <c r="AX183" s="14" t="s">
        <v>26</v>
      </c>
      <c r="AY183" s="227" t="s">
        <v>158</v>
      </c>
    </row>
    <row r="184" spans="2:65" s="11" customFormat="1" ht="29.85" customHeight="1">
      <c r="B184" s="168"/>
      <c r="D184" s="179" t="s">
        <v>78</v>
      </c>
      <c r="E184" s="180" t="s">
        <v>219</v>
      </c>
      <c r="F184" s="180" t="s">
        <v>287</v>
      </c>
      <c r="I184" s="171"/>
      <c r="J184" s="181">
        <f>BK184</f>
        <v>0</v>
      </c>
      <c r="L184" s="168"/>
      <c r="M184" s="173"/>
      <c r="N184" s="174"/>
      <c r="O184" s="174"/>
      <c r="P184" s="175">
        <f>SUM(P185:P240)</f>
        <v>0</v>
      </c>
      <c r="Q184" s="174"/>
      <c r="R184" s="175">
        <f>SUM(R185:R240)</f>
        <v>13.1364598321152</v>
      </c>
      <c r="S184" s="174"/>
      <c r="T184" s="176">
        <f>SUM(T185:T240)</f>
        <v>0</v>
      </c>
      <c r="AR184" s="169" t="s">
        <v>26</v>
      </c>
      <c r="AT184" s="177" t="s">
        <v>78</v>
      </c>
      <c r="AU184" s="177" t="s">
        <v>26</v>
      </c>
      <c r="AY184" s="169" t="s">
        <v>158</v>
      </c>
      <c r="BK184" s="178">
        <f>SUM(BK185:BK240)</f>
        <v>0</v>
      </c>
    </row>
    <row r="185" spans="2:65" s="1" customFormat="1" ht="22.5" customHeight="1">
      <c r="B185" s="182"/>
      <c r="C185" s="183" t="s">
        <v>288</v>
      </c>
      <c r="D185" s="183" t="s">
        <v>161</v>
      </c>
      <c r="E185" s="184" t="s">
        <v>289</v>
      </c>
      <c r="F185" s="185" t="s">
        <v>290</v>
      </c>
      <c r="G185" s="186" t="s">
        <v>191</v>
      </c>
      <c r="H185" s="187">
        <v>5.0430000000000001</v>
      </c>
      <c r="I185" s="188"/>
      <c r="J185" s="189">
        <f>ROUND(I185*H185,2)</f>
        <v>0</v>
      </c>
      <c r="K185" s="185" t="s">
        <v>192</v>
      </c>
      <c r="L185" s="42"/>
      <c r="M185" s="190" t="s">
        <v>5</v>
      </c>
      <c r="N185" s="191" t="s">
        <v>50</v>
      </c>
      <c r="O185" s="43"/>
      <c r="P185" s="192">
        <f>O185*H185</f>
        <v>0</v>
      </c>
      <c r="Q185" s="192">
        <v>2.45329</v>
      </c>
      <c r="R185" s="192">
        <f>Q185*H185</f>
        <v>12.371941469999999</v>
      </c>
      <c r="S185" s="192">
        <v>0</v>
      </c>
      <c r="T185" s="193">
        <f>S185*H185</f>
        <v>0</v>
      </c>
      <c r="AR185" s="24" t="s">
        <v>165</v>
      </c>
      <c r="AT185" s="24" t="s">
        <v>161</v>
      </c>
      <c r="AU185" s="24" t="s">
        <v>86</v>
      </c>
      <c r="AY185" s="24" t="s">
        <v>158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4" t="s">
        <v>26</v>
      </c>
      <c r="BK185" s="194">
        <f>ROUND(I185*H185,2)</f>
        <v>0</v>
      </c>
      <c r="BL185" s="24" t="s">
        <v>165</v>
      </c>
      <c r="BM185" s="24" t="s">
        <v>291</v>
      </c>
    </row>
    <row r="186" spans="2:65" s="13" customFormat="1">
      <c r="B186" s="204"/>
      <c r="D186" s="196" t="s">
        <v>167</v>
      </c>
      <c r="E186" s="205" t="s">
        <v>5</v>
      </c>
      <c r="F186" s="206" t="s">
        <v>194</v>
      </c>
      <c r="H186" s="207" t="s">
        <v>5</v>
      </c>
      <c r="I186" s="208"/>
      <c r="L186" s="204"/>
      <c r="M186" s="209"/>
      <c r="N186" s="210"/>
      <c r="O186" s="210"/>
      <c r="P186" s="210"/>
      <c r="Q186" s="210"/>
      <c r="R186" s="210"/>
      <c r="S186" s="210"/>
      <c r="T186" s="211"/>
      <c r="AT186" s="207" t="s">
        <v>167</v>
      </c>
      <c r="AU186" s="207" t="s">
        <v>86</v>
      </c>
      <c r="AV186" s="13" t="s">
        <v>26</v>
      </c>
      <c r="AW186" s="13" t="s">
        <v>43</v>
      </c>
      <c r="AX186" s="13" t="s">
        <v>79</v>
      </c>
      <c r="AY186" s="207" t="s">
        <v>158</v>
      </c>
    </row>
    <row r="187" spans="2:65" s="12" customFormat="1">
      <c r="B187" s="195"/>
      <c r="D187" s="196" t="s">
        <v>167</v>
      </c>
      <c r="E187" s="197" t="s">
        <v>5</v>
      </c>
      <c r="F187" s="198" t="s">
        <v>292</v>
      </c>
      <c r="H187" s="199">
        <v>2.19</v>
      </c>
      <c r="I187" s="200"/>
      <c r="L187" s="195"/>
      <c r="M187" s="216"/>
      <c r="N187" s="217"/>
      <c r="O187" s="217"/>
      <c r="P187" s="217"/>
      <c r="Q187" s="217"/>
      <c r="R187" s="217"/>
      <c r="S187" s="217"/>
      <c r="T187" s="218"/>
      <c r="AT187" s="197" t="s">
        <v>167</v>
      </c>
      <c r="AU187" s="197" t="s">
        <v>86</v>
      </c>
      <c r="AV187" s="12" t="s">
        <v>86</v>
      </c>
      <c r="AW187" s="12" t="s">
        <v>43</v>
      </c>
      <c r="AX187" s="12" t="s">
        <v>79</v>
      </c>
      <c r="AY187" s="197" t="s">
        <v>158</v>
      </c>
    </row>
    <row r="188" spans="2:65" s="12" customFormat="1">
      <c r="B188" s="195"/>
      <c r="D188" s="196" t="s">
        <v>167</v>
      </c>
      <c r="E188" s="197" t="s">
        <v>5</v>
      </c>
      <c r="F188" s="198" t="s">
        <v>282</v>
      </c>
      <c r="H188" s="199">
        <v>3.24</v>
      </c>
      <c r="I188" s="200"/>
      <c r="L188" s="195"/>
      <c r="M188" s="216"/>
      <c r="N188" s="217"/>
      <c r="O188" s="217"/>
      <c r="P188" s="217"/>
      <c r="Q188" s="217"/>
      <c r="R188" s="217"/>
      <c r="S188" s="217"/>
      <c r="T188" s="218"/>
      <c r="AT188" s="197" t="s">
        <v>167</v>
      </c>
      <c r="AU188" s="197" t="s">
        <v>86</v>
      </c>
      <c r="AV188" s="12" t="s">
        <v>86</v>
      </c>
      <c r="AW188" s="12" t="s">
        <v>43</v>
      </c>
      <c r="AX188" s="12" t="s">
        <v>79</v>
      </c>
      <c r="AY188" s="197" t="s">
        <v>158</v>
      </c>
    </row>
    <row r="189" spans="2:65" s="12" customFormat="1">
      <c r="B189" s="195"/>
      <c r="D189" s="196" t="s">
        <v>167</v>
      </c>
      <c r="E189" s="197" t="s">
        <v>5</v>
      </c>
      <c r="F189" s="198" t="s">
        <v>293</v>
      </c>
      <c r="H189" s="199">
        <v>3.9460000000000002</v>
      </c>
      <c r="I189" s="200"/>
      <c r="L189" s="195"/>
      <c r="M189" s="216"/>
      <c r="N189" s="217"/>
      <c r="O189" s="217"/>
      <c r="P189" s="217"/>
      <c r="Q189" s="217"/>
      <c r="R189" s="217"/>
      <c r="S189" s="217"/>
      <c r="T189" s="218"/>
      <c r="AT189" s="197" t="s">
        <v>167</v>
      </c>
      <c r="AU189" s="197" t="s">
        <v>86</v>
      </c>
      <c r="AV189" s="12" t="s">
        <v>86</v>
      </c>
      <c r="AW189" s="12" t="s">
        <v>43</v>
      </c>
      <c r="AX189" s="12" t="s">
        <v>79</v>
      </c>
      <c r="AY189" s="197" t="s">
        <v>158</v>
      </c>
    </row>
    <row r="190" spans="2:65" s="12" customFormat="1">
      <c r="B190" s="195"/>
      <c r="D190" s="196" t="s">
        <v>167</v>
      </c>
      <c r="E190" s="197" t="s">
        <v>5</v>
      </c>
      <c r="F190" s="198" t="s">
        <v>294</v>
      </c>
      <c r="H190" s="199">
        <v>4.077</v>
      </c>
      <c r="I190" s="200"/>
      <c r="L190" s="195"/>
      <c r="M190" s="216"/>
      <c r="N190" s="217"/>
      <c r="O190" s="217"/>
      <c r="P190" s="217"/>
      <c r="Q190" s="217"/>
      <c r="R190" s="217"/>
      <c r="S190" s="217"/>
      <c r="T190" s="218"/>
      <c r="AT190" s="197" t="s">
        <v>167</v>
      </c>
      <c r="AU190" s="197" t="s">
        <v>86</v>
      </c>
      <c r="AV190" s="12" t="s">
        <v>86</v>
      </c>
      <c r="AW190" s="12" t="s">
        <v>43</v>
      </c>
      <c r="AX190" s="12" t="s">
        <v>79</v>
      </c>
      <c r="AY190" s="197" t="s">
        <v>158</v>
      </c>
    </row>
    <row r="191" spans="2:65" s="12" customFormat="1">
      <c r="B191" s="195"/>
      <c r="D191" s="196" t="s">
        <v>167</v>
      </c>
      <c r="E191" s="197" t="s">
        <v>5</v>
      </c>
      <c r="F191" s="198" t="s">
        <v>295</v>
      </c>
      <c r="H191" s="199">
        <v>3.4740000000000002</v>
      </c>
      <c r="I191" s="200"/>
      <c r="L191" s="195"/>
      <c r="M191" s="216"/>
      <c r="N191" s="217"/>
      <c r="O191" s="217"/>
      <c r="P191" s="217"/>
      <c r="Q191" s="217"/>
      <c r="R191" s="217"/>
      <c r="S191" s="217"/>
      <c r="T191" s="218"/>
      <c r="AT191" s="197" t="s">
        <v>167</v>
      </c>
      <c r="AU191" s="197" t="s">
        <v>86</v>
      </c>
      <c r="AV191" s="12" t="s">
        <v>86</v>
      </c>
      <c r="AW191" s="12" t="s">
        <v>43</v>
      </c>
      <c r="AX191" s="12" t="s">
        <v>79</v>
      </c>
      <c r="AY191" s="197" t="s">
        <v>158</v>
      </c>
    </row>
    <row r="192" spans="2:65" s="12" customFormat="1">
      <c r="B192" s="195"/>
      <c r="D192" s="196" t="s">
        <v>167</v>
      </c>
      <c r="E192" s="197" t="s">
        <v>5</v>
      </c>
      <c r="F192" s="198" t="s">
        <v>296</v>
      </c>
      <c r="H192" s="199">
        <v>3.3479999999999999</v>
      </c>
      <c r="I192" s="200"/>
      <c r="L192" s="195"/>
      <c r="M192" s="216"/>
      <c r="N192" s="217"/>
      <c r="O192" s="217"/>
      <c r="P192" s="217"/>
      <c r="Q192" s="217"/>
      <c r="R192" s="217"/>
      <c r="S192" s="217"/>
      <c r="T192" s="218"/>
      <c r="AT192" s="197" t="s">
        <v>167</v>
      </c>
      <c r="AU192" s="197" t="s">
        <v>86</v>
      </c>
      <c r="AV192" s="12" t="s">
        <v>86</v>
      </c>
      <c r="AW192" s="12" t="s">
        <v>43</v>
      </c>
      <c r="AX192" s="12" t="s">
        <v>79</v>
      </c>
      <c r="AY192" s="197" t="s">
        <v>158</v>
      </c>
    </row>
    <row r="193" spans="2:65" s="12" customFormat="1">
      <c r="B193" s="195"/>
      <c r="D193" s="196" t="s">
        <v>167</v>
      </c>
      <c r="E193" s="197" t="s">
        <v>5</v>
      </c>
      <c r="F193" s="198" t="s">
        <v>282</v>
      </c>
      <c r="H193" s="199">
        <v>3.24</v>
      </c>
      <c r="I193" s="200"/>
      <c r="L193" s="195"/>
      <c r="M193" s="216"/>
      <c r="N193" s="217"/>
      <c r="O193" s="217"/>
      <c r="P193" s="217"/>
      <c r="Q193" s="217"/>
      <c r="R193" s="217"/>
      <c r="S193" s="217"/>
      <c r="T193" s="218"/>
      <c r="AT193" s="197" t="s">
        <v>167</v>
      </c>
      <c r="AU193" s="197" t="s">
        <v>86</v>
      </c>
      <c r="AV193" s="12" t="s">
        <v>86</v>
      </c>
      <c r="AW193" s="12" t="s">
        <v>43</v>
      </c>
      <c r="AX193" s="12" t="s">
        <v>79</v>
      </c>
      <c r="AY193" s="197" t="s">
        <v>158</v>
      </c>
    </row>
    <row r="194" spans="2:65" s="12" customFormat="1">
      <c r="B194" s="195"/>
      <c r="D194" s="196" t="s">
        <v>167</v>
      </c>
      <c r="E194" s="197" t="s">
        <v>5</v>
      </c>
      <c r="F194" s="198" t="s">
        <v>286</v>
      </c>
      <c r="H194" s="199">
        <v>1.0620000000000001</v>
      </c>
      <c r="I194" s="200"/>
      <c r="L194" s="195"/>
      <c r="M194" s="216"/>
      <c r="N194" s="217"/>
      <c r="O194" s="217"/>
      <c r="P194" s="217"/>
      <c r="Q194" s="217"/>
      <c r="R194" s="217"/>
      <c r="S194" s="217"/>
      <c r="T194" s="218"/>
      <c r="AT194" s="197" t="s">
        <v>167</v>
      </c>
      <c r="AU194" s="197" t="s">
        <v>86</v>
      </c>
      <c r="AV194" s="12" t="s">
        <v>86</v>
      </c>
      <c r="AW194" s="12" t="s">
        <v>43</v>
      </c>
      <c r="AX194" s="12" t="s">
        <v>79</v>
      </c>
      <c r="AY194" s="197" t="s">
        <v>158</v>
      </c>
    </row>
    <row r="195" spans="2:65" s="12" customFormat="1">
      <c r="B195" s="195"/>
      <c r="D195" s="196" t="s">
        <v>167</v>
      </c>
      <c r="E195" s="197" t="s">
        <v>5</v>
      </c>
      <c r="F195" s="198" t="s">
        <v>297</v>
      </c>
      <c r="H195" s="199">
        <v>8.6820000000000004</v>
      </c>
      <c r="I195" s="200"/>
      <c r="L195" s="195"/>
      <c r="M195" s="216"/>
      <c r="N195" s="217"/>
      <c r="O195" s="217"/>
      <c r="P195" s="217"/>
      <c r="Q195" s="217"/>
      <c r="R195" s="217"/>
      <c r="S195" s="217"/>
      <c r="T195" s="218"/>
      <c r="AT195" s="197" t="s">
        <v>167</v>
      </c>
      <c r="AU195" s="197" t="s">
        <v>86</v>
      </c>
      <c r="AV195" s="12" t="s">
        <v>86</v>
      </c>
      <c r="AW195" s="12" t="s">
        <v>43</v>
      </c>
      <c r="AX195" s="12" t="s">
        <v>79</v>
      </c>
      <c r="AY195" s="197" t="s">
        <v>158</v>
      </c>
    </row>
    <row r="196" spans="2:65" s="12" customFormat="1">
      <c r="B196" s="195"/>
      <c r="D196" s="196" t="s">
        <v>167</v>
      </c>
      <c r="E196" s="197" t="s">
        <v>5</v>
      </c>
      <c r="F196" s="198" t="s">
        <v>298</v>
      </c>
      <c r="H196" s="199">
        <v>0.36</v>
      </c>
      <c r="I196" s="200"/>
      <c r="L196" s="195"/>
      <c r="M196" s="216"/>
      <c r="N196" s="217"/>
      <c r="O196" s="217"/>
      <c r="P196" s="217"/>
      <c r="Q196" s="217"/>
      <c r="R196" s="217"/>
      <c r="S196" s="217"/>
      <c r="T196" s="218"/>
      <c r="AT196" s="197" t="s">
        <v>167</v>
      </c>
      <c r="AU196" s="197" t="s">
        <v>86</v>
      </c>
      <c r="AV196" s="12" t="s">
        <v>86</v>
      </c>
      <c r="AW196" s="12" t="s">
        <v>43</v>
      </c>
      <c r="AX196" s="12" t="s">
        <v>79</v>
      </c>
      <c r="AY196" s="197" t="s">
        <v>158</v>
      </c>
    </row>
    <row r="197" spans="2:65" s="14" customFormat="1">
      <c r="B197" s="219"/>
      <c r="D197" s="196" t="s">
        <v>167</v>
      </c>
      <c r="E197" s="228" t="s">
        <v>5</v>
      </c>
      <c r="F197" s="229" t="s">
        <v>214</v>
      </c>
      <c r="H197" s="230">
        <v>33.619</v>
      </c>
      <c r="I197" s="223"/>
      <c r="L197" s="219"/>
      <c r="M197" s="224"/>
      <c r="N197" s="225"/>
      <c r="O197" s="225"/>
      <c r="P197" s="225"/>
      <c r="Q197" s="225"/>
      <c r="R197" s="225"/>
      <c r="S197" s="225"/>
      <c r="T197" s="226"/>
      <c r="AT197" s="227" t="s">
        <v>167</v>
      </c>
      <c r="AU197" s="227" t="s">
        <v>86</v>
      </c>
      <c r="AV197" s="14" t="s">
        <v>165</v>
      </c>
      <c r="AW197" s="14" t="s">
        <v>43</v>
      </c>
      <c r="AX197" s="14" t="s">
        <v>79</v>
      </c>
      <c r="AY197" s="227" t="s">
        <v>158</v>
      </c>
    </row>
    <row r="198" spans="2:65" s="12" customFormat="1">
      <c r="B198" s="195"/>
      <c r="D198" s="212" t="s">
        <v>167</v>
      </c>
      <c r="E198" s="213" t="s">
        <v>5</v>
      </c>
      <c r="F198" s="214" t="s">
        <v>299</v>
      </c>
      <c r="H198" s="215">
        <v>5.0430000000000001</v>
      </c>
      <c r="I198" s="200"/>
      <c r="L198" s="195"/>
      <c r="M198" s="216"/>
      <c r="N198" s="217"/>
      <c r="O198" s="217"/>
      <c r="P198" s="217"/>
      <c r="Q198" s="217"/>
      <c r="R198" s="217"/>
      <c r="S198" s="217"/>
      <c r="T198" s="218"/>
      <c r="AT198" s="197" t="s">
        <v>167</v>
      </c>
      <c r="AU198" s="197" t="s">
        <v>86</v>
      </c>
      <c r="AV198" s="12" t="s">
        <v>86</v>
      </c>
      <c r="AW198" s="12" t="s">
        <v>43</v>
      </c>
      <c r="AX198" s="12" t="s">
        <v>26</v>
      </c>
      <c r="AY198" s="197" t="s">
        <v>158</v>
      </c>
    </row>
    <row r="199" spans="2:65" s="1" customFormat="1" ht="31.5" customHeight="1">
      <c r="B199" s="182"/>
      <c r="C199" s="183" t="s">
        <v>300</v>
      </c>
      <c r="D199" s="183" t="s">
        <v>161</v>
      </c>
      <c r="E199" s="184" t="s">
        <v>301</v>
      </c>
      <c r="F199" s="185" t="s">
        <v>302</v>
      </c>
      <c r="G199" s="186" t="s">
        <v>191</v>
      </c>
      <c r="H199" s="187">
        <v>5.0430000000000001</v>
      </c>
      <c r="I199" s="188"/>
      <c r="J199" s="189">
        <f>ROUND(I199*H199,2)</f>
        <v>0</v>
      </c>
      <c r="K199" s="185" t="s">
        <v>192</v>
      </c>
      <c r="L199" s="42"/>
      <c r="M199" s="190" t="s">
        <v>5</v>
      </c>
      <c r="N199" s="191" t="s">
        <v>50</v>
      </c>
      <c r="O199" s="43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24" t="s">
        <v>165</v>
      </c>
      <c r="AT199" s="24" t="s">
        <v>161</v>
      </c>
      <c r="AU199" s="24" t="s">
        <v>86</v>
      </c>
      <c r="AY199" s="24" t="s">
        <v>158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4" t="s">
        <v>26</v>
      </c>
      <c r="BK199" s="194">
        <f>ROUND(I199*H199,2)</f>
        <v>0</v>
      </c>
      <c r="BL199" s="24" t="s">
        <v>165</v>
      </c>
      <c r="BM199" s="24" t="s">
        <v>303</v>
      </c>
    </row>
    <row r="200" spans="2:65" s="13" customFormat="1">
      <c r="B200" s="204"/>
      <c r="D200" s="196" t="s">
        <v>167</v>
      </c>
      <c r="E200" s="205" t="s">
        <v>5</v>
      </c>
      <c r="F200" s="206" t="s">
        <v>194</v>
      </c>
      <c r="H200" s="207" t="s">
        <v>5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7" t="s">
        <v>167</v>
      </c>
      <c r="AU200" s="207" t="s">
        <v>86</v>
      </c>
      <c r="AV200" s="13" t="s">
        <v>26</v>
      </c>
      <c r="AW200" s="13" t="s">
        <v>43</v>
      </c>
      <c r="AX200" s="13" t="s">
        <v>79</v>
      </c>
      <c r="AY200" s="207" t="s">
        <v>158</v>
      </c>
    </row>
    <row r="201" spans="2:65" s="12" customFormat="1">
      <c r="B201" s="195"/>
      <c r="D201" s="196" t="s">
        <v>167</v>
      </c>
      <c r="E201" s="197" t="s">
        <v>5</v>
      </c>
      <c r="F201" s="198" t="s">
        <v>292</v>
      </c>
      <c r="H201" s="199">
        <v>2.19</v>
      </c>
      <c r="I201" s="200"/>
      <c r="L201" s="195"/>
      <c r="M201" s="216"/>
      <c r="N201" s="217"/>
      <c r="O201" s="217"/>
      <c r="P201" s="217"/>
      <c r="Q201" s="217"/>
      <c r="R201" s="217"/>
      <c r="S201" s="217"/>
      <c r="T201" s="218"/>
      <c r="AT201" s="197" t="s">
        <v>167</v>
      </c>
      <c r="AU201" s="197" t="s">
        <v>86</v>
      </c>
      <c r="AV201" s="12" t="s">
        <v>86</v>
      </c>
      <c r="AW201" s="12" t="s">
        <v>43</v>
      </c>
      <c r="AX201" s="12" t="s">
        <v>79</v>
      </c>
      <c r="AY201" s="197" t="s">
        <v>158</v>
      </c>
    </row>
    <row r="202" spans="2:65" s="12" customFormat="1">
      <c r="B202" s="195"/>
      <c r="D202" s="196" t="s">
        <v>167</v>
      </c>
      <c r="E202" s="197" t="s">
        <v>5</v>
      </c>
      <c r="F202" s="198" t="s">
        <v>282</v>
      </c>
      <c r="H202" s="199">
        <v>3.24</v>
      </c>
      <c r="I202" s="200"/>
      <c r="L202" s="195"/>
      <c r="M202" s="216"/>
      <c r="N202" s="217"/>
      <c r="O202" s="217"/>
      <c r="P202" s="217"/>
      <c r="Q202" s="217"/>
      <c r="R202" s="217"/>
      <c r="S202" s="217"/>
      <c r="T202" s="218"/>
      <c r="AT202" s="197" t="s">
        <v>167</v>
      </c>
      <c r="AU202" s="197" t="s">
        <v>86</v>
      </c>
      <c r="AV202" s="12" t="s">
        <v>86</v>
      </c>
      <c r="AW202" s="12" t="s">
        <v>43</v>
      </c>
      <c r="AX202" s="12" t="s">
        <v>79</v>
      </c>
      <c r="AY202" s="197" t="s">
        <v>158</v>
      </c>
    </row>
    <row r="203" spans="2:65" s="12" customFormat="1">
      <c r="B203" s="195"/>
      <c r="D203" s="196" t="s">
        <v>167</v>
      </c>
      <c r="E203" s="197" t="s">
        <v>5</v>
      </c>
      <c r="F203" s="198" t="s">
        <v>293</v>
      </c>
      <c r="H203" s="199">
        <v>3.9460000000000002</v>
      </c>
      <c r="I203" s="200"/>
      <c r="L203" s="195"/>
      <c r="M203" s="216"/>
      <c r="N203" s="217"/>
      <c r="O203" s="217"/>
      <c r="P203" s="217"/>
      <c r="Q203" s="217"/>
      <c r="R203" s="217"/>
      <c r="S203" s="217"/>
      <c r="T203" s="218"/>
      <c r="AT203" s="197" t="s">
        <v>167</v>
      </c>
      <c r="AU203" s="197" t="s">
        <v>86</v>
      </c>
      <c r="AV203" s="12" t="s">
        <v>86</v>
      </c>
      <c r="AW203" s="12" t="s">
        <v>43</v>
      </c>
      <c r="AX203" s="12" t="s">
        <v>79</v>
      </c>
      <c r="AY203" s="197" t="s">
        <v>158</v>
      </c>
    </row>
    <row r="204" spans="2:65" s="12" customFormat="1">
      <c r="B204" s="195"/>
      <c r="D204" s="196" t="s">
        <v>167</v>
      </c>
      <c r="E204" s="197" t="s">
        <v>5</v>
      </c>
      <c r="F204" s="198" t="s">
        <v>294</v>
      </c>
      <c r="H204" s="199">
        <v>4.077</v>
      </c>
      <c r="I204" s="200"/>
      <c r="L204" s="195"/>
      <c r="M204" s="216"/>
      <c r="N204" s="217"/>
      <c r="O204" s="217"/>
      <c r="P204" s="217"/>
      <c r="Q204" s="217"/>
      <c r="R204" s="217"/>
      <c r="S204" s="217"/>
      <c r="T204" s="218"/>
      <c r="AT204" s="197" t="s">
        <v>167</v>
      </c>
      <c r="AU204" s="197" t="s">
        <v>86</v>
      </c>
      <c r="AV204" s="12" t="s">
        <v>86</v>
      </c>
      <c r="AW204" s="12" t="s">
        <v>43</v>
      </c>
      <c r="AX204" s="12" t="s">
        <v>79</v>
      </c>
      <c r="AY204" s="197" t="s">
        <v>158</v>
      </c>
    </row>
    <row r="205" spans="2:65" s="12" customFormat="1">
      <c r="B205" s="195"/>
      <c r="D205" s="196" t="s">
        <v>167</v>
      </c>
      <c r="E205" s="197" t="s">
        <v>5</v>
      </c>
      <c r="F205" s="198" t="s">
        <v>295</v>
      </c>
      <c r="H205" s="199">
        <v>3.4740000000000002</v>
      </c>
      <c r="I205" s="200"/>
      <c r="L205" s="195"/>
      <c r="M205" s="216"/>
      <c r="N205" s="217"/>
      <c r="O205" s="217"/>
      <c r="P205" s="217"/>
      <c r="Q205" s="217"/>
      <c r="R205" s="217"/>
      <c r="S205" s="217"/>
      <c r="T205" s="218"/>
      <c r="AT205" s="197" t="s">
        <v>167</v>
      </c>
      <c r="AU205" s="197" t="s">
        <v>86</v>
      </c>
      <c r="AV205" s="12" t="s">
        <v>86</v>
      </c>
      <c r="AW205" s="12" t="s">
        <v>43</v>
      </c>
      <c r="AX205" s="12" t="s">
        <v>79</v>
      </c>
      <c r="AY205" s="197" t="s">
        <v>158</v>
      </c>
    </row>
    <row r="206" spans="2:65" s="12" customFormat="1">
      <c r="B206" s="195"/>
      <c r="D206" s="196" t="s">
        <v>167</v>
      </c>
      <c r="E206" s="197" t="s">
        <v>5</v>
      </c>
      <c r="F206" s="198" t="s">
        <v>296</v>
      </c>
      <c r="H206" s="199">
        <v>3.3479999999999999</v>
      </c>
      <c r="I206" s="200"/>
      <c r="L206" s="195"/>
      <c r="M206" s="216"/>
      <c r="N206" s="217"/>
      <c r="O206" s="217"/>
      <c r="P206" s="217"/>
      <c r="Q206" s="217"/>
      <c r="R206" s="217"/>
      <c r="S206" s="217"/>
      <c r="T206" s="218"/>
      <c r="AT206" s="197" t="s">
        <v>167</v>
      </c>
      <c r="AU206" s="197" t="s">
        <v>86</v>
      </c>
      <c r="AV206" s="12" t="s">
        <v>86</v>
      </c>
      <c r="AW206" s="12" t="s">
        <v>43</v>
      </c>
      <c r="AX206" s="12" t="s">
        <v>79</v>
      </c>
      <c r="AY206" s="197" t="s">
        <v>158</v>
      </c>
    </row>
    <row r="207" spans="2:65" s="12" customFormat="1">
      <c r="B207" s="195"/>
      <c r="D207" s="196" t="s">
        <v>167</v>
      </c>
      <c r="E207" s="197" t="s">
        <v>5</v>
      </c>
      <c r="F207" s="198" t="s">
        <v>282</v>
      </c>
      <c r="H207" s="199">
        <v>3.24</v>
      </c>
      <c r="I207" s="200"/>
      <c r="L207" s="195"/>
      <c r="M207" s="216"/>
      <c r="N207" s="217"/>
      <c r="O207" s="217"/>
      <c r="P207" s="217"/>
      <c r="Q207" s="217"/>
      <c r="R207" s="217"/>
      <c r="S207" s="217"/>
      <c r="T207" s="218"/>
      <c r="AT207" s="197" t="s">
        <v>167</v>
      </c>
      <c r="AU207" s="197" t="s">
        <v>86</v>
      </c>
      <c r="AV207" s="12" t="s">
        <v>86</v>
      </c>
      <c r="AW207" s="12" t="s">
        <v>43</v>
      </c>
      <c r="AX207" s="12" t="s">
        <v>79</v>
      </c>
      <c r="AY207" s="197" t="s">
        <v>158</v>
      </c>
    </row>
    <row r="208" spans="2:65" s="12" customFormat="1">
      <c r="B208" s="195"/>
      <c r="D208" s="196" t="s">
        <v>167</v>
      </c>
      <c r="E208" s="197" t="s">
        <v>5</v>
      </c>
      <c r="F208" s="198" t="s">
        <v>286</v>
      </c>
      <c r="H208" s="199">
        <v>1.0620000000000001</v>
      </c>
      <c r="I208" s="200"/>
      <c r="L208" s="195"/>
      <c r="M208" s="216"/>
      <c r="N208" s="217"/>
      <c r="O208" s="217"/>
      <c r="P208" s="217"/>
      <c r="Q208" s="217"/>
      <c r="R208" s="217"/>
      <c r="S208" s="217"/>
      <c r="T208" s="218"/>
      <c r="AT208" s="197" t="s">
        <v>167</v>
      </c>
      <c r="AU208" s="197" t="s">
        <v>86</v>
      </c>
      <c r="AV208" s="12" t="s">
        <v>86</v>
      </c>
      <c r="AW208" s="12" t="s">
        <v>43</v>
      </c>
      <c r="AX208" s="12" t="s">
        <v>79</v>
      </c>
      <c r="AY208" s="197" t="s">
        <v>158</v>
      </c>
    </row>
    <row r="209" spans="2:65" s="12" customFormat="1">
      <c r="B209" s="195"/>
      <c r="D209" s="196" t="s">
        <v>167</v>
      </c>
      <c r="E209" s="197" t="s">
        <v>5</v>
      </c>
      <c r="F209" s="198" t="s">
        <v>297</v>
      </c>
      <c r="H209" s="199">
        <v>8.6820000000000004</v>
      </c>
      <c r="I209" s="200"/>
      <c r="L209" s="195"/>
      <c r="M209" s="216"/>
      <c r="N209" s="217"/>
      <c r="O209" s="217"/>
      <c r="P209" s="217"/>
      <c r="Q209" s="217"/>
      <c r="R209" s="217"/>
      <c r="S209" s="217"/>
      <c r="T209" s="218"/>
      <c r="AT209" s="197" t="s">
        <v>167</v>
      </c>
      <c r="AU209" s="197" t="s">
        <v>86</v>
      </c>
      <c r="AV209" s="12" t="s">
        <v>86</v>
      </c>
      <c r="AW209" s="12" t="s">
        <v>43</v>
      </c>
      <c r="AX209" s="12" t="s">
        <v>79</v>
      </c>
      <c r="AY209" s="197" t="s">
        <v>158</v>
      </c>
    </row>
    <row r="210" spans="2:65" s="12" customFormat="1">
      <c r="B210" s="195"/>
      <c r="D210" s="196" t="s">
        <v>167</v>
      </c>
      <c r="E210" s="197" t="s">
        <v>5</v>
      </c>
      <c r="F210" s="198" t="s">
        <v>298</v>
      </c>
      <c r="H210" s="199">
        <v>0.36</v>
      </c>
      <c r="I210" s="200"/>
      <c r="L210" s="195"/>
      <c r="M210" s="216"/>
      <c r="N210" s="217"/>
      <c r="O210" s="217"/>
      <c r="P210" s="217"/>
      <c r="Q210" s="217"/>
      <c r="R210" s="217"/>
      <c r="S210" s="217"/>
      <c r="T210" s="218"/>
      <c r="AT210" s="197" t="s">
        <v>167</v>
      </c>
      <c r="AU210" s="197" t="s">
        <v>86</v>
      </c>
      <c r="AV210" s="12" t="s">
        <v>86</v>
      </c>
      <c r="AW210" s="12" t="s">
        <v>43</v>
      </c>
      <c r="AX210" s="12" t="s">
        <v>79</v>
      </c>
      <c r="AY210" s="197" t="s">
        <v>158</v>
      </c>
    </row>
    <row r="211" spans="2:65" s="14" customFormat="1">
      <c r="B211" s="219"/>
      <c r="D211" s="196" t="s">
        <v>167</v>
      </c>
      <c r="E211" s="228" t="s">
        <v>5</v>
      </c>
      <c r="F211" s="229" t="s">
        <v>214</v>
      </c>
      <c r="H211" s="230">
        <v>33.619</v>
      </c>
      <c r="I211" s="223"/>
      <c r="L211" s="219"/>
      <c r="M211" s="224"/>
      <c r="N211" s="225"/>
      <c r="O211" s="225"/>
      <c r="P211" s="225"/>
      <c r="Q211" s="225"/>
      <c r="R211" s="225"/>
      <c r="S211" s="225"/>
      <c r="T211" s="226"/>
      <c r="AT211" s="227" t="s">
        <v>167</v>
      </c>
      <c r="AU211" s="227" t="s">
        <v>86</v>
      </c>
      <c r="AV211" s="14" t="s">
        <v>165</v>
      </c>
      <c r="AW211" s="14" t="s">
        <v>43</v>
      </c>
      <c r="AX211" s="14" t="s">
        <v>79</v>
      </c>
      <c r="AY211" s="227" t="s">
        <v>158</v>
      </c>
    </row>
    <row r="212" spans="2:65" s="12" customFormat="1">
      <c r="B212" s="195"/>
      <c r="D212" s="212" t="s">
        <v>167</v>
      </c>
      <c r="E212" s="213" t="s">
        <v>5</v>
      </c>
      <c r="F212" s="214" t="s">
        <v>299</v>
      </c>
      <c r="H212" s="215">
        <v>5.0430000000000001</v>
      </c>
      <c r="I212" s="200"/>
      <c r="L212" s="195"/>
      <c r="M212" s="216"/>
      <c r="N212" s="217"/>
      <c r="O212" s="217"/>
      <c r="P212" s="217"/>
      <c r="Q212" s="217"/>
      <c r="R212" s="217"/>
      <c r="S212" s="217"/>
      <c r="T212" s="218"/>
      <c r="AT212" s="197" t="s">
        <v>167</v>
      </c>
      <c r="AU212" s="197" t="s">
        <v>86</v>
      </c>
      <c r="AV212" s="12" t="s">
        <v>86</v>
      </c>
      <c r="AW212" s="12" t="s">
        <v>43</v>
      </c>
      <c r="AX212" s="12" t="s">
        <v>26</v>
      </c>
      <c r="AY212" s="197" t="s">
        <v>158</v>
      </c>
    </row>
    <row r="213" spans="2:65" s="1" customFormat="1" ht="31.5" customHeight="1">
      <c r="B213" s="182"/>
      <c r="C213" s="183" t="s">
        <v>304</v>
      </c>
      <c r="D213" s="183" t="s">
        <v>161</v>
      </c>
      <c r="E213" s="184" t="s">
        <v>305</v>
      </c>
      <c r="F213" s="185" t="s">
        <v>306</v>
      </c>
      <c r="G213" s="186" t="s">
        <v>191</v>
      </c>
      <c r="H213" s="187">
        <v>5.0430000000000001</v>
      </c>
      <c r="I213" s="188"/>
      <c r="J213" s="189">
        <f>ROUND(I213*H213,2)</f>
        <v>0</v>
      </c>
      <c r="K213" s="185" t="s">
        <v>192</v>
      </c>
      <c r="L213" s="42"/>
      <c r="M213" s="190" t="s">
        <v>5</v>
      </c>
      <c r="N213" s="191" t="s">
        <v>50</v>
      </c>
      <c r="O213" s="43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24" t="s">
        <v>165</v>
      </c>
      <c r="AT213" s="24" t="s">
        <v>161</v>
      </c>
      <c r="AU213" s="24" t="s">
        <v>86</v>
      </c>
      <c r="AY213" s="24" t="s">
        <v>158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4" t="s">
        <v>26</v>
      </c>
      <c r="BK213" s="194">
        <f>ROUND(I213*H213,2)</f>
        <v>0</v>
      </c>
      <c r="BL213" s="24" t="s">
        <v>165</v>
      </c>
      <c r="BM213" s="24" t="s">
        <v>307</v>
      </c>
    </row>
    <row r="214" spans="2:65" s="13" customFormat="1">
      <c r="B214" s="204"/>
      <c r="D214" s="196" t="s">
        <v>167</v>
      </c>
      <c r="E214" s="205" t="s">
        <v>5</v>
      </c>
      <c r="F214" s="206" t="s">
        <v>194</v>
      </c>
      <c r="H214" s="207" t="s">
        <v>5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7" t="s">
        <v>167</v>
      </c>
      <c r="AU214" s="207" t="s">
        <v>86</v>
      </c>
      <c r="AV214" s="13" t="s">
        <v>26</v>
      </c>
      <c r="AW214" s="13" t="s">
        <v>43</v>
      </c>
      <c r="AX214" s="13" t="s">
        <v>79</v>
      </c>
      <c r="AY214" s="207" t="s">
        <v>158</v>
      </c>
    </row>
    <row r="215" spans="2:65" s="12" customFormat="1">
      <c r="B215" s="195"/>
      <c r="D215" s="196" t="s">
        <v>167</v>
      </c>
      <c r="E215" s="197" t="s">
        <v>5</v>
      </c>
      <c r="F215" s="198" t="s">
        <v>292</v>
      </c>
      <c r="H215" s="199">
        <v>2.19</v>
      </c>
      <c r="I215" s="200"/>
      <c r="L215" s="195"/>
      <c r="M215" s="216"/>
      <c r="N215" s="217"/>
      <c r="O215" s="217"/>
      <c r="P215" s="217"/>
      <c r="Q215" s="217"/>
      <c r="R215" s="217"/>
      <c r="S215" s="217"/>
      <c r="T215" s="218"/>
      <c r="AT215" s="197" t="s">
        <v>167</v>
      </c>
      <c r="AU215" s="197" t="s">
        <v>86</v>
      </c>
      <c r="AV215" s="12" t="s">
        <v>86</v>
      </c>
      <c r="AW215" s="12" t="s">
        <v>43</v>
      </c>
      <c r="AX215" s="12" t="s">
        <v>79</v>
      </c>
      <c r="AY215" s="197" t="s">
        <v>158</v>
      </c>
    </row>
    <row r="216" spans="2:65" s="12" customFormat="1">
      <c r="B216" s="195"/>
      <c r="D216" s="196" t="s">
        <v>167</v>
      </c>
      <c r="E216" s="197" t="s">
        <v>5</v>
      </c>
      <c r="F216" s="198" t="s">
        <v>282</v>
      </c>
      <c r="H216" s="199">
        <v>3.24</v>
      </c>
      <c r="I216" s="200"/>
      <c r="L216" s="195"/>
      <c r="M216" s="216"/>
      <c r="N216" s="217"/>
      <c r="O216" s="217"/>
      <c r="P216" s="217"/>
      <c r="Q216" s="217"/>
      <c r="R216" s="217"/>
      <c r="S216" s="217"/>
      <c r="T216" s="218"/>
      <c r="AT216" s="197" t="s">
        <v>167</v>
      </c>
      <c r="AU216" s="197" t="s">
        <v>86</v>
      </c>
      <c r="AV216" s="12" t="s">
        <v>86</v>
      </c>
      <c r="AW216" s="12" t="s">
        <v>43</v>
      </c>
      <c r="AX216" s="12" t="s">
        <v>79</v>
      </c>
      <c r="AY216" s="197" t="s">
        <v>158</v>
      </c>
    </row>
    <row r="217" spans="2:65" s="12" customFormat="1">
      <c r="B217" s="195"/>
      <c r="D217" s="196" t="s">
        <v>167</v>
      </c>
      <c r="E217" s="197" t="s">
        <v>5</v>
      </c>
      <c r="F217" s="198" t="s">
        <v>293</v>
      </c>
      <c r="H217" s="199">
        <v>3.9460000000000002</v>
      </c>
      <c r="I217" s="200"/>
      <c r="L217" s="195"/>
      <c r="M217" s="216"/>
      <c r="N217" s="217"/>
      <c r="O217" s="217"/>
      <c r="P217" s="217"/>
      <c r="Q217" s="217"/>
      <c r="R217" s="217"/>
      <c r="S217" s="217"/>
      <c r="T217" s="218"/>
      <c r="AT217" s="197" t="s">
        <v>167</v>
      </c>
      <c r="AU217" s="197" t="s">
        <v>86</v>
      </c>
      <c r="AV217" s="12" t="s">
        <v>86</v>
      </c>
      <c r="AW217" s="12" t="s">
        <v>43</v>
      </c>
      <c r="AX217" s="12" t="s">
        <v>79</v>
      </c>
      <c r="AY217" s="197" t="s">
        <v>158</v>
      </c>
    </row>
    <row r="218" spans="2:65" s="12" customFormat="1">
      <c r="B218" s="195"/>
      <c r="D218" s="196" t="s">
        <v>167</v>
      </c>
      <c r="E218" s="197" t="s">
        <v>5</v>
      </c>
      <c r="F218" s="198" t="s">
        <v>294</v>
      </c>
      <c r="H218" s="199">
        <v>4.077</v>
      </c>
      <c r="I218" s="200"/>
      <c r="L218" s="195"/>
      <c r="M218" s="216"/>
      <c r="N218" s="217"/>
      <c r="O218" s="217"/>
      <c r="P218" s="217"/>
      <c r="Q218" s="217"/>
      <c r="R218" s="217"/>
      <c r="S218" s="217"/>
      <c r="T218" s="218"/>
      <c r="AT218" s="197" t="s">
        <v>167</v>
      </c>
      <c r="AU218" s="197" t="s">
        <v>86</v>
      </c>
      <c r="AV218" s="12" t="s">
        <v>86</v>
      </c>
      <c r="AW218" s="12" t="s">
        <v>43</v>
      </c>
      <c r="AX218" s="12" t="s">
        <v>79</v>
      </c>
      <c r="AY218" s="197" t="s">
        <v>158</v>
      </c>
    </row>
    <row r="219" spans="2:65" s="12" customFormat="1">
      <c r="B219" s="195"/>
      <c r="D219" s="196" t="s">
        <v>167</v>
      </c>
      <c r="E219" s="197" t="s">
        <v>5</v>
      </c>
      <c r="F219" s="198" t="s">
        <v>295</v>
      </c>
      <c r="H219" s="199">
        <v>3.4740000000000002</v>
      </c>
      <c r="I219" s="200"/>
      <c r="L219" s="195"/>
      <c r="M219" s="216"/>
      <c r="N219" s="217"/>
      <c r="O219" s="217"/>
      <c r="P219" s="217"/>
      <c r="Q219" s="217"/>
      <c r="R219" s="217"/>
      <c r="S219" s="217"/>
      <c r="T219" s="218"/>
      <c r="AT219" s="197" t="s">
        <v>167</v>
      </c>
      <c r="AU219" s="197" t="s">
        <v>86</v>
      </c>
      <c r="AV219" s="12" t="s">
        <v>86</v>
      </c>
      <c r="AW219" s="12" t="s">
        <v>43</v>
      </c>
      <c r="AX219" s="12" t="s">
        <v>79</v>
      </c>
      <c r="AY219" s="197" t="s">
        <v>158</v>
      </c>
    </row>
    <row r="220" spans="2:65" s="12" customFormat="1">
      <c r="B220" s="195"/>
      <c r="D220" s="196" t="s">
        <v>167</v>
      </c>
      <c r="E220" s="197" t="s">
        <v>5</v>
      </c>
      <c r="F220" s="198" t="s">
        <v>296</v>
      </c>
      <c r="H220" s="199">
        <v>3.3479999999999999</v>
      </c>
      <c r="I220" s="200"/>
      <c r="L220" s="195"/>
      <c r="M220" s="216"/>
      <c r="N220" s="217"/>
      <c r="O220" s="217"/>
      <c r="P220" s="217"/>
      <c r="Q220" s="217"/>
      <c r="R220" s="217"/>
      <c r="S220" s="217"/>
      <c r="T220" s="218"/>
      <c r="AT220" s="197" t="s">
        <v>167</v>
      </c>
      <c r="AU220" s="197" t="s">
        <v>86</v>
      </c>
      <c r="AV220" s="12" t="s">
        <v>86</v>
      </c>
      <c r="AW220" s="12" t="s">
        <v>43</v>
      </c>
      <c r="AX220" s="12" t="s">
        <v>79</v>
      </c>
      <c r="AY220" s="197" t="s">
        <v>158</v>
      </c>
    </row>
    <row r="221" spans="2:65" s="12" customFormat="1">
      <c r="B221" s="195"/>
      <c r="D221" s="196" t="s">
        <v>167</v>
      </c>
      <c r="E221" s="197" t="s">
        <v>5</v>
      </c>
      <c r="F221" s="198" t="s">
        <v>282</v>
      </c>
      <c r="H221" s="199">
        <v>3.24</v>
      </c>
      <c r="I221" s="200"/>
      <c r="L221" s="195"/>
      <c r="M221" s="216"/>
      <c r="N221" s="217"/>
      <c r="O221" s="217"/>
      <c r="P221" s="217"/>
      <c r="Q221" s="217"/>
      <c r="R221" s="217"/>
      <c r="S221" s="217"/>
      <c r="T221" s="218"/>
      <c r="AT221" s="197" t="s">
        <v>167</v>
      </c>
      <c r="AU221" s="197" t="s">
        <v>86</v>
      </c>
      <c r="AV221" s="12" t="s">
        <v>86</v>
      </c>
      <c r="AW221" s="12" t="s">
        <v>43</v>
      </c>
      <c r="AX221" s="12" t="s">
        <v>79</v>
      </c>
      <c r="AY221" s="197" t="s">
        <v>158</v>
      </c>
    </row>
    <row r="222" spans="2:65" s="12" customFormat="1">
      <c r="B222" s="195"/>
      <c r="D222" s="196" t="s">
        <v>167</v>
      </c>
      <c r="E222" s="197" t="s">
        <v>5</v>
      </c>
      <c r="F222" s="198" t="s">
        <v>286</v>
      </c>
      <c r="H222" s="199">
        <v>1.0620000000000001</v>
      </c>
      <c r="I222" s="200"/>
      <c r="L222" s="195"/>
      <c r="M222" s="216"/>
      <c r="N222" s="217"/>
      <c r="O222" s="217"/>
      <c r="P222" s="217"/>
      <c r="Q222" s="217"/>
      <c r="R222" s="217"/>
      <c r="S222" s="217"/>
      <c r="T222" s="218"/>
      <c r="AT222" s="197" t="s">
        <v>167</v>
      </c>
      <c r="AU222" s="197" t="s">
        <v>86</v>
      </c>
      <c r="AV222" s="12" t="s">
        <v>86</v>
      </c>
      <c r="AW222" s="12" t="s">
        <v>43</v>
      </c>
      <c r="AX222" s="12" t="s">
        <v>79</v>
      </c>
      <c r="AY222" s="197" t="s">
        <v>158</v>
      </c>
    </row>
    <row r="223" spans="2:65" s="12" customFormat="1">
      <c r="B223" s="195"/>
      <c r="D223" s="196" t="s">
        <v>167</v>
      </c>
      <c r="E223" s="197" t="s">
        <v>5</v>
      </c>
      <c r="F223" s="198" t="s">
        <v>297</v>
      </c>
      <c r="H223" s="199">
        <v>8.6820000000000004</v>
      </c>
      <c r="I223" s="200"/>
      <c r="L223" s="195"/>
      <c r="M223" s="216"/>
      <c r="N223" s="217"/>
      <c r="O223" s="217"/>
      <c r="P223" s="217"/>
      <c r="Q223" s="217"/>
      <c r="R223" s="217"/>
      <c r="S223" s="217"/>
      <c r="T223" s="218"/>
      <c r="AT223" s="197" t="s">
        <v>167</v>
      </c>
      <c r="AU223" s="197" t="s">
        <v>86</v>
      </c>
      <c r="AV223" s="12" t="s">
        <v>86</v>
      </c>
      <c r="AW223" s="12" t="s">
        <v>43</v>
      </c>
      <c r="AX223" s="12" t="s">
        <v>79</v>
      </c>
      <c r="AY223" s="197" t="s">
        <v>158</v>
      </c>
    </row>
    <row r="224" spans="2:65" s="12" customFormat="1">
      <c r="B224" s="195"/>
      <c r="D224" s="196" t="s">
        <v>167</v>
      </c>
      <c r="E224" s="197" t="s">
        <v>5</v>
      </c>
      <c r="F224" s="198" t="s">
        <v>298</v>
      </c>
      <c r="H224" s="199">
        <v>0.36</v>
      </c>
      <c r="I224" s="200"/>
      <c r="L224" s="195"/>
      <c r="M224" s="216"/>
      <c r="N224" s="217"/>
      <c r="O224" s="217"/>
      <c r="P224" s="217"/>
      <c r="Q224" s="217"/>
      <c r="R224" s="217"/>
      <c r="S224" s="217"/>
      <c r="T224" s="218"/>
      <c r="AT224" s="197" t="s">
        <v>167</v>
      </c>
      <c r="AU224" s="197" t="s">
        <v>86</v>
      </c>
      <c r="AV224" s="12" t="s">
        <v>86</v>
      </c>
      <c r="AW224" s="12" t="s">
        <v>43</v>
      </c>
      <c r="AX224" s="12" t="s">
        <v>79</v>
      </c>
      <c r="AY224" s="197" t="s">
        <v>158</v>
      </c>
    </row>
    <row r="225" spans="2:65" s="14" customFormat="1">
      <c r="B225" s="219"/>
      <c r="D225" s="196" t="s">
        <v>167</v>
      </c>
      <c r="E225" s="228" t="s">
        <v>5</v>
      </c>
      <c r="F225" s="229" t="s">
        <v>214</v>
      </c>
      <c r="H225" s="230">
        <v>33.619</v>
      </c>
      <c r="I225" s="223"/>
      <c r="L225" s="219"/>
      <c r="M225" s="224"/>
      <c r="N225" s="225"/>
      <c r="O225" s="225"/>
      <c r="P225" s="225"/>
      <c r="Q225" s="225"/>
      <c r="R225" s="225"/>
      <c r="S225" s="225"/>
      <c r="T225" s="226"/>
      <c r="AT225" s="227" t="s">
        <v>167</v>
      </c>
      <c r="AU225" s="227" t="s">
        <v>86</v>
      </c>
      <c r="AV225" s="14" t="s">
        <v>165</v>
      </c>
      <c r="AW225" s="14" t="s">
        <v>43</v>
      </c>
      <c r="AX225" s="14" t="s">
        <v>79</v>
      </c>
      <c r="AY225" s="227" t="s">
        <v>158</v>
      </c>
    </row>
    <row r="226" spans="2:65" s="12" customFormat="1">
      <c r="B226" s="195"/>
      <c r="D226" s="212" t="s">
        <v>167</v>
      </c>
      <c r="E226" s="213" t="s">
        <v>5</v>
      </c>
      <c r="F226" s="214" t="s">
        <v>299</v>
      </c>
      <c r="H226" s="215">
        <v>5.0430000000000001</v>
      </c>
      <c r="I226" s="200"/>
      <c r="L226" s="195"/>
      <c r="M226" s="216"/>
      <c r="N226" s="217"/>
      <c r="O226" s="217"/>
      <c r="P226" s="217"/>
      <c r="Q226" s="217"/>
      <c r="R226" s="217"/>
      <c r="S226" s="217"/>
      <c r="T226" s="218"/>
      <c r="AT226" s="197" t="s">
        <v>167</v>
      </c>
      <c r="AU226" s="197" t="s">
        <v>86</v>
      </c>
      <c r="AV226" s="12" t="s">
        <v>86</v>
      </c>
      <c r="AW226" s="12" t="s">
        <v>43</v>
      </c>
      <c r="AX226" s="12" t="s">
        <v>26</v>
      </c>
      <c r="AY226" s="197" t="s">
        <v>158</v>
      </c>
    </row>
    <row r="227" spans="2:65" s="1" customFormat="1" ht="22.5" customHeight="1">
      <c r="B227" s="182"/>
      <c r="C227" s="183" t="s">
        <v>10</v>
      </c>
      <c r="D227" s="183" t="s">
        <v>161</v>
      </c>
      <c r="E227" s="184" t="s">
        <v>308</v>
      </c>
      <c r="F227" s="185" t="s">
        <v>309</v>
      </c>
      <c r="G227" s="186" t="s">
        <v>232</v>
      </c>
      <c r="H227" s="187">
        <v>0.72599999999999998</v>
      </c>
      <c r="I227" s="188"/>
      <c r="J227" s="189">
        <f>ROUND(I227*H227,2)</f>
        <v>0</v>
      </c>
      <c r="K227" s="185" t="s">
        <v>192</v>
      </c>
      <c r="L227" s="42"/>
      <c r="M227" s="190" t="s">
        <v>5</v>
      </c>
      <c r="N227" s="191" t="s">
        <v>50</v>
      </c>
      <c r="O227" s="43"/>
      <c r="P227" s="192">
        <f>O227*H227</f>
        <v>0</v>
      </c>
      <c r="Q227" s="192">
        <v>1.0530555952</v>
      </c>
      <c r="R227" s="192">
        <f>Q227*H227</f>
        <v>0.76451836211519997</v>
      </c>
      <c r="S227" s="192">
        <v>0</v>
      </c>
      <c r="T227" s="193">
        <f>S227*H227</f>
        <v>0</v>
      </c>
      <c r="AR227" s="24" t="s">
        <v>165</v>
      </c>
      <c r="AT227" s="24" t="s">
        <v>161</v>
      </c>
      <c r="AU227" s="24" t="s">
        <v>86</v>
      </c>
      <c r="AY227" s="24" t="s">
        <v>158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4" t="s">
        <v>26</v>
      </c>
      <c r="BK227" s="194">
        <f>ROUND(I227*H227,2)</f>
        <v>0</v>
      </c>
      <c r="BL227" s="24" t="s">
        <v>165</v>
      </c>
      <c r="BM227" s="24" t="s">
        <v>310</v>
      </c>
    </row>
    <row r="228" spans="2:65" s="13" customFormat="1">
      <c r="B228" s="204"/>
      <c r="D228" s="196" t="s">
        <v>167</v>
      </c>
      <c r="E228" s="205" t="s">
        <v>5</v>
      </c>
      <c r="F228" s="206" t="s">
        <v>194</v>
      </c>
      <c r="H228" s="207" t="s">
        <v>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7" t="s">
        <v>167</v>
      </c>
      <c r="AU228" s="207" t="s">
        <v>86</v>
      </c>
      <c r="AV228" s="13" t="s">
        <v>26</v>
      </c>
      <c r="AW228" s="13" t="s">
        <v>43</v>
      </c>
      <c r="AX228" s="13" t="s">
        <v>79</v>
      </c>
      <c r="AY228" s="207" t="s">
        <v>158</v>
      </c>
    </row>
    <row r="229" spans="2:65" s="12" customFormat="1">
      <c r="B229" s="195"/>
      <c r="D229" s="196" t="s">
        <v>167</v>
      </c>
      <c r="E229" s="197" t="s">
        <v>5</v>
      </c>
      <c r="F229" s="198" t="s">
        <v>292</v>
      </c>
      <c r="H229" s="199">
        <v>2.19</v>
      </c>
      <c r="I229" s="200"/>
      <c r="L229" s="195"/>
      <c r="M229" s="216"/>
      <c r="N229" s="217"/>
      <c r="O229" s="217"/>
      <c r="P229" s="217"/>
      <c r="Q229" s="217"/>
      <c r="R229" s="217"/>
      <c r="S229" s="217"/>
      <c r="T229" s="218"/>
      <c r="AT229" s="197" t="s">
        <v>167</v>
      </c>
      <c r="AU229" s="197" t="s">
        <v>86</v>
      </c>
      <c r="AV229" s="12" t="s">
        <v>86</v>
      </c>
      <c r="AW229" s="12" t="s">
        <v>43</v>
      </c>
      <c r="AX229" s="12" t="s">
        <v>79</v>
      </c>
      <c r="AY229" s="197" t="s">
        <v>158</v>
      </c>
    </row>
    <row r="230" spans="2:65" s="12" customFormat="1">
      <c r="B230" s="195"/>
      <c r="D230" s="196" t="s">
        <v>167</v>
      </c>
      <c r="E230" s="197" t="s">
        <v>5</v>
      </c>
      <c r="F230" s="198" t="s">
        <v>282</v>
      </c>
      <c r="H230" s="199">
        <v>3.24</v>
      </c>
      <c r="I230" s="200"/>
      <c r="L230" s="195"/>
      <c r="M230" s="216"/>
      <c r="N230" s="217"/>
      <c r="O230" s="217"/>
      <c r="P230" s="217"/>
      <c r="Q230" s="217"/>
      <c r="R230" s="217"/>
      <c r="S230" s="217"/>
      <c r="T230" s="218"/>
      <c r="AT230" s="197" t="s">
        <v>167</v>
      </c>
      <c r="AU230" s="197" t="s">
        <v>86</v>
      </c>
      <c r="AV230" s="12" t="s">
        <v>86</v>
      </c>
      <c r="AW230" s="12" t="s">
        <v>43</v>
      </c>
      <c r="AX230" s="12" t="s">
        <v>79</v>
      </c>
      <c r="AY230" s="197" t="s">
        <v>158</v>
      </c>
    </row>
    <row r="231" spans="2:65" s="12" customFormat="1">
      <c r="B231" s="195"/>
      <c r="D231" s="196" t="s">
        <v>167</v>
      </c>
      <c r="E231" s="197" t="s">
        <v>5</v>
      </c>
      <c r="F231" s="198" t="s">
        <v>293</v>
      </c>
      <c r="H231" s="199">
        <v>3.9460000000000002</v>
      </c>
      <c r="I231" s="200"/>
      <c r="L231" s="195"/>
      <c r="M231" s="216"/>
      <c r="N231" s="217"/>
      <c r="O231" s="217"/>
      <c r="P231" s="217"/>
      <c r="Q231" s="217"/>
      <c r="R231" s="217"/>
      <c r="S231" s="217"/>
      <c r="T231" s="218"/>
      <c r="AT231" s="197" t="s">
        <v>167</v>
      </c>
      <c r="AU231" s="197" t="s">
        <v>86</v>
      </c>
      <c r="AV231" s="12" t="s">
        <v>86</v>
      </c>
      <c r="AW231" s="12" t="s">
        <v>43</v>
      </c>
      <c r="AX231" s="12" t="s">
        <v>79</v>
      </c>
      <c r="AY231" s="197" t="s">
        <v>158</v>
      </c>
    </row>
    <row r="232" spans="2:65" s="12" customFormat="1">
      <c r="B232" s="195"/>
      <c r="D232" s="196" t="s">
        <v>167</v>
      </c>
      <c r="E232" s="197" t="s">
        <v>5</v>
      </c>
      <c r="F232" s="198" t="s">
        <v>294</v>
      </c>
      <c r="H232" s="199">
        <v>4.077</v>
      </c>
      <c r="I232" s="200"/>
      <c r="L232" s="195"/>
      <c r="M232" s="216"/>
      <c r="N232" s="217"/>
      <c r="O232" s="217"/>
      <c r="P232" s="217"/>
      <c r="Q232" s="217"/>
      <c r="R232" s="217"/>
      <c r="S232" s="217"/>
      <c r="T232" s="218"/>
      <c r="AT232" s="197" t="s">
        <v>167</v>
      </c>
      <c r="AU232" s="197" t="s">
        <v>86</v>
      </c>
      <c r="AV232" s="12" t="s">
        <v>86</v>
      </c>
      <c r="AW232" s="12" t="s">
        <v>43</v>
      </c>
      <c r="AX232" s="12" t="s">
        <v>79</v>
      </c>
      <c r="AY232" s="197" t="s">
        <v>158</v>
      </c>
    </row>
    <row r="233" spans="2:65" s="12" customFormat="1">
      <c r="B233" s="195"/>
      <c r="D233" s="196" t="s">
        <v>167</v>
      </c>
      <c r="E233" s="197" t="s">
        <v>5</v>
      </c>
      <c r="F233" s="198" t="s">
        <v>295</v>
      </c>
      <c r="H233" s="199">
        <v>3.4740000000000002</v>
      </c>
      <c r="I233" s="200"/>
      <c r="L233" s="195"/>
      <c r="M233" s="216"/>
      <c r="N233" s="217"/>
      <c r="O233" s="217"/>
      <c r="P233" s="217"/>
      <c r="Q233" s="217"/>
      <c r="R233" s="217"/>
      <c r="S233" s="217"/>
      <c r="T233" s="218"/>
      <c r="AT233" s="197" t="s">
        <v>167</v>
      </c>
      <c r="AU233" s="197" t="s">
        <v>86</v>
      </c>
      <c r="AV233" s="12" t="s">
        <v>86</v>
      </c>
      <c r="AW233" s="12" t="s">
        <v>43</v>
      </c>
      <c r="AX233" s="12" t="s">
        <v>79</v>
      </c>
      <c r="AY233" s="197" t="s">
        <v>158</v>
      </c>
    </row>
    <row r="234" spans="2:65" s="12" customFormat="1">
      <c r="B234" s="195"/>
      <c r="D234" s="196" t="s">
        <v>167</v>
      </c>
      <c r="E234" s="197" t="s">
        <v>5</v>
      </c>
      <c r="F234" s="198" t="s">
        <v>296</v>
      </c>
      <c r="H234" s="199">
        <v>3.3479999999999999</v>
      </c>
      <c r="I234" s="200"/>
      <c r="L234" s="195"/>
      <c r="M234" s="216"/>
      <c r="N234" s="217"/>
      <c r="O234" s="217"/>
      <c r="P234" s="217"/>
      <c r="Q234" s="217"/>
      <c r="R234" s="217"/>
      <c r="S234" s="217"/>
      <c r="T234" s="218"/>
      <c r="AT234" s="197" t="s">
        <v>167</v>
      </c>
      <c r="AU234" s="197" t="s">
        <v>86</v>
      </c>
      <c r="AV234" s="12" t="s">
        <v>86</v>
      </c>
      <c r="AW234" s="12" t="s">
        <v>43</v>
      </c>
      <c r="AX234" s="12" t="s">
        <v>79</v>
      </c>
      <c r="AY234" s="197" t="s">
        <v>158</v>
      </c>
    </row>
    <row r="235" spans="2:65" s="12" customFormat="1">
      <c r="B235" s="195"/>
      <c r="D235" s="196" t="s">
        <v>167</v>
      </c>
      <c r="E235" s="197" t="s">
        <v>5</v>
      </c>
      <c r="F235" s="198" t="s">
        <v>282</v>
      </c>
      <c r="H235" s="199">
        <v>3.24</v>
      </c>
      <c r="I235" s="200"/>
      <c r="L235" s="195"/>
      <c r="M235" s="216"/>
      <c r="N235" s="217"/>
      <c r="O235" s="217"/>
      <c r="P235" s="217"/>
      <c r="Q235" s="217"/>
      <c r="R235" s="217"/>
      <c r="S235" s="217"/>
      <c r="T235" s="218"/>
      <c r="AT235" s="197" t="s">
        <v>167</v>
      </c>
      <c r="AU235" s="197" t="s">
        <v>86</v>
      </c>
      <c r="AV235" s="12" t="s">
        <v>86</v>
      </c>
      <c r="AW235" s="12" t="s">
        <v>43</v>
      </c>
      <c r="AX235" s="12" t="s">
        <v>79</v>
      </c>
      <c r="AY235" s="197" t="s">
        <v>158</v>
      </c>
    </row>
    <row r="236" spans="2:65" s="12" customFormat="1">
      <c r="B236" s="195"/>
      <c r="D236" s="196" t="s">
        <v>167</v>
      </c>
      <c r="E236" s="197" t="s">
        <v>5</v>
      </c>
      <c r="F236" s="198" t="s">
        <v>286</v>
      </c>
      <c r="H236" s="199">
        <v>1.0620000000000001</v>
      </c>
      <c r="I236" s="200"/>
      <c r="L236" s="195"/>
      <c r="M236" s="216"/>
      <c r="N236" s="217"/>
      <c r="O236" s="217"/>
      <c r="P236" s="217"/>
      <c r="Q236" s="217"/>
      <c r="R236" s="217"/>
      <c r="S236" s="217"/>
      <c r="T236" s="218"/>
      <c r="AT236" s="197" t="s">
        <v>167</v>
      </c>
      <c r="AU236" s="197" t="s">
        <v>86</v>
      </c>
      <c r="AV236" s="12" t="s">
        <v>86</v>
      </c>
      <c r="AW236" s="12" t="s">
        <v>43</v>
      </c>
      <c r="AX236" s="12" t="s">
        <v>79</v>
      </c>
      <c r="AY236" s="197" t="s">
        <v>158</v>
      </c>
    </row>
    <row r="237" spans="2:65" s="12" customFormat="1">
      <c r="B237" s="195"/>
      <c r="D237" s="196" t="s">
        <v>167</v>
      </c>
      <c r="E237" s="197" t="s">
        <v>5</v>
      </c>
      <c r="F237" s="198" t="s">
        <v>297</v>
      </c>
      <c r="H237" s="199">
        <v>8.6820000000000004</v>
      </c>
      <c r="I237" s="200"/>
      <c r="L237" s="195"/>
      <c r="M237" s="216"/>
      <c r="N237" s="217"/>
      <c r="O237" s="217"/>
      <c r="P237" s="217"/>
      <c r="Q237" s="217"/>
      <c r="R237" s="217"/>
      <c r="S237" s="217"/>
      <c r="T237" s="218"/>
      <c r="AT237" s="197" t="s">
        <v>167</v>
      </c>
      <c r="AU237" s="197" t="s">
        <v>86</v>
      </c>
      <c r="AV237" s="12" t="s">
        <v>86</v>
      </c>
      <c r="AW237" s="12" t="s">
        <v>43</v>
      </c>
      <c r="AX237" s="12" t="s">
        <v>79</v>
      </c>
      <c r="AY237" s="197" t="s">
        <v>158</v>
      </c>
    </row>
    <row r="238" spans="2:65" s="12" customFormat="1">
      <c r="B238" s="195"/>
      <c r="D238" s="196" t="s">
        <v>167</v>
      </c>
      <c r="E238" s="197" t="s">
        <v>5</v>
      </c>
      <c r="F238" s="198" t="s">
        <v>298</v>
      </c>
      <c r="H238" s="199">
        <v>0.36</v>
      </c>
      <c r="I238" s="200"/>
      <c r="L238" s="195"/>
      <c r="M238" s="216"/>
      <c r="N238" s="217"/>
      <c r="O238" s="217"/>
      <c r="P238" s="217"/>
      <c r="Q238" s="217"/>
      <c r="R238" s="217"/>
      <c r="S238" s="217"/>
      <c r="T238" s="218"/>
      <c r="AT238" s="197" t="s">
        <v>167</v>
      </c>
      <c r="AU238" s="197" t="s">
        <v>86</v>
      </c>
      <c r="AV238" s="12" t="s">
        <v>86</v>
      </c>
      <c r="AW238" s="12" t="s">
        <v>43</v>
      </c>
      <c r="AX238" s="12" t="s">
        <v>79</v>
      </c>
      <c r="AY238" s="197" t="s">
        <v>158</v>
      </c>
    </row>
    <row r="239" spans="2:65" s="14" customFormat="1">
      <c r="B239" s="219"/>
      <c r="D239" s="196" t="s">
        <v>167</v>
      </c>
      <c r="E239" s="228" t="s">
        <v>5</v>
      </c>
      <c r="F239" s="229" t="s">
        <v>214</v>
      </c>
      <c r="H239" s="230">
        <v>33.619</v>
      </c>
      <c r="I239" s="223"/>
      <c r="L239" s="219"/>
      <c r="M239" s="224"/>
      <c r="N239" s="225"/>
      <c r="O239" s="225"/>
      <c r="P239" s="225"/>
      <c r="Q239" s="225"/>
      <c r="R239" s="225"/>
      <c r="S239" s="225"/>
      <c r="T239" s="226"/>
      <c r="AT239" s="227" t="s">
        <v>167</v>
      </c>
      <c r="AU239" s="227" t="s">
        <v>86</v>
      </c>
      <c r="AV239" s="14" t="s">
        <v>165</v>
      </c>
      <c r="AW239" s="14" t="s">
        <v>43</v>
      </c>
      <c r="AX239" s="14" t="s">
        <v>79</v>
      </c>
      <c r="AY239" s="227" t="s">
        <v>158</v>
      </c>
    </row>
    <row r="240" spans="2:65" s="12" customFormat="1">
      <c r="B240" s="195"/>
      <c r="D240" s="196" t="s">
        <v>167</v>
      </c>
      <c r="E240" s="197" t="s">
        <v>5</v>
      </c>
      <c r="F240" s="198" t="s">
        <v>311</v>
      </c>
      <c r="H240" s="199">
        <v>0.72599999999999998</v>
      </c>
      <c r="I240" s="200"/>
      <c r="L240" s="195"/>
      <c r="M240" s="216"/>
      <c r="N240" s="217"/>
      <c r="O240" s="217"/>
      <c r="P240" s="217"/>
      <c r="Q240" s="217"/>
      <c r="R240" s="217"/>
      <c r="S240" s="217"/>
      <c r="T240" s="218"/>
      <c r="AT240" s="197" t="s">
        <v>167</v>
      </c>
      <c r="AU240" s="197" t="s">
        <v>86</v>
      </c>
      <c r="AV240" s="12" t="s">
        <v>86</v>
      </c>
      <c r="AW240" s="12" t="s">
        <v>43</v>
      </c>
      <c r="AX240" s="12" t="s">
        <v>26</v>
      </c>
      <c r="AY240" s="197" t="s">
        <v>158</v>
      </c>
    </row>
    <row r="241" spans="2:65" s="11" customFormat="1" ht="29.85" customHeight="1">
      <c r="B241" s="168"/>
      <c r="D241" s="179" t="s">
        <v>78</v>
      </c>
      <c r="E241" s="180" t="s">
        <v>235</v>
      </c>
      <c r="F241" s="180" t="s">
        <v>312</v>
      </c>
      <c r="I241" s="171"/>
      <c r="J241" s="181">
        <f>BK241</f>
        <v>0</v>
      </c>
      <c r="L241" s="168"/>
      <c r="M241" s="173"/>
      <c r="N241" s="174"/>
      <c r="O241" s="174"/>
      <c r="P241" s="175">
        <f>SUM(P242:P249)</f>
        <v>0</v>
      </c>
      <c r="Q241" s="174"/>
      <c r="R241" s="175">
        <f>SUM(R242:R249)</f>
        <v>7.0080486830000002</v>
      </c>
      <c r="S241" s="174"/>
      <c r="T241" s="176">
        <f>SUM(T242:T249)</f>
        <v>0</v>
      </c>
      <c r="AR241" s="169" t="s">
        <v>26</v>
      </c>
      <c r="AT241" s="177" t="s">
        <v>78</v>
      </c>
      <c r="AU241" s="177" t="s">
        <v>26</v>
      </c>
      <c r="AY241" s="169" t="s">
        <v>158</v>
      </c>
      <c r="BK241" s="178">
        <f>SUM(BK242:BK249)</f>
        <v>0</v>
      </c>
    </row>
    <row r="242" spans="2:65" s="1" customFormat="1" ht="31.5" customHeight="1">
      <c r="B242" s="182"/>
      <c r="C242" s="183" t="s">
        <v>313</v>
      </c>
      <c r="D242" s="183" t="s">
        <v>161</v>
      </c>
      <c r="E242" s="184" t="s">
        <v>314</v>
      </c>
      <c r="F242" s="185" t="s">
        <v>315</v>
      </c>
      <c r="G242" s="186" t="s">
        <v>268</v>
      </c>
      <c r="H242" s="187">
        <v>20.405000000000001</v>
      </c>
      <c r="I242" s="188"/>
      <c r="J242" s="189">
        <f>ROUND(I242*H242,2)</f>
        <v>0</v>
      </c>
      <c r="K242" s="185" t="s">
        <v>192</v>
      </c>
      <c r="L242" s="42"/>
      <c r="M242" s="190" t="s">
        <v>5</v>
      </c>
      <c r="N242" s="191" t="s">
        <v>50</v>
      </c>
      <c r="O242" s="43"/>
      <c r="P242" s="192">
        <f>O242*H242</f>
        <v>0</v>
      </c>
      <c r="Q242" s="192">
        <v>0.13944860000000001</v>
      </c>
      <c r="R242" s="192">
        <f>Q242*H242</f>
        <v>2.8454486830000003</v>
      </c>
      <c r="S242" s="192">
        <v>0</v>
      </c>
      <c r="T242" s="193">
        <f>S242*H242</f>
        <v>0</v>
      </c>
      <c r="AR242" s="24" t="s">
        <v>165</v>
      </c>
      <c r="AT242" s="24" t="s">
        <v>161</v>
      </c>
      <c r="AU242" s="24" t="s">
        <v>86</v>
      </c>
      <c r="AY242" s="24" t="s">
        <v>158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4" t="s">
        <v>26</v>
      </c>
      <c r="BK242" s="194">
        <f>ROUND(I242*H242,2)</f>
        <v>0</v>
      </c>
      <c r="BL242" s="24" t="s">
        <v>165</v>
      </c>
      <c r="BM242" s="24" t="s">
        <v>316</v>
      </c>
    </row>
    <row r="243" spans="2:65" s="13" customFormat="1">
      <c r="B243" s="204"/>
      <c r="D243" s="196" t="s">
        <v>167</v>
      </c>
      <c r="E243" s="205" t="s">
        <v>5</v>
      </c>
      <c r="F243" s="206" t="s">
        <v>317</v>
      </c>
      <c r="H243" s="207" t="s">
        <v>5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7" t="s">
        <v>167</v>
      </c>
      <c r="AU243" s="207" t="s">
        <v>86</v>
      </c>
      <c r="AV243" s="13" t="s">
        <v>26</v>
      </c>
      <c r="AW243" s="13" t="s">
        <v>43</v>
      </c>
      <c r="AX243" s="13" t="s">
        <v>79</v>
      </c>
      <c r="AY243" s="207" t="s">
        <v>158</v>
      </c>
    </row>
    <row r="244" spans="2:65" s="13" customFormat="1">
      <c r="B244" s="204"/>
      <c r="D244" s="196" t="s">
        <v>167</v>
      </c>
      <c r="E244" s="205" t="s">
        <v>5</v>
      </c>
      <c r="F244" s="206" t="s">
        <v>194</v>
      </c>
      <c r="H244" s="207" t="s">
        <v>5</v>
      </c>
      <c r="I244" s="208"/>
      <c r="L244" s="204"/>
      <c r="M244" s="209"/>
      <c r="N244" s="210"/>
      <c r="O244" s="210"/>
      <c r="P244" s="210"/>
      <c r="Q244" s="210"/>
      <c r="R244" s="210"/>
      <c r="S244" s="210"/>
      <c r="T244" s="211"/>
      <c r="AT244" s="207" t="s">
        <v>167</v>
      </c>
      <c r="AU244" s="207" t="s">
        <v>86</v>
      </c>
      <c r="AV244" s="13" t="s">
        <v>26</v>
      </c>
      <c r="AW244" s="13" t="s">
        <v>43</v>
      </c>
      <c r="AX244" s="13" t="s">
        <v>79</v>
      </c>
      <c r="AY244" s="207" t="s">
        <v>158</v>
      </c>
    </row>
    <row r="245" spans="2:65" s="12" customFormat="1">
      <c r="B245" s="195"/>
      <c r="D245" s="212" t="s">
        <v>167</v>
      </c>
      <c r="E245" s="213" t="s">
        <v>5</v>
      </c>
      <c r="F245" s="214" t="s">
        <v>318</v>
      </c>
      <c r="H245" s="215">
        <v>20.405000000000001</v>
      </c>
      <c r="I245" s="200"/>
      <c r="L245" s="195"/>
      <c r="M245" s="216"/>
      <c r="N245" s="217"/>
      <c r="O245" s="217"/>
      <c r="P245" s="217"/>
      <c r="Q245" s="217"/>
      <c r="R245" s="217"/>
      <c r="S245" s="217"/>
      <c r="T245" s="218"/>
      <c r="AT245" s="197" t="s">
        <v>167</v>
      </c>
      <c r="AU245" s="197" t="s">
        <v>86</v>
      </c>
      <c r="AV245" s="12" t="s">
        <v>86</v>
      </c>
      <c r="AW245" s="12" t="s">
        <v>43</v>
      </c>
      <c r="AX245" s="12" t="s">
        <v>26</v>
      </c>
      <c r="AY245" s="197" t="s">
        <v>158</v>
      </c>
    </row>
    <row r="246" spans="2:65" s="1" customFormat="1" ht="31.5" customHeight="1">
      <c r="B246" s="182"/>
      <c r="C246" s="231" t="s">
        <v>319</v>
      </c>
      <c r="D246" s="231" t="s">
        <v>272</v>
      </c>
      <c r="E246" s="232" t="s">
        <v>320</v>
      </c>
      <c r="F246" s="233" t="s">
        <v>321</v>
      </c>
      <c r="G246" s="234" t="s">
        <v>268</v>
      </c>
      <c r="H246" s="235">
        <v>20.812999999999999</v>
      </c>
      <c r="I246" s="236"/>
      <c r="J246" s="237">
        <f>ROUND(I246*H246,2)</f>
        <v>0</v>
      </c>
      <c r="K246" s="233" t="s">
        <v>192</v>
      </c>
      <c r="L246" s="238"/>
      <c r="M246" s="239" t="s">
        <v>5</v>
      </c>
      <c r="N246" s="240" t="s">
        <v>50</v>
      </c>
      <c r="O246" s="43"/>
      <c r="P246" s="192">
        <f>O246*H246</f>
        <v>0</v>
      </c>
      <c r="Q246" s="192">
        <v>0.2</v>
      </c>
      <c r="R246" s="192">
        <f>Q246*H246</f>
        <v>4.1626000000000003</v>
      </c>
      <c r="S246" s="192">
        <v>0</v>
      </c>
      <c r="T246" s="193">
        <f>S246*H246</f>
        <v>0</v>
      </c>
      <c r="AR246" s="24" t="s">
        <v>229</v>
      </c>
      <c r="AT246" s="24" t="s">
        <v>272</v>
      </c>
      <c r="AU246" s="24" t="s">
        <v>86</v>
      </c>
      <c r="AY246" s="24" t="s">
        <v>158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24" t="s">
        <v>26</v>
      </c>
      <c r="BK246" s="194">
        <f>ROUND(I246*H246,2)</f>
        <v>0</v>
      </c>
      <c r="BL246" s="24" t="s">
        <v>165</v>
      </c>
      <c r="BM246" s="24" t="s">
        <v>322</v>
      </c>
    </row>
    <row r="247" spans="2:65" s="13" customFormat="1">
      <c r="B247" s="204"/>
      <c r="D247" s="196" t="s">
        <v>167</v>
      </c>
      <c r="E247" s="205" t="s">
        <v>5</v>
      </c>
      <c r="F247" s="206" t="s">
        <v>317</v>
      </c>
      <c r="H247" s="207" t="s">
        <v>5</v>
      </c>
      <c r="I247" s="208"/>
      <c r="L247" s="204"/>
      <c r="M247" s="209"/>
      <c r="N247" s="210"/>
      <c r="O247" s="210"/>
      <c r="P247" s="210"/>
      <c r="Q247" s="210"/>
      <c r="R247" s="210"/>
      <c r="S247" s="210"/>
      <c r="T247" s="211"/>
      <c r="AT247" s="207" t="s">
        <v>167</v>
      </c>
      <c r="AU247" s="207" t="s">
        <v>86</v>
      </c>
      <c r="AV247" s="13" t="s">
        <v>26</v>
      </c>
      <c r="AW247" s="13" t="s">
        <v>43</v>
      </c>
      <c r="AX247" s="13" t="s">
        <v>79</v>
      </c>
      <c r="AY247" s="207" t="s">
        <v>158</v>
      </c>
    </row>
    <row r="248" spans="2:65" s="13" customFormat="1">
      <c r="B248" s="204"/>
      <c r="D248" s="196" t="s">
        <v>167</v>
      </c>
      <c r="E248" s="205" t="s">
        <v>5</v>
      </c>
      <c r="F248" s="206" t="s">
        <v>194</v>
      </c>
      <c r="H248" s="207" t="s">
        <v>5</v>
      </c>
      <c r="I248" s="208"/>
      <c r="L248" s="204"/>
      <c r="M248" s="209"/>
      <c r="N248" s="210"/>
      <c r="O248" s="210"/>
      <c r="P248" s="210"/>
      <c r="Q248" s="210"/>
      <c r="R248" s="210"/>
      <c r="S248" s="210"/>
      <c r="T248" s="211"/>
      <c r="AT248" s="207" t="s">
        <v>167</v>
      </c>
      <c r="AU248" s="207" t="s">
        <v>86</v>
      </c>
      <c r="AV248" s="13" t="s">
        <v>26</v>
      </c>
      <c r="AW248" s="13" t="s">
        <v>43</v>
      </c>
      <c r="AX248" s="13" t="s">
        <v>79</v>
      </c>
      <c r="AY248" s="207" t="s">
        <v>158</v>
      </c>
    </row>
    <row r="249" spans="2:65" s="12" customFormat="1">
      <c r="B249" s="195"/>
      <c r="D249" s="196" t="s">
        <v>167</v>
      </c>
      <c r="E249" s="197" t="s">
        <v>5</v>
      </c>
      <c r="F249" s="198" t="s">
        <v>323</v>
      </c>
      <c r="H249" s="199">
        <v>20.812999999999999</v>
      </c>
      <c r="I249" s="200"/>
      <c r="L249" s="195"/>
      <c r="M249" s="216"/>
      <c r="N249" s="217"/>
      <c r="O249" s="217"/>
      <c r="P249" s="217"/>
      <c r="Q249" s="217"/>
      <c r="R249" s="217"/>
      <c r="S249" s="217"/>
      <c r="T249" s="218"/>
      <c r="AT249" s="197" t="s">
        <v>167</v>
      </c>
      <c r="AU249" s="197" t="s">
        <v>86</v>
      </c>
      <c r="AV249" s="12" t="s">
        <v>86</v>
      </c>
      <c r="AW249" s="12" t="s">
        <v>43</v>
      </c>
      <c r="AX249" s="12" t="s">
        <v>26</v>
      </c>
      <c r="AY249" s="197" t="s">
        <v>158</v>
      </c>
    </row>
    <row r="250" spans="2:65" s="11" customFormat="1" ht="29.85" customHeight="1">
      <c r="B250" s="168"/>
      <c r="D250" s="179" t="s">
        <v>78</v>
      </c>
      <c r="E250" s="180" t="s">
        <v>324</v>
      </c>
      <c r="F250" s="180" t="s">
        <v>325</v>
      </c>
      <c r="I250" s="171"/>
      <c r="J250" s="181">
        <f>BK250</f>
        <v>0</v>
      </c>
      <c r="L250" s="168"/>
      <c r="M250" s="173"/>
      <c r="N250" s="174"/>
      <c r="O250" s="174"/>
      <c r="P250" s="175">
        <f>P251</f>
        <v>0</v>
      </c>
      <c r="Q250" s="174"/>
      <c r="R250" s="175">
        <f>R251</f>
        <v>0</v>
      </c>
      <c r="S250" s="174"/>
      <c r="T250" s="176">
        <f>T251</f>
        <v>0</v>
      </c>
      <c r="AR250" s="169" t="s">
        <v>26</v>
      </c>
      <c r="AT250" s="177" t="s">
        <v>78</v>
      </c>
      <c r="AU250" s="177" t="s">
        <v>26</v>
      </c>
      <c r="AY250" s="169" t="s">
        <v>158</v>
      </c>
      <c r="BK250" s="178">
        <f>BK251</f>
        <v>0</v>
      </c>
    </row>
    <row r="251" spans="2:65" s="1" customFormat="1" ht="31.5" customHeight="1">
      <c r="B251" s="182"/>
      <c r="C251" s="183" t="s">
        <v>326</v>
      </c>
      <c r="D251" s="183" t="s">
        <v>161</v>
      </c>
      <c r="E251" s="184" t="s">
        <v>327</v>
      </c>
      <c r="F251" s="185" t="s">
        <v>328</v>
      </c>
      <c r="G251" s="186" t="s">
        <v>232</v>
      </c>
      <c r="H251" s="187">
        <v>90.07</v>
      </c>
      <c r="I251" s="188"/>
      <c r="J251" s="189">
        <f>ROUND(I251*H251,2)</f>
        <v>0</v>
      </c>
      <c r="K251" s="185" t="s">
        <v>192</v>
      </c>
      <c r="L251" s="42"/>
      <c r="M251" s="190" t="s">
        <v>5</v>
      </c>
      <c r="N251" s="191" t="s">
        <v>50</v>
      </c>
      <c r="O251" s="43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24" t="s">
        <v>165</v>
      </c>
      <c r="AT251" s="24" t="s">
        <v>161</v>
      </c>
      <c r="AU251" s="24" t="s">
        <v>86</v>
      </c>
      <c r="AY251" s="24" t="s">
        <v>158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4" t="s">
        <v>26</v>
      </c>
      <c r="BK251" s="194">
        <f>ROUND(I251*H251,2)</f>
        <v>0</v>
      </c>
      <c r="BL251" s="24" t="s">
        <v>165</v>
      </c>
      <c r="BM251" s="24" t="s">
        <v>329</v>
      </c>
    </row>
    <row r="252" spans="2:65" s="11" customFormat="1" ht="37.35" customHeight="1">
      <c r="B252" s="168"/>
      <c r="D252" s="169" t="s">
        <v>78</v>
      </c>
      <c r="E252" s="170" t="s">
        <v>330</v>
      </c>
      <c r="F252" s="170" t="s">
        <v>331</v>
      </c>
      <c r="I252" s="171"/>
      <c r="J252" s="172">
        <f>BK252</f>
        <v>0</v>
      </c>
      <c r="L252" s="168"/>
      <c r="M252" s="173"/>
      <c r="N252" s="174"/>
      <c r="O252" s="174"/>
      <c r="P252" s="175">
        <f>P253+P261+P298</f>
        <v>0</v>
      </c>
      <c r="Q252" s="174"/>
      <c r="R252" s="175">
        <f>R253+R261+R298</f>
        <v>8.9265984700000001</v>
      </c>
      <c r="S252" s="174"/>
      <c r="T252" s="176">
        <f>T253+T261+T298</f>
        <v>0</v>
      </c>
      <c r="AR252" s="169" t="s">
        <v>86</v>
      </c>
      <c r="AT252" s="177" t="s">
        <v>78</v>
      </c>
      <c r="AU252" s="177" t="s">
        <v>79</v>
      </c>
      <c r="AY252" s="169" t="s">
        <v>158</v>
      </c>
      <c r="BK252" s="178">
        <f>BK253+BK261+BK298</f>
        <v>0</v>
      </c>
    </row>
    <row r="253" spans="2:65" s="11" customFormat="1" ht="19.899999999999999" customHeight="1">
      <c r="B253" s="168"/>
      <c r="D253" s="179" t="s">
        <v>78</v>
      </c>
      <c r="E253" s="180" t="s">
        <v>332</v>
      </c>
      <c r="F253" s="180" t="s">
        <v>333</v>
      </c>
      <c r="I253" s="171"/>
      <c r="J253" s="181">
        <f>BK253</f>
        <v>0</v>
      </c>
      <c r="L253" s="168"/>
      <c r="M253" s="173"/>
      <c r="N253" s="174"/>
      <c r="O253" s="174"/>
      <c r="P253" s="175">
        <f>SUM(P254:P260)</f>
        <v>0</v>
      </c>
      <c r="Q253" s="174"/>
      <c r="R253" s="175">
        <f>SUM(R254:R260)</f>
        <v>4.6183500000000002E-3</v>
      </c>
      <c r="S253" s="174"/>
      <c r="T253" s="176">
        <f>SUM(T254:T260)</f>
        <v>0</v>
      </c>
      <c r="AR253" s="169" t="s">
        <v>86</v>
      </c>
      <c r="AT253" s="177" t="s">
        <v>78</v>
      </c>
      <c r="AU253" s="177" t="s">
        <v>26</v>
      </c>
      <c r="AY253" s="169" t="s">
        <v>158</v>
      </c>
      <c r="BK253" s="178">
        <f>SUM(BK254:BK260)</f>
        <v>0</v>
      </c>
    </row>
    <row r="254" spans="2:65" s="1" customFormat="1" ht="31.5" customHeight="1">
      <c r="B254" s="182"/>
      <c r="C254" s="183" t="s">
        <v>334</v>
      </c>
      <c r="D254" s="183" t="s">
        <v>161</v>
      </c>
      <c r="E254" s="184" t="s">
        <v>335</v>
      </c>
      <c r="F254" s="185" t="s">
        <v>336</v>
      </c>
      <c r="G254" s="186" t="s">
        <v>253</v>
      </c>
      <c r="H254" s="187">
        <v>5.94</v>
      </c>
      <c r="I254" s="188"/>
      <c r="J254" s="189">
        <f>ROUND(I254*H254,2)</f>
        <v>0</v>
      </c>
      <c r="K254" s="185" t="s">
        <v>192</v>
      </c>
      <c r="L254" s="42"/>
      <c r="M254" s="190" t="s">
        <v>5</v>
      </c>
      <c r="N254" s="191" t="s">
        <v>50</v>
      </c>
      <c r="O254" s="43"/>
      <c r="P254" s="192">
        <f>O254*H254</f>
        <v>0</v>
      </c>
      <c r="Q254" s="192">
        <v>7.7749999999999998E-4</v>
      </c>
      <c r="R254" s="192">
        <f>Q254*H254</f>
        <v>4.6183500000000002E-3</v>
      </c>
      <c r="S254" s="192">
        <v>0</v>
      </c>
      <c r="T254" s="193">
        <f>S254*H254</f>
        <v>0</v>
      </c>
      <c r="AR254" s="24" t="s">
        <v>271</v>
      </c>
      <c r="AT254" s="24" t="s">
        <v>161</v>
      </c>
      <c r="AU254" s="24" t="s">
        <v>86</v>
      </c>
      <c r="AY254" s="24" t="s">
        <v>158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4" t="s">
        <v>26</v>
      </c>
      <c r="BK254" s="194">
        <f>ROUND(I254*H254,2)</f>
        <v>0</v>
      </c>
      <c r="BL254" s="24" t="s">
        <v>271</v>
      </c>
      <c r="BM254" s="24" t="s">
        <v>337</v>
      </c>
    </row>
    <row r="255" spans="2:65" s="13" customFormat="1">
      <c r="B255" s="204"/>
      <c r="D255" s="196" t="s">
        <v>167</v>
      </c>
      <c r="E255" s="205" t="s">
        <v>5</v>
      </c>
      <c r="F255" s="206" t="s">
        <v>194</v>
      </c>
      <c r="H255" s="207" t="s">
        <v>5</v>
      </c>
      <c r="I255" s="208"/>
      <c r="L255" s="204"/>
      <c r="M255" s="209"/>
      <c r="N255" s="210"/>
      <c r="O255" s="210"/>
      <c r="P255" s="210"/>
      <c r="Q255" s="210"/>
      <c r="R255" s="210"/>
      <c r="S255" s="210"/>
      <c r="T255" s="211"/>
      <c r="AT255" s="207" t="s">
        <v>167</v>
      </c>
      <c r="AU255" s="207" t="s">
        <v>86</v>
      </c>
      <c r="AV255" s="13" t="s">
        <v>26</v>
      </c>
      <c r="AW255" s="13" t="s">
        <v>43</v>
      </c>
      <c r="AX255" s="13" t="s">
        <v>79</v>
      </c>
      <c r="AY255" s="207" t="s">
        <v>158</v>
      </c>
    </row>
    <row r="256" spans="2:65" s="12" customFormat="1">
      <c r="B256" s="195"/>
      <c r="D256" s="212" t="s">
        <v>167</v>
      </c>
      <c r="E256" s="213" t="s">
        <v>5</v>
      </c>
      <c r="F256" s="214" t="s">
        <v>338</v>
      </c>
      <c r="H256" s="215">
        <v>5.94</v>
      </c>
      <c r="I256" s="200"/>
      <c r="L256" s="195"/>
      <c r="M256" s="216"/>
      <c r="N256" s="217"/>
      <c r="O256" s="217"/>
      <c r="P256" s="217"/>
      <c r="Q256" s="217"/>
      <c r="R256" s="217"/>
      <c r="S256" s="217"/>
      <c r="T256" s="218"/>
      <c r="AT256" s="197" t="s">
        <v>167</v>
      </c>
      <c r="AU256" s="197" t="s">
        <v>86</v>
      </c>
      <c r="AV256" s="12" t="s">
        <v>86</v>
      </c>
      <c r="AW256" s="12" t="s">
        <v>43</v>
      </c>
      <c r="AX256" s="12" t="s">
        <v>26</v>
      </c>
      <c r="AY256" s="197" t="s">
        <v>158</v>
      </c>
    </row>
    <row r="257" spans="2:65" s="1" customFormat="1" ht="22.5" customHeight="1">
      <c r="B257" s="182"/>
      <c r="C257" s="183" t="s">
        <v>339</v>
      </c>
      <c r="D257" s="183" t="s">
        <v>161</v>
      </c>
      <c r="E257" s="184" t="s">
        <v>340</v>
      </c>
      <c r="F257" s="185" t="s">
        <v>341</v>
      </c>
      <c r="G257" s="186" t="s">
        <v>268</v>
      </c>
      <c r="H257" s="187">
        <v>5.4</v>
      </c>
      <c r="I257" s="188"/>
      <c r="J257" s="189">
        <f>ROUND(I257*H257,2)</f>
        <v>0</v>
      </c>
      <c r="K257" s="185" t="s">
        <v>5</v>
      </c>
      <c r="L257" s="42"/>
      <c r="M257" s="190" t="s">
        <v>5</v>
      </c>
      <c r="N257" s="191" t="s">
        <v>50</v>
      </c>
      <c r="O257" s="43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AR257" s="24" t="s">
        <v>271</v>
      </c>
      <c r="AT257" s="24" t="s">
        <v>161</v>
      </c>
      <c r="AU257" s="24" t="s">
        <v>86</v>
      </c>
      <c r="AY257" s="24" t="s">
        <v>158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24" t="s">
        <v>26</v>
      </c>
      <c r="BK257" s="194">
        <f>ROUND(I257*H257,2)</f>
        <v>0</v>
      </c>
      <c r="BL257" s="24" t="s">
        <v>271</v>
      </c>
      <c r="BM257" s="24" t="s">
        <v>342</v>
      </c>
    </row>
    <row r="258" spans="2:65" s="13" customFormat="1">
      <c r="B258" s="204"/>
      <c r="D258" s="196" t="s">
        <v>167</v>
      </c>
      <c r="E258" s="205" t="s">
        <v>5</v>
      </c>
      <c r="F258" s="206" t="s">
        <v>194</v>
      </c>
      <c r="H258" s="207" t="s">
        <v>5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7" t="s">
        <v>167</v>
      </c>
      <c r="AU258" s="207" t="s">
        <v>86</v>
      </c>
      <c r="AV258" s="13" t="s">
        <v>26</v>
      </c>
      <c r="AW258" s="13" t="s">
        <v>43</v>
      </c>
      <c r="AX258" s="13" t="s">
        <v>79</v>
      </c>
      <c r="AY258" s="207" t="s">
        <v>158</v>
      </c>
    </row>
    <row r="259" spans="2:65" s="12" customFormat="1">
      <c r="B259" s="195"/>
      <c r="D259" s="212" t="s">
        <v>167</v>
      </c>
      <c r="E259" s="213" t="s">
        <v>5</v>
      </c>
      <c r="F259" s="214" t="s">
        <v>343</v>
      </c>
      <c r="H259" s="215">
        <v>5.4</v>
      </c>
      <c r="I259" s="200"/>
      <c r="L259" s="195"/>
      <c r="M259" s="216"/>
      <c r="N259" s="217"/>
      <c r="O259" s="217"/>
      <c r="P259" s="217"/>
      <c r="Q259" s="217"/>
      <c r="R259" s="217"/>
      <c r="S259" s="217"/>
      <c r="T259" s="218"/>
      <c r="AT259" s="197" t="s">
        <v>167</v>
      </c>
      <c r="AU259" s="197" t="s">
        <v>86</v>
      </c>
      <c r="AV259" s="12" t="s">
        <v>86</v>
      </c>
      <c r="AW259" s="12" t="s">
        <v>43</v>
      </c>
      <c r="AX259" s="12" t="s">
        <v>26</v>
      </c>
      <c r="AY259" s="197" t="s">
        <v>158</v>
      </c>
    </row>
    <row r="260" spans="2:65" s="1" customFormat="1" ht="31.5" customHeight="1">
      <c r="B260" s="182"/>
      <c r="C260" s="183" t="s">
        <v>344</v>
      </c>
      <c r="D260" s="183" t="s">
        <v>161</v>
      </c>
      <c r="E260" s="184" t="s">
        <v>345</v>
      </c>
      <c r="F260" s="185" t="s">
        <v>346</v>
      </c>
      <c r="G260" s="186" t="s">
        <v>347</v>
      </c>
      <c r="H260" s="241"/>
      <c r="I260" s="188"/>
      <c r="J260" s="189">
        <f>ROUND(I260*H260,2)</f>
        <v>0</v>
      </c>
      <c r="K260" s="185" t="s">
        <v>192</v>
      </c>
      <c r="L260" s="42"/>
      <c r="M260" s="190" t="s">
        <v>5</v>
      </c>
      <c r="N260" s="191" t="s">
        <v>50</v>
      </c>
      <c r="O260" s="43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AR260" s="24" t="s">
        <v>271</v>
      </c>
      <c r="AT260" s="24" t="s">
        <v>161</v>
      </c>
      <c r="AU260" s="24" t="s">
        <v>86</v>
      </c>
      <c r="AY260" s="24" t="s">
        <v>158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4" t="s">
        <v>26</v>
      </c>
      <c r="BK260" s="194">
        <f>ROUND(I260*H260,2)</f>
        <v>0</v>
      </c>
      <c r="BL260" s="24" t="s">
        <v>271</v>
      </c>
      <c r="BM260" s="24" t="s">
        <v>348</v>
      </c>
    </row>
    <row r="261" spans="2:65" s="11" customFormat="1" ht="29.85" customHeight="1">
      <c r="B261" s="168"/>
      <c r="D261" s="179" t="s">
        <v>78</v>
      </c>
      <c r="E261" s="180" t="s">
        <v>349</v>
      </c>
      <c r="F261" s="180" t="s">
        <v>350</v>
      </c>
      <c r="I261" s="171"/>
      <c r="J261" s="181">
        <f>BK261</f>
        <v>0</v>
      </c>
      <c r="L261" s="168"/>
      <c r="M261" s="173"/>
      <c r="N261" s="174"/>
      <c r="O261" s="174"/>
      <c r="P261" s="175">
        <f>SUM(P262:P297)</f>
        <v>0</v>
      </c>
      <c r="Q261" s="174"/>
      <c r="R261" s="175">
        <f>SUM(R262:R297)</f>
        <v>1.6860468399999999</v>
      </c>
      <c r="S261" s="174"/>
      <c r="T261" s="176">
        <f>SUM(T262:T297)</f>
        <v>0</v>
      </c>
      <c r="AR261" s="169" t="s">
        <v>86</v>
      </c>
      <c r="AT261" s="177" t="s">
        <v>78</v>
      </c>
      <c r="AU261" s="177" t="s">
        <v>26</v>
      </c>
      <c r="AY261" s="169" t="s">
        <v>158</v>
      </c>
      <c r="BK261" s="178">
        <f>SUM(BK262:BK297)</f>
        <v>0</v>
      </c>
    </row>
    <row r="262" spans="2:65" s="1" customFormat="1" ht="22.5" customHeight="1">
      <c r="B262" s="182"/>
      <c r="C262" s="183" t="s">
        <v>351</v>
      </c>
      <c r="D262" s="183" t="s">
        <v>161</v>
      </c>
      <c r="E262" s="184" t="s">
        <v>352</v>
      </c>
      <c r="F262" s="185" t="s">
        <v>353</v>
      </c>
      <c r="G262" s="186" t="s">
        <v>268</v>
      </c>
      <c r="H262" s="187">
        <v>3.95</v>
      </c>
      <c r="I262" s="188"/>
      <c r="J262" s="189">
        <f>ROUND(I262*H262,2)</f>
        <v>0</v>
      </c>
      <c r="K262" s="185" t="s">
        <v>192</v>
      </c>
      <c r="L262" s="42"/>
      <c r="M262" s="190" t="s">
        <v>5</v>
      </c>
      <c r="N262" s="191" t="s">
        <v>50</v>
      </c>
      <c r="O262" s="43"/>
      <c r="P262" s="192">
        <f>O262*H262</f>
        <v>0</v>
      </c>
      <c r="Q262" s="192">
        <v>1.7000000000000001E-4</v>
      </c>
      <c r="R262" s="192">
        <f>Q262*H262</f>
        <v>6.7150000000000011E-4</v>
      </c>
      <c r="S262" s="192">
        <v>0</v>
      </c>
      <c r="T262" s="193">
        <f>S262*H262</f>
        <v>0</v>
      </c>
      <c r="AR262" s="24" t="s">
        <v>271</v>
      </c>
      <c r="AT262" s="24" t="s">
        <v>161</v>
      </c>
      <c r="AU262" s="24" t="s">
        <v>86</v>
      </c>
      <c r="AY262" s="24" t="s">
        <v>158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4" t="s">
        <v>26</v>
      </c>
      <c r="BK262" s="194">
        <f>ROUND(I262*H262,2)</f>
        <v>0</v>
      </c>
      <c r="BL262" s="24" t="s">
        <v>271</v>
      </c>
      <c r="BM262" s="24" t="s">
        <v>354</v>
      </c>
    </row>
    <row r="263" spans="2:65" s="13" customFormat="1">
      <c r="B263" s="204"/>
      <c r="D263" s="196" t="s">
        <v>167</v>
      </c>
      <c r="E263" s="205" t="s">
        <v>5</v>
      </c>
      <c r="F263" s="206" t="s">
        <v>194</v>
      </c>
      <c r="H263" s="207" t="s">
        <v>5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7" t="s">
        <v>167</v>
      </c>
      <c r="AU263" s="207" t="s">
        <v>86</v>
      </c>
      <c r="AV263" s="13" t="s">
        <v>26</v>
      </c>
      <c r="AW263" s="13" t="s">
        <v>43</v>
      </c>
      <c r="AX263" s="13" t="s">
        <v>79</v>
      </c>
      <c r="AY263" s="207" t="s">
        <v>158</v>
      </c>
    </row>
    <row r="264" spans="2:65" s="12" customFormat="1">
      <c r="B264" s="195"/>
      <c r="D264" s="212" t="s">
        <v>167</v>
      </c>
      <c r="E264" s="213" t="s">
        <v>5</v>
      </c>
      <c r="F264" s="214" t="s">
        <v>355</v>
      </c>
      <c r="H264" s="215">
        <v>3.95</v>
      </c>
      <c r="I264" s="200"/>
      <c r="L264" s="195"/>
      <c r="M264" s="216"/>
      <c r="N264" s="217"/>
      <c r="O264" s="217"/>
      <c r="P264" s="217"/>
      <c r="Q264" s="217"/>
      <c r="R264" s="217"/>
      <c r="S264" s="217"/>
      <c r="T264" s="218"/>
      <c r="AT264" s="197" t="s">
        <v>167</v>
      </c>
      <c r="AU264" s="197" t="s">
        <v>86</v>
      </c>
      <c r="AV264" s="12" t="s">
        <v>86</v>
      </c>
      <c r="AW264" s="12" t="s">
        <v>43</v>
      </c>
      <c r="AX264" s="12" t="s">
        <v>26</v>
      </c>
      <c r="AY264" s="197" t="s">
        <v>158</v>
      </c>
    </row>
    <row r="265" spans="2:65" s="1" customFormat="1" ht="22.5" customHeight="1">
      <c r="B265" s="182"/>
      <c r="C265" s="231" t="s">
        <v>356</v>
      </c>
      <c r="D265" s="231" t="s">
        <v>272</v>
      </c>
      <c r="E265" s="232" t="s">
        <v>357</v>
      </c>
      <c r="F265" s="233" t="s">
        <v>358</v>
      </c>
      <c r="G265" s="234" t="s">
        <v>268</v>
      </c>
      <c r="H265" s="235">
        <v>4.266</v>
      </c>
      <c r="I265" s="236"/>
      <c r="J265" s="237">
        <f>ROUND(I265*H265,2)</f>
        <v>0</v>
      </c>
      <c r="K265" s="233" t="s">
        <v>5</v>
      </c>
      <c r="L265" s="238"/>
      <c r="M265" s="239" t="s">
        <v>5</v>
      </c>
      <c r="N265" s="240" t="s">
        <v>50</v>
      </c>
      <c r="O265" s="43"/>
      <c r="P265" s="192">
        <f>O265*H265</f>
        <v>0</v>
      </c>
      <c r="Q265" s="192">
        <v>1.24E-3</v>
      </c>
      <c r="R265" s="192">
        <f>Q265*H265</f>
        <v>5.2898399999999996E-3</v>
      </c>
      <c r="S265" s="192">
        <v>0</v>
      </c>
      <c r="T265" s="193">
        <f>S265*H265</f>
        <v>0</v>
      </c>
      <c r="AR265" s="24" t="s">
        <v>359</v>
      </c>
      <c r="AT265" s="24" t="s">
        <v>272</v>
      </c>
      <c r="AU265" s="24" t="s">
        <v>86</v>
      </c>
      <c r="AY265" s="24" t="s">
        <v>158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4" t="s">
        <v>26</v>
      </c>
      <c r="BK265" s="194">
        <f>ROUND(I265*H265,2)</f>
        <v>0</v>
      </c>
      <c r="BL265" s="24" t="s">
        <v>271</v>
      </c>
      <c r="BM265" s="24" t="s">
        <v>360</v>
      </c>
    </row>
    <row r="266" spans="2:65" s="13" customFormat="1">
      <c r="B266" s="204"/>
      <c r="D266" s="196" t="s">
        <v>167</v>
      </c>
      <c r="E266" s="205" t="s">
        <v>5</v>
      </c>
      <c r="F266" s="206" t="s">
        <v>194</v>
      </c>
      <c r="H266" s="207" t="s">
        <v>5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7" t="s">
        <v>167</v>
      </c>
      <c r="AU266" s="207" t="s">
        <v>86</v>
      </c>
      <c r="AV266" s="13" t="s">
        <v>26</v>
      </c>
      <c r="AW266" s="13" t="s">
        <v>43</v>
      </c>
      <c r="AX266" s="13" t="s">
        <v>79</v>
      </c>
      <c r="AY266" s="207" t="s">
        <v>158</v>
      </c>
    </row>
    <row r="267" spans="2:65" s="12" customFormat="1">
      <c r="B267" s="195"/>
      <c r="D267" s="212" t="s">
        <v>167</v>
      </c>
      <c r="E267" s="213" t="s">
        <v>5</v>
      </c>
      <c r="F267" s="214" t="s">
        <v>361</v>
      </c>
      <c r="H267" s="215">
        <v>4.266</v>
      </c>
      <c r="I267" s="200"/>
      <c r="L267" s="195"/>
      <c r="M267" s="216"/>
      <c r="N267" s="217"/>
      <c r="O267" s="217"/>
      <c r="P267" s="217"/>
      <c r="Q267" s="217"/>
      <c r="R267" s="217"/>
      <c r="S267" s="217"/>
      <c r="T267" s="218"/>
      <c r="AT267" s="197" t="s">
        <v>167</v>
      </c>
      <c r="AU267" s="197" t="s">
        <v>86</v>
      </c>
      <c r="AV267" s="12" t="s">
        <v>86</v>
      </c>
      <c r="AW267" s="12" t="s">
        <v>43</v>
      </c>
      <c r="AX267" s="12" t="s">
        <v>26</v>
      </c>
      <c r="AY267" s="197" t="s">
        <v>158</v>
      </c>
    </row>
    <row r="268" spans="2:65" s="1" customFormat="1" ht="31.5" customHeight="1">
      <c r="B268" s="182"/>
      <c r="C268" s="183" t="s">
        <v>362</v>
      </c>
      <c r="D268" s="183" t="s">
        <v>161</v>
      </c>
      <c r="E268" s="184" t="s">
        <v>363</v>
      </c>
      <c r="F268" s="185" t="s">
        <v>364</v>
      </c>
      <c r="G268" s="186" t="s">
        <v>268</v>
      </c>
      <c r="H268" s="187">
        <v>22.065999999999999</v>
      </c>
      <c r="I268" s="188"/>
      <c r="J268" s="189">
        <f>ROUND(I268*H268,2)</f>
        <v>0</v>
      </c>
      <c r="K268" s="185" t="s">
        <v>192</v>
      </c>
      <c r="L268" s="42"/>
      <c r="M268" s="190" t="s">
        <v>5</v>
      </c>
      <c r="N268" s="191" t="s">
        <v>50</v>
      </c>
      <c r="O268" s="43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AR268" s="24" t="s">
        <v>271</v>
      </c>
      <c r="AT268" s="24" t="s">
        <v>161</v>
      </c>
      <c r="AU268" s="24" t="s">
        <v>86</v>
      </c>
      <c r="AY268" s="24" t="s">
        <v>158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4" t="s">
        <v>26</v>
      </c>
      <c r="BK268" s="194">
        <f>ROUND(I268*H268,2)</f>
        <v>0</v>
      </c>
      <c r="BL268" s="24" t="s">
        <v>271</v>
      </c>
      <c r="BM268" s="24" t="s">
        <v>365</v>
      </c>
    </row>
    <row r="269" spans="2:65" s="13" customFormat="1">
      <c r="B269" s="204"/>
      <c r="D269" s="196" t="s">
        <v>167</v>
      </c>
      <c r="E269" s="205" t="s">
        <v>5</v>
      </c>
      <c r="F269" s="206" t="s">
        <v>194</v>
      </c>
      <c r="H269" s="207" t="s">
        <v>5</v>
      </c>
      <c r="I269" s="208"/>
      <c r="L269" s="204"/>
      <c r="M269" s="209"/>
      <c r="N269" s="210"/>
      <c r="O269" s="210"/>
      <c r="P269" s="210"/>
      <c r="Q269" s="210"/>
      <c r="R269" s="210"/>
      <c r="S269" s="210"/>
      <c r="T269" s="211"/>
      <c r="AT269" s="207" t="s">
        <v>167</v>
      </c>
      <c r="AU269" s="207" t="s">
        <v>86</v>
      </c>
      <c r="AV269" s="13" t="s">
        <v>26</v>
      </c>
      <c r="AW269" s="13" t="s">
        <v>43</v>
      </c>
      <c r="AX269" s="13" t="s">
        <v>79</v>
      </c>
      <c r="AY269" s="207" t="s">
        <v>158</v>
      </c>
    </row>
    <row r="270" spans="2:65" s="12" customFormat="1">
      <c r="B270" s="195"/>
      <c r="D270" s="196" t="s">
        <v>167</v>
      </c>
      <c r="E270" s="197" t="s">
        <v>5</v>
      </c>
      <c r="F270" s="198" t="s">
        <v>366</v>
      </c>
      <c r="H270" s="199">
        <v>1.28</v>
      </c>
      <c r="I270" s="200"/>
      <c r="L270" s="195"/>
      <c r="M270" s="216"/>
      <c r="N270" s="217"/>
      <c r="O270" s="217"/>
      <c r="P270" s="217"/>
      <c r="Q270" s="217"/>
      <c r="R270" s="217"/>
      <c r="S270" s="217"/>
      <c r="T270" s="218"/>
      <c r="AT270" s="197" t="s">
        <v>167</v>
      </c>
      <c r="AU270" s="197" t="s">
        <v>86</v>
      </c>
      <c r="AV270" s="12" t="s">
        <v>86</v>
      </c>
      <c r="AW270" s="12" t="s">
        <v>43</v>
      </c>
      <c r="AX270" s="12" t="s">
        <v>79</v>
      </c>
      <c r="AY270" s="197" t="s">
        <v>158</v>
      </c>
    </row>
    <row r="271" spans="2:65" s="12" customFormat="1">
      <c r="B271" s="195"/>
      <c r="D271" s="196" t="s">
        <v>167</v>
      </c>
      <c r="E271" s="197" t="s">
        <v>5</v>
      </c>
      <c r="F271" s="198" t="s">
        <v>367</v>
      </c>
      <c r="H271" s="199">
        <v>1.216</v>
      </c>
      <c r="I271" s="200"/>
      <c r="L271" s="195"/>
      <c r="M271" s="216"/>
      <c r="N271" s="217"/>
      <c r="O271" s="217"/>
      <c r="P271" s="217"/>
      <c r="Q271" s="217"/>
      <c r="R271" s="217"/>
      <c r="S271" s="217"/>
      <c r="T271" s="218"/>
      <c r="AT271" s="197" t="s">
        <v>167</v>
      </c>
      <c r="AU271" s="197" t="s">
        <v>86</v>
      </c>
      <c r="AV271" s="12" t="s">
        <v>86</v>
      </c>
      <c r="AW271" s="12" t="s">
        <v>43</v>
      </c>
      <c r="AX271" s="12" t="s">
        <v>79</v>
      </c>
      <c r="AY271" s="197" t="s">
        <v>158</v>
      </c>
    </row>
    <row r="272" spans="2:65" s="12" customFormat="1">
      <c r="B272" s="195"/>
      <c r="D272" s="196" t="s">
        <v>167</v>
      </c>
      <c r="E272" s="197" t="s">
        <v>5</v>
      </c>
      <c r="F272" s="198" t="s">
        <v>368</v>
      </c>
      <c r="H272" s="199">
        <v>2.1920000000000002</v>
      </c>
      <c r="I272" s="200"/>
      <c r="L272" s="195"/>
      <c r="M272" s="216"/>
      <c r="N272" s="217"/>
      <c r="O272" s="217"/>
      <c r="P272" s="217"/>
      <c r="Q272" s="217"/>
      <c r="R272" s="217"/>
      <c r="S272" s="217"/>
      <c r="T272" s="218"/>
      <c r="AT272" s="197" t="s">
        <v>167</v>
      </c>
      <c r="AU272" s="197" t="s">
        <v>86</v>
      </c>
      <c r="AV272" s="12" t="s">
        <v>86</v>
      </c>
      <c r="AW272" s="12" t="s">
        <v>43</v>
      </c>
      <c r="AX272" s="12" t="s">
        <v>79</v>
      </c>
      <c r="AY272" s="197" t="s">
        <v>158</v>
      </c>
    </row>
    <row r="273" spans="2:65" s="12" customFormat="1">
      <c r="B273" s="195"/>
      <c r="D273" s="196" t="s">
        <v>167</v>
      </c>
      <c r="E273" s="197" t="s">
        <v>5</v>
      </c>
      <c r="F273" s="198" t="s">
        <v>369</v>
      </c>
      <c r="H273" s="199">
        <v>1.9550000000000001</v>
      </c>
      <c r="I273" s="200"/>
      <c r="L273" s="195"/>
      <c r="M273" s="216"/>
      <c r="N273" s="217"/>
      <c r="O273" s="217"/>
      <c r="P273" s="217"/>
      <c r="Q273" s="217"/>
      <c r="R273" s="217"/>
      <c r="S273" s="217"/>
      <c r="T273" s="218"/>
      <c r="AT273" s="197" t="s">
        <v>167</v>
      </c>
      <c r="AU273" s="197" t="s">
        <v>86</v>
      </c>
      <c r="AV273" s="12" t="s">
        <v>86</v>
      </c>
      <c r="AW273" s="12" t="s">
        <v>43</v>
      </c>
      <c r="AX273" s="12" t="s">
        <v>79</v>
      </c>
      <c r="AY273" s="197" t="s">
        <v>158</v>
      </c>
    </row>
    <row r="274" spans="2:65" s="12" customFormat="1">
      <c r="B274" s="195"/>
      <c r="D274" s="196" t="s">
        <v>167</v>
      </c>
      <c r="E274" s="197" t="s">
        <v>5</v>
      </c>
      <c r="F274" s="198" t="s">
        <v>370</v>
      </c>
      <c r="H274" s="199">
        <v>1.95</v>
      </c>
      <c r="I274" s="200"/>
      <c r="L274" s="195"/>
      <c r="M274" s="216"/>
      <c r="N274" s="217"/>
      <c r="O274" s="217"/>
      <c r="P274" s="217"/>
      <c r="Q274" s="217"/>
      <c r="R274" s="217"/>
      <c r="S274" s="217"/>
      <c r="T274" s="218"/>
      <c r="AT274" s="197" t="s">
        <v>167</v>
      </c>
      <c r="AU274" s="197" t="s">
        <v>86</v>
      </c>
      <c r="AV274" s="12" t="s">
        <v>86</v>
      </c>
      <c r="AW274" s="12" t="s">
        <v>43</v>
      </c>
      <c r="AX274" s="12" t="s">
        <v>79</v>
      </c>
      <c r="AY274" s="197" t="s">
        <v>158</v>
      </c>
    </row>
    <row r="275" spans="2:65" s="12" customFormat="1">
      <c r="B275" s="195"/>
      <c r="D275" s="196" t="s">
        <v>167</v>
      </c>
      <c r="E275" s="197" t="s">
        <v>5</v>
      </c>
      <c r="F275" s="198" t="s">
        <v>371</v>
      </c>
      <c r="H275" s="199">
        <v>1.86</v>
      </c>
      <c r="I275" s="200"/>
      <c r="L275" s="195"/>
      <c r="M275" s="216"/>
      <c r="N275" s="217"/>
      <c r="O275" s="217"/>
      <c r="P275" s="217"/>
      <c r="Q275" s="217"/>
      <c r="R275" s="217"/>
      <c r="S275" s="217"/>
      <c r="T275" s="218"/>
      <c r="AT275" s="197" t="s">
        <v>167</v>
      </c>
      <c r="AU275" s="197" t="s">
        <v>86</v>
      </c>
      <c r="AV275" s="12" t="s">
        <v>86</v>
      </c>
      <c r="AW275" s="12" t="s">
        <v>43</v>
      </c>
      <c r="AX275" s="12" t="s">
        <v>79</v>
      </c>
      <c r="AY275" s="197" t="s">
        <v>158</v>
      </c>
    </row>
    <row r="276" spans="2:65" s="12" customFormat="1">
      <c r="B276" s="195"/>
      <c r="D276" s="196" t="s">
        <v>167</v>
      </c>
      <c r="E276" s="197" t="s">
        <v>5</v>
      </c>
      <c r="F276" s="198" t="s">
        <v>372</v>
      </c>
      <c r="H276" s="199">
        <v>0.59</v>
      </c>
      <c r="I276" s="200"/>
      <c r="L276" s="195"/>
      <c r="M276" s="216"/>
      <c r="N276" s="217"/>
      <c r="O276" s="217"/>
      <c r="P276" s="217"/>
      <c r="Q276" s="217"/>
      <c r="R276" s="217"/>
      <c r="S276" s="217"/>
      <c r="T276" s="218"/>
      <c r="AT276" s="197" t="s">
        <v>167</v>
      </c>
      <c r="AU276" s="197" t="s">
        <v>86</v>
      </c>
      <c r="AV276" s="12" t="s">
        <v>86</v>
      </c>
      <c r="AW276" s="12" t="s">
        <v>43</v>
      </c>
      <c r="AX276" s="12" t="s">
        <v>79</v>
      </c>
      <c r="AY276" s="197" t="s">
        <v>158</v>
      </c>
    </row>
    <row r="277" spans="2:65" s="12" customFormat="1">
      <c r="B277" s="195"/>
      <c r="D277" s="196" t="s">
        <v>167</v>
      </c>
      <c r="E277" s="197" t="s">
        <v>5</v>
      </c>
      <c r="F277" s="198" t="s">
        <v>373</v>
      </c>
      <c r="H277" s="199">
        <v>4.8230000000000004</v>
      </c>
      <c r="I277" s="200"/>
      <c r="L277" s="195"/>
      <c r="M277" s="216"/>
      <c r="N277" s="217"/>
      <c r="O277" s="217"/>
      <c r="P277" s="217"/>
      <c r="Q277" s="217"/>
      <c r="R277" s="217"/>
      <c r="S277" s="217"/>
      <c r="T277" s="218"/>
      <c r="AT277" s="197" t="s">
        <v>167</v>
      </c>
      <c r="AU277" s="197" t="s">
        <v>86</v>
      </c>
      <c r="AV277" s="12" t="s">
        <v>86</v>
      </c>
      <c r="AW277" s="12" t="s">
        <v>43</v>
      </c>
      <c r="AX277" s="12" t="s">
        <v>79</v>
      </c>
      <c r="AY277" s="197" t="s">
        <v>158</v>
      </c>
    </row>
    <row r="278" spans="2:65" s="12" customFormat="1">
      <c r="B278" s="195"/>
      <c r="D278" s="196" t="s">
        <v>167</v>
      </c>
      <c r="E278" s="197" t="s">
        <v>5</v>
      </c>
      <c r="F278" s="198" t="s">
        <v>374</v>
      </c>
      <c r="H278" s="199">
        <v>0.2</v>
      </c>
      <c r="I278" s="200"/>
      <c r="L278" s="195"/>
      <c r="M278" s="216"/>
      <c r="N278" s="217"/>
      <c r="O278" s="217"/>
      <c r="P278" s="217"/>
      <c r="Q278" s="217"/>
      <c r="R278" s="217"/>
      <c r="S278" s="217"/>
      <c r="T278" s="218"/>
      <c r="AT278" s="197" t="s">
        <v>167</v>
      </c>
      <c r="AU278" s="197" t="s">
        <v>86</v>
      </c>
      <c r="AV278" s="12" t="s">
        <v>86</v>
      </c>
      <c r="AW278" s="12" t="s">
        <v>43</v>
      </c>
      <c r="AX278" s="12" t="s">
        <v>79</v>
      </c>
      <c r="AY278" s="197" t="s">
        <v>158</v>
      </c>
    </row>
    <row r="279" spans="2:65" s="12" customFormat="1">
      <c r="B279" s="195"/>
      <c r="D279" s="196" t="s">
        <v>167</v>
      </c>
      <c r="E279" s="197" t="s">
        <v>5</v>
      </c>
      <c r="F279" s="198" t="s">
        <v>374</v>
      </c>
      <c r="H279" s="199">
        <v>0.2</v>
      </c>
      <c r="I279" s="200"/>
      <c r="L279" s="195"/>
      <c r="M279" s="216"/>
      <c r="N279" s="217"/>
      <c r="O279" s="217"/>
      <c r="P279" s="217"/>
      <c r="Q279" s="217"/>
      <c r="R279" s="217"/>
      <c r="S279" s="217"/>
      <c r="T279" s="218"/>
      <c r="AT279" s="197" t="s">
        <v>167</v>
      </c>
      <c r="AU279" s="197" t="s">
        <v>86</v>
      </c>
      <c r="AV279" s="12" t="s">
        <v>86</v>
      </c>
      <c r="AW279" s="12" t="s">
        <v>43</v>
      </c>
      <c r="AX279" s="12" t="s">
        <v>79</v>
      </c>
      <c r="AY279" s="197" t="s">
        <v>158</v>
      </c>
    </row>
    <row r="280" spans="2:65" s="12" customFormat="1">
      <c r="B280" s="195"/>
      <c r="D280" s="196" t="s">
        <v>167</v>
      </c>
      <c r="E280" s="197" t="s">
        <v>5</v>
      </c>
      <c r="F280" s="198" t="s">
        <v>375</v>
      </c>
      <c r="H280" s="199">
        <v>5.8</v>
      </c>
      <c r="I280" s="200"/>
      <c r="L280" s="195"/>
      <c r="M280" s="216"/>
      <c r="N280" s="217"/>
      <c r="O280" s="217"/>
      <c r="P280" s="217"/>
      <c r="Q280" s="217"/>
      <c r="R280" s="217"/>
      <c r="S280" s="217"/>
      <c r="T280" s="218"/>
      <c r="AT280" s="197" t="s">
        <v>167</v>
      </c>
      <c r="AU280" s="197" t="s">
        <v>86</v>
      </c>
      <c r="AV280" s="12" t="s">
        <v>86</v>
      </c>
      <c r="AW280" s="12" t="s">
        <v>43</v>
      </c>
      <c r="AX280" s="12" t="s">
        <v>79</v>
      </c>
      <c r="AY280" s="197" t="s">
        <v>158</v>
      </c>
    </row>
    <row r="281" spans="2:65" s="14" customFormat="1">
      <c r="B281" s="219"/>
      <c r="D281" s="212" t="s">
        <v>167</v>
      </c>
      <c r="E281" s="220" t="s">
        <v>5</v>
      </c>
      <c r="F281" s="221" t="s">
        <v>214</v>
      </c>
      <c r="H281" s="222">
        <v>22.065999999999999</v>
      </c>
      <c r="I281" s="223"/>
      <c r="L281" s="219"/>
      <c r="M281" s="224"/>
      <c r="N281" s="225"/>
      <c r="O281" s="225"/>
      <c r="P281" s="225"/>
      <c r="Q281" s="225"/>
      <c r="R281" s="225"/>
      <c r="S281" s="225"/>
      <c r="T281" s="226"/>
      <c r="AT281" s="227" t="s">
        <v>167</v>
      </c>
      <c r="AU281" s="227" t="s">
        <v>86</v>
      </c>
      <c r="AV281" s="14" t="s">
        <v>165</v>
      </c>
      <c r="AW281" s="14" t="s">
        <v>43</v>
      </c>
      <c r="AX281" s="14" t="s">
        <v>26</v>
      </c>
      <c r="AY281" s="227" t="s">
        <v>158</v>
      </c>
    </row>
    <row r="282" spans="2:65" s="1" customFormat="1" ht="22.5" customHeight="1">
      <c r="B282" s="182"/>
      <c r="C282" s="231" t="s">
        <v>376</v>
      </c>
      <c r="D282" s="231" t="s">
        <v>272</v>
      </c>
      <c r="E282" s="232" t="s">
        <v>377</v>
      </c>
      <c r="F282" s="233" t="s">
        <v>378</v>
      </c>
      <c r="G282" s="234" t="s">
        <v>268</v>
      </c>
      <c r="H282" s="235">
        <v>23.831</v>
      </c>
      <c r="I282" s="236"/>
      <c r="J282" s="237">
        <f>ROUND(I282*H282,2)</f>
        <v>0</v>
      </c>
      <c r="K282" s="233" t="s">
        <v>5</v>
      </c>
      <c r="L282" s="238"/>
      <c r="M282" s="239" t="s">
        <v>5</v>
      </c>
      <c r="N282" s="240" t="s">
        <v>50</v>
      </c>
      <c r="O282" s="43"/>
      <c r="P282" s="192">
        <f>O282*H282</f>
        <v>0</v>
      </c>
      <c r="Q282" s="192">
        <v>7.0499999999999993E-2</v>
      </c>
      <c r="R282" s="192">
        <f>Q282*H282</f>
        <v>1.6800854999999999</v>
      </c>
      <c r="S282" s="192">
        <v>0</v>
      </c>
      <c r="T282" s="193">
        <f>S282*H282</f>
        <v>0</v>
      </c>
      <c r="AR282" s="24" t="s">
        <v>359</v>
      </c>
      <c r="AT282" s="24" t="s">
        <v>272</v>
      </c>
      <c r="AU282" s="24" t="s">
        <v>86</v>
      </c>
      <c r="AY282" s="24" t="s">
        <v>158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4" t="s">
        <v>26</v>
      </c>
      <c r="BK282" s="194">
        <f>ROUND(I282*H282,2)</f>
        <v>0</v>
      </c>
      <c r="BL282" s="24" t="s">
        <v>271</v>
      </c>
      <c r="BM282" s="24" t="s">
        <v>379</v>
      </c>
    </row>
    <row r="283" spans="2:65" s="13" customFormat="1">
      <c r="B283" s="204"/>
      <c r="D283" s="196" t="s">
        <v>167</v>
      </c>
      <c r="E283" s="205" t="s">
        <v>5</v>
      </c>
      <c r="F283" s="206" t="s">
        <v>194</v>
      </c>
      <c r="H283" s="207" t="s">
        <v>5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7" t="s">
        <v>167</v>
      </c>
      <c r="AU283" s="207" t="s">
        <v>86</v>
      </c>
      <c r="AV283" s="13" t="s">
        <v>26</v>
      </c>
      <c r="AW283" s="13" t="s">
        <v>43</v>
      </c>
      <c r="AX283" s="13" t="s">
        <v>79</v>
      </c>
      <c r="AY283" s="207" t="s">
        <v>158</v>
      </c>
    </row>
    <row r="284" spans="2:65" s="12" customFormat="1">
      <c r="B284" s="195"/>
      <c r="D284" s="196" t="s">
        <v>167</v>
      </c>
      <c r="E284" s="197" t="s">
        <v>5</v>
      </c>
      <c r="F284" s="198" t="s">
        <v>366</v>
      </c>
      <c r="H284" s="199">
        <v>1.28</v>
      </c>
      <c r="I284" s="200"/>
      <c r="L284" s="195"/>
      <c r="M284" s="216"/>
      <c r="N284" s="217"/>
      <c r="O284" s="217"/>
      <c r="P284" s="217"/>
      <c r="Q284" s="217"/>
      <c r="R284" s="217"/>
      <c r="S284" s="217"/>
      <c r="T284" s="218"/>
      <c r="AT284" s="197" t="s">
        <v>167</v>
      </c>
      <c r="AU284" s="197" t="s">
        <v>86</v>
      </c>
      <c r="AV284" s="12" t="s">
        <v>86</v>
      </c>
      <c r="AW284" s="12" t="s">
        <v>43</v>
      </c>
      <c r="AX284" s="12" t="s">
        <v>79</v>
      </c>
      <c r="AY284" s="197" t="s">
        <v>158</v>
      </c>
    </row>
    <row r="285" spans="2:65" s="12" customFormat="1">
      <c r="B285" s="195"/>
      <c r="D285" s="196" t="s">
        <v>167</v>
      </c>
      <c r="E285" s="197" t="s">
        <v>5</v>
      </c>
      <c r="F285" s="198" t="s">
        <v>367</v>
      </c>
      <c r="H285" s="199">
        <v>1.216</v>
      </c>
      <c r="I285" s="200"/>
      <c r="L285" s="195"/>
      <c r="M285" s="216"/>
      <c r="N285" s="217"/>
      <c r="O285" s="217"/>
      <c r="P285" s="217"/>
      <c r="Q285" s="217"/>
      <c r="R285" s="217"/>
      <c r="S285" s="217"/>
      <c r="T285" s="218"/>
      <c r="AT285" s="197" t="s">
        <v>167</v>
      </c>
      <c r="AU285" s="197" t="s">
        <v>86</v>
      </c>
      <c r="AV285" s="12" t="s">
        <v>86</v>
      </c>
      <c r="AW285" s="12" t="s">
        <v>43</v>
      </c>
      <c r="AX285" s="12" t="s">
        <v>79</v>
      </c>
      <c r="AY285" s="197" t="s">
        <v>158</v>
      </c>
    </row>
    <row r="286" spans="2:65" s="12" customFormat="1">
      <c r="B286" s="195"/>
      <c r="D286" s="196" t="s">
        <v>167</v>
      </c>
      <c r="E286" s="197" t="s">
        <v>5</v>
      </c>
      <c r="F286" s="198" t="s">
        <v>368</v>
      </c>
      <c r="H286" s="199">
        <v>2.1920000000000002</v>
      </c>
      <c r="I286" s="200"/>
      <c r="L286" s="195"/>
      <c r="M286" s="216"/>
      <c r="N286" s="217"/>
      <c r="O286" s="217"/>
      <c r="P286" s="217"/>
      <c r="Q286" s="217"/>
      <c r="R286" s="217"/>
      <c r="S286" s="217"/>
      <c r="T286" s="218"/>
      <c r="AT286" s="197" t="s">
        <v>167</v>
      </c>
      <c r="AU286" s="197" t="s">
        <v>86</v>
      </c>
      <c r="AV286" s="12" t="s">
        <v>86</v>
      </c>
      <c r="AW286" s="12" t="s">
        <v>43</v>
      </c>
      <c r="AX286" s="12" t="s">
        <v>79</v>
      </c>
      <c r="AY286" s="197" t="s">
        <v>158</v>
      </c>
    </row>
    <row r="287" spans="2:65" s="12" customFormat="1">
      <c r="B287" s="195"/>
      <c r="D287" s="196" t="s">
        <v>167</v>
      </c>
      <c r="E287" s="197" t="s">
        <v>5</v>
      </c>
      <c r="F287" s="198" t="s">
        <v>369</v>
      </c>
      <c r="H287" s="199">
        <v>1.9550000000000001</v>
      </c>
      <c r="I287" s="200"/>
      <c r="L287" s="195"/>
      <c r="M287" s="216"/>
      <c r="N287" s="217"/>
      <c r="O287" s="217"/>
      <c r="P287" s="217"/>
      <c r="Q287" s="217"/>
      <c r="R287" s="217"/>
      <c r="S287" s="217"/>
      <c r="T287" s="218"/>
      <c r="AT287" s="197" t="s">
        <v>167</v>
      </c>
      <c r="AU287" s="197" t="s">
        <v>86</v>
      </c>
      <c r="AV287" s="12" t="s">
        <v>86</v>
      </c>
      <c r="AW287" s="12" t="s">
        <v>43</v>
      </c>
      <c r="AX287" s="12" t="s">
        <v>79</v>
      </c>
      <c r="AY287" s="197" t="s">
        <v>158</v>
      </c>
    </row>
    <row r="288" spans="2:65" s="12" customFormat="1">
      <c r="B288" s="195"/>
      <c r="D288" s="196" t="s">
        <v>167</v>
      </c>
      <c r="E288" s="197" t="s">
        <v>5</v>
      </c>
      <c r="F288" s="198" t="s">
        <v>370</v>
      </c>
      <c r="H288" s="199">
        <v>1.95</v>
      </c>
      <c r="I288" s="200"/>
      <c r="L288" s="195"/>
      <c r="M288" s="216"/>
      <c r="N288" s="217"/>
      <c r="O288" s="217"/>
      <c r="P288" s="217"/>
      <c r="Q288" s="217"/>
      <c r="R288" s="217"/>
      <c r="S288" s="217"/>
      <c r="T288" s="218"/>
      <c r="AT288" s="197" t="s">
        <v>167</v>
      </c>
      <c r="AU288" s="197" t="s">
        <v>86</v>
      </c>
      <c r="AV288" s="12" t="s">
        <v>86</v>
      </c>
      <c r="AW288" s="12" t="s">
        <v>43</v>
      </c>
      <c r="AX288" s="12" t="s">
        <v>79</v>
      </c>
      <c r="AY288" s="197" t="s">
        <v>158</v>
      </c>
    </row>
    <row r="289" spans="2:65" s="12" customFormat="1">
      <c r="B289" s="195"/>
      <c r="D289" s="196" t="s">
        <v>167</v>
      </c>
      <c r="E289" s="197" t="s">
        <v>5</v>
      </c>
      <c r="F289" s="198" t="s">
        <v>371</v>
      </c>
      <c r="H289" s="199">
        <v>1.86</v>
      </c>
      <c r="I289" s="200"/>
      <c r="L289" s="195"/>
      <c r="M289" s="216"/>
      <c r="N289" s="217"/>
      <c r="O289" s="217"/>
      <c r="P289" s="217"/>
      <c r="Q289" s="217"/>
      <c r="R289" s="217"/>
      <c r="S289" s="217"/>
      <c r="T289" s="218"/>
      <c r="AT289" s="197" t="s">
        <v>167</v>
      </c>
      <c r="AU289" s="197" t="s">
        <v>86</v>
      </c>
      <c r="AV289" s="12" t="s">
        <v>86</v>
      </c>
      <c r="AW289" s="12" t="s">
        <v>43</v>
      </c>
      <c r="AX289" s="12" t="s">
        <v>79</v>
      </c>
      <c r="AY289" s="197" t="s">
        <v>158</v>
      </c>
    </row>
    <row r="290" spans="2:65" s="12" customFormat="1">
      <c r="B290" s="195"/>
      <c r="D290" s="196" t="s">
        <v>167</v>
      </c>
      <c r="E290" s="197" t="s">
        <v>5</v>
      </c>
      <c r="F290" s="198" t="s">
        <v>372</v>
      </c>
      <c r="H290" s="199">
        <v>0.59</v>
      </c>
      <c r="I290" s="200"/>
      <c r="L290" s="195"/>
      <c r="M290" s="216"/>
      <c r="N290" s="217"/>
      <c r="O290" s="217"/>
      <c r="P290" s="217"/>
      <c r="Q290" s="217"/>
      <c r="R290" s="217"/>
      <c r="S290" s="217"/>
      <c r="T290" s="218"/>
      <c r="AT290" s="197" t="s">
        <v>167</v>
      </c>
      <c r="AU290" s="197" t="s">
        <v>86</v>
      </c>
      <c r="AV290" s="12" t="s">
        <v>86</v>
      </c>
      <c r="AW290" s="12" t="s">
        <v>43</v>
      </c>
      <c r="AX290" s="12" t="s">
        <v>79</v>
      </c>
      <c r="AY290" s="197" t="s">
        <v>158</v>
      </c>
    </row>
    <row r="291" spans="2:65" s="12" customFormat="1">
      <c r="B291" s="195"/>
      <c r="D291" s="196" t="s">
        <v>167</v>
      </c>
      <c r="E291" s="197" t="s">
        <v>5</v>
      </c>
      <c r="F291" s="198" t="s">
        <v>373</v>
      </c>
      <c r="H291" s="199">
        <v>4.8230000000000004</v>
      </c>
      <c r="I291" s="200"/>
      <c r="L291" s="195"/>
      <c r="M291" s="216"/>
      <c r="N291" s="217"/>
      <c r="O291" s="217"/>
      <c r="P291" s="217"/>
      <c r="Q291" s="217"/>
      <c r="R291" s="217"/>
      <c r="S291" s="217"/>
      <c r="T291" s="218"/>
      <c r="AT291" s="197" t="s">
        <v>167</v>
      </c>
      <c r="AU291" s="197" t="s">
        <v>86</v>
      </c>
      <c r="AV291" s="12" t="s">
        <v>86</v>
      </c>
      <c r="AW291" s="12" t="s">
        <v>43</v>
      </c>
      <c r="AX291" s="12" t="s">
        <v>79</v>
      </c>
      <c r="AY291" s="197" t="s">
        <v>158</v>
      </c>
    </row>
    <row r="292" spans="2:65" s="12" customFormat="1">
      <c r="B292" s="195"/>
      <c r="D292" s="196" t="s">
        <v>167</v>
      </c>
      <c r="E292" s="197" t="s">
        <v>5</v>
      </c>
      <c r="F292" s="198" t="s">
        <v>374</v>
      </c>
      <c r="H292" s="199">
        <v>0.2</v>
      </c>
      <c r="I292" s="200"/>
      <c r="L292" s="195"/>
      <c r="M292" s="216"/>
      <c r="N292" s="217"/>
      <c r="O292" s="217"/>
      <c r="P292" s="217"/>
      <c r="Q292" s="217"/>
      <c r="R292" s="217"/>
      <c r="S292" s="217"/>
      <c r="T292" s="218"/>
      <c r="AT292" s="197" t="s">
        <v>167</v>
      </c>
      <c r="AU292" s="197" t="s">
        <v>86</v>
      </c>
      <c r="AV292" s="12" t="s">
        <v>86</v>
      </c>
      <c r="AW292" s="12" t="s">
        <v>43</v>
      </c>
      <c r="AX292" s="12" t="s">
        <v>79</v>
      </c>
      <c r="AY292" s="197" t="s">
        <v>158</v>
      </c>
    </row>
    <row r="293" spans="2:65" s="12" customFormat="1">
      <c r="B293" s="195"/>
      <c r="D293" s="196" t="s">
        <v>167</v>
      </c>
      <c r="E293" s="197" t="s">
        <v>5</v>
      </c>
      <c r="F293" s="198" t="s">
        <v>374</v>
      </c>
      <c r="H293" s="199">
        <v>0.2</v>
      </c>
      <c r="I293" s="200"/>
      <c r="L293" s="195"/>
      <c r="M293" s="216"/>
      <c r="N293" s="217"/>
      <c r="O293" s="217"/>
      <c r="P293" s="217"/>
      <c r="Q293" s="217"/>
      <c r="R293" s="217"/>
      <c r="S293" s="217"/>
      <c r="T293" s="218"/>
      <c r="AT293" s="197" t="s">
        <v>167</v>
      </c>
      <c r="AU293" s="197" t="s">
        <v>86</v>
      </c>
      <c r="AV293" s="12" t="s">
        <v>86</v>
      </c>
      <c r="AW293" s="12" t="s">
        <v>43</v>
      </c>
      <c r="AX293" s="12" t="s">
        <v>79</v>
      </c>
      <c r="AY293" s="197" t="s">
        <v>158</v>
      </c>
    </row>
    <row r="294" spans="2:65" s="12" customFormat="1">
      <c r="B294" s="195"/>
      <c r="D294" s="196" t="s">
        <v>167</v>
      </c>
      <c r="E294" s="197" t="s">
        <v>5</v>
      </c>
      <c r="F294" s="198" t="s">
        <v>375</v>
      </c>
      <c r="H294" s="199">
        <v>5.8</v>
      </c>
      <c r="I294" s="200"/>
      <c r="L294" s="195"/>
      <c r="M294" s="216"/>
      <c r="N294" s="217"/>
      <c r="O294" s="217"/>
      <c r="P294" s="217"/>
      <c r="Q294" s="217"/>
      <c r="R294" s="217"/>
      <c r="S294" s="217"/>
      <c r="T294" s="218"/>
      <c r="AT294" s="197" t="s">
        <v>167</v>
      </c>
      <c r="AU294" s="197" t="s">
        <v>86</v>
      </c>
      <c r="AV294" s="12" t="s">
        <v>86</v>
      </c>
      <c r="AW294" s="12" t="s">
        <v>43</v>
      </c>
      <c r="AX294" s="12" t="s">
        <v>79</v>
      </c>
      <c r="AY294" s="197" t="s">
        <v>158</v>
      </c>
    </row>
    <row r="295" spans="2:65" s="14" customFormat="1">
      <c r="B295" s="219"/>
      <c r="D295" s="196" t="s">
        <v>167</v>
      </c>
      <c r="E295" s="228" t="s">
        <v>5</v>
      </c>
      <c r="F295" s="229" t="s">
        <v>214</v>
      </c>
      <c r="H295" s="230">
        <v>22.065999999999999</v>
      </c>
      <c r="I295" s="223"/>
      <c r="L295" s="219"/>
      <c r="M295" s="224"/>
      <c r="N295" s="225"/>
      <c r="O295" s="225"/>
      <c r="P295" s="225"/>
      <c r="Q295" s="225"/>
      <c r="R295" s="225"/>
      <c r="S295" s="225"/>
      <c r="T295" s="226"/>
      <c r="AT295" s="227" t="s">
        <v>167</v>
      </c>
      <c r="AU295" s="227" t="s">
        <v>86</v>
      </c>
      <c r="AV295" s="14" t="s">
        <v>165</v>
      </c>
      <c r="AW295" s="14" t="s">
        <v>43</v>
      </c>
      <c r="AX295" s="14" t="s">
        <v>79</v>
      </c>
      <c r="AY295" s="227" t="s">
        <v>158</v>
      </c>
    </row>
    <row r="296" spans="2:65" s="12" customFormat="1">
      <c r="B296" s="195"/>
      <c r="D296" s="212" t="s">
        <v>167</v>
      </c>
      <c r="E296" s="213" t="s">
        <v>5</v>
      </c>
      <c r="F296" s="214" t="s">
        <v>380</v>
      </c>
      <c r="H296" s="215">
        <v>23.831</v>
      </c>
      <c r="I296" s="200"/>
      <c r="L296" s="195"/>
      <c r="M296" s="216"/>
      <c r="N296" s="217"/>
      <c r="O296" s="217"/>
      <c r="P296" s="217"/>
      <c r="Q296" s="217"/>
      <c r="R296" s="217"/>
      <c r="S296" s="217"/>
      <c r="T296" s="218"/>
      <c r="AT296" s="197" t="s">
        <v>167</v>
      </c>
      <c r="AU296" s="197" t="s">
        <v>86</v>
      </c>
      <c r="AV296" s="12" t="s">
        <v>86</v>
      </c>
      <c r="AW296" s="12" t="s">
        <v>43</v>
      </c>
      <c r="AX296" s="12" t="s">
        <v>26</v>
      </c>
      <c r="AY296" s="197" t="s">
        <v>158</v>
      </c>
    </row>
    <row r="297" spans="2:65" s="1" customFormat="1" ht="31.5" customHeight="1">
      <c r="B297" s="182"/>
      <c r="C297" s="183" t="s">
        <v>359</v>
      </c>
      <c r="D297" s="183" t="s">
        <v>161</v>
      </c>
      <c r="E297" s="184" t="s">
        <v>381</v>
      </c>
      <c r="F297" s="185" t="s">
        <v>382</v>
      </c>
      <c r="G297" s="186" t="s">
        <v>347</v>
      </c>
      <c r="H297" s="241"/>
      <c r="I297" s="188"/>
      <c r="J297" s="189">
        <f>ROUND(I297*H297,2)</f>
        <v>0</v>
      </c>
      <c r="K297" s="185" t="s">
        <v>192</v>
      </c>
      <c r="L297" s="42"/>
      <c r="M297" s="190" t="s">
        <v>5</v>
      </c>
      <c r="N297" s="191" t="s">
        <v>50</v>
      </c>
      <c r="O297" s="43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AR297" s="24" t="s">
        <v>271</v>
      </c>
      <c r="AT297" s="24" t="s">
        <v>161</v>
      </c>
      <c r="AU297" s="24" t="s">
        <v>86</v>
      </c>
      <c r="AY297" s="24" t="s">
        <v>158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24" t="s">
        <v>26</v>
      </c>
      <c r="BK297" s="194">
        <f>ROUND(I297*H297,2)</f>
        <v>0</v>
      </c>
      <c r="BL297" s="24" t="s">
        <v>271</v>
      </c>
      <c r="BM297" s="24" t="s">
        <v>383</v>
      </c>
    </row>
    <row r="298" spans="2:65" s="11" customFormat="1" ht="29.85" customHeight="1">
      <c r="B298" s="168"/>
      <c r="D298" s="179" t="s">
        <v>78</v>
      </c>
      <c r="E298" s="180" t="s">
        <v>384</v>
      </c>
      <c r="F298" s="180" t="s">
        <v>385</v>
      </c>
      <c r="I298" s="171"/>
      <c r="J298" s="181">
        <f>BK298</f>
        <v>0</v>
      </c>
      <c r="L298" s="168"/>
      <c r="M298" s="173"/>
      <c r="N298" s="174"/>
      <c r="O298" s="174"/>
      <c r="P298" s="175">
        <f>SUM(P299:P307)</f>
        <v>0</v>
      </c>
      <c r="Q298" s="174"/>
      <c r="R298" s="175">
        <f>SUM(R299:R307)</f>
        <v>7.2359332799999994</v>
      </c>
      <c r="S298" s="174"/>
      <c r="T298" s="176">
        <f>SUM(T299:T307)</f>
        <v>0</v>
      </c>
      <c r="AR298" s="169" t="s">
        <v>86</v>
      </c>
      <c r="AT298" s="177" t="s">
        <v>78</v>
      </c>
      <c r="AU298" s="177" t="s">
        <v>26</v>
      </c>
      <c r="AY298" s="169" t="s">
        <v>158</v>
      </c>
      <c r="BK298" s="178">
        <f>SUM(BK299:BK307)</f>
        <v>0</v>
      </c>
    </row>
    <row r="299" spans="2:65" s="1" customFormat="1" ht="22.5" customHeight="1">
      <c r="B299" s="182"/>
      <c r="C299" s="183" t="s">
        <v>386</v>
      </c>
      <c r="D299" s="183" t="s">
        <v>161</v>
      </c>
      <c r="E299" s="184" t="s">
        <v>387</v>
      </c>
      <c r="F299" s="185" t="s">
        <v>388</v>
      </c>
      <c r="G299" s="186" t="s">
        <v>253</v>
      </c>
      <c r="H299" s="187">
        <v>41.777999999999999</v>
      </c>
      <c r="I299" s="188"/>
      <c r="J299" s="189">
        <f>ROUND(I299*H299,2)</f>
        <v>0</v>
      </c>
      <c r="K299" s="185" t="s">
        <v>5</v>
      </c>
      <c r="L299" s="42"/>
      <c r="M299" s="190" t="s">
        <v>5</v>
      </c>
      <c r="N299" s="191" t="s">
        <v>50</v>
      </c>
      <c r="O299" s="43"/>
      <c r="P299" s="192">
        <f>O299*H299</f>
        <v>0</v>
      </c>
      <c r="Q299" s="192">
        <v>3.1759999999999997E-2</v>
      </c>
      <c r="R299" s="192">
        <f>Q299*H299</f>
        <v>1.3268692799999997</v>
      </c>
      <c r="S299" s="192">
        <v>0</v>
      </c>
      <c r="T299" s="193">
        <f>S299*H299</f>
        <v>0</v>
      </c>
      <c r="AR299" s="24" t="s">
        <v>271</v>
      </c>
      <c r="AT299" s="24" t="s">
        <v>161</v>
      </c>
      <c r="AU299" s="24" t="s">
        <v>86</v>
      </c>
      <c r="AY299" s="24" t="s">
        <v>158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4" t="s">
        <v>26</v>
      </c>
      <c r="BK299" s="194">
        <f>ROUND(I299*H299,2)</f>
        <v>0</v>
      </c>
      <c r="BL299" s="24" t="s">
        <v>271</v>
      </c>
      <c r="BM299" s="24" t="s">
        <v>389</v>
      </c>
    </row>
    <row r="300" spans="2:65" s="13" customFormat="1">
      <c r="B300" s="204"/>
      <c r="D300" s="196" t="s">
        <v>167</v>
      </c>
      <c r="E300" s="205" t="s">
        <v>5</v>
      </c>
      <c r="F300" s="206" t="s">
        <v>390</v>
      </c>
      <c r="H300" s="207" t="s">
        <v>5</v>
      </c>
      <c r="I300" s="208"/>
      <c r="L300" s="204"/>
      <c r="M300" s="209"/>
      <c r="N300" s="210"/>
      <c r="O300" s="210"/>
      <c r="P300" s="210"/>
      <c r="Q300" s="210"/>
      <c r="R300" s="210"/>
      <c r="S300" s="210"/>
      <c r="T300" s="211"/>
      <c r="AT300" s="207" t="s">
        <v>167</v>
      </c>
      <c r="AU300" s="207" t="s">
        <v>86</v>
      </c>
      <c r="AV300" s="13" t="s">
        <v>26</v>
      </c>
      <c r="AW300" s="13" t="s">
        <v>43</v>
      </c>
      <c r="AX300" s="13" t="s">
        <v>79</v>
      </c>
      <c r="AY300" s="207" t="s">
        <v>158</v>
      </c>
    </row>
    <row r="301" spans="2:65" s="13" customFormat="1">
      <c r="B301" s="204"/>
      <c r="D301" s="196" t="s">
        <v>167</v>
      </c>
      <c r="E301" s="205" t="s">
        <v>5</v>
      </c>
      <c r="F301" s="206" t="s">
        <v>194</v>
      </c>
      <c r="H301" s="207" t="s">
        <v>5</v>
      </c>
      <c r="I301" s="208"/>
      <c r="L301" s="204"/>
      <c r="M301" s="209"/>
      <c r="N301" s="210"/>
      <c r="O301" s="210"/>
      <c r="P301" s="210"/>
      <c r="Q301" s="210"/>
      <c r="R301" s="210"/>
      <c r="S301" s="210"/>
      <c r="T301" s="211"/>
      <c r="AT301" s="207" t="s">
        <v>167</v>
      </c>
      <c r="AU301" s="207" t="s">
        <v>86</v>
      </c>
      <c r="AV301" s="13" t="s">
        <v>26</v>
      </c>
      <c r="AW301" s="13" t="s">
        <v>43</v>
      </c>
      <c r="AX301" s="13" t="s">
        <v>79</v>
      </c>
      <c r="AY301" s="207" t="s">
        <v>158</v>
      </c>
    </row>
    <row r="302" spans="2:65" s="12" customFormat="1" ht="27">
      <c r="B302" s="195"/>
      <c r="D302" s="212" t="s">
        <v>167</v>
      </c>
      <c r="E302" s="213" t="s">
        <v>5</v>
      </c>
      <c r="F302" s="214" t="s">
        <v>391</v>
      </c>
      <c r="H302" s="215">
        <v>41.777999999999999</v>
      </c>
      <c r="I302" s="200"/>
      <c r="L302" s="195"/>
      <c r="M302" s="216"/>
      <c r="N302" s="217"/>
      <c r="O302" s="217"/>
      <c r="P302" s="217"/>
      <c r="Q302" s="217"/>
      <c r="R302" s="217"/>
      <c r="S302" s="217"/>
      <c r="T302" s="218"/>
      <c r="AT302" s="197" t="s">
        <v>167</v>
      </c>
      <c r="AU302" s="197" t="s">
        <v>86</v>
      </c>
      <c r="AV302" s="12" t="s">
        <v>86</v>
      </c>
      <c r="AW302" s="12" t="s">
        <v>43</v>
      </c>
      <c r="AX302" s="12" t="s">
        <v>26</v>
      </c>
      <c r="AY302" s="197" t="s">
        <v>158</v>
      </c>
    </row>
    <row r="303" spans="2:65" s="1" customFormat="1" ht="31.5" customHeight="1">
      <c r="B303" s="182"/>
      <c r="C303" s="231" t="s">
        <v>392</v>
      </c>
      <c r="D303" s="231" t="s">
        <v>272</v>
      </c>
      <c r="E303" s="232" t="s">
        <v>393</v>
      </c>
      <c r="F303" s="233" t="s">
        <v>394</v>
      </c>
      <c r="G303" s="234" t="s">
        <v>253</v>
      </c>
      <c r="H303" s="235">
        <v>43.448999999999998</v>
      </c>
      <c r="I303" s="236"/>
      <c r="J303" s="237">
        <f>ROUND(I303*H303,2)</f>
        <v>0</v>
      </c>
      <c r="K303" s="233" t="s">
        <v>5</v>
      </c>
      <c r="L303" s="238"/>
      <c r="M303" s="239" t="s">
        <v>5</v>
      </c>
      <c r="N303" s="240" t="s">
        <v>50</v>
      </c>
      <c r="O303" s="43"/>
      <c r="P303" s="192">
        <f>O303*H303</f>
        <v>0</v>
      </c>
      <c r="Q303" s="192">
        <v>0.13600000000000001</v>
      </c>
      <c r="R303" s="192">
        <f>Q303*H303</f>
        <v>5.9090639999999999</v>
      </c>
      <c r="S303" s="192">
        <v>0</v>
      </c>
      <c r="T303" s="193">
        <f>S303*H303</f>
        <v>0</v>
      </c>
      <c r="AR303" s="24" t="s">
        <v>359</v>
      </c>
      <c r="AT303" s="24" t="s">
        <v>272</v>
      </c>
      <c r="AU303" s="24" t="s">
        <v>86</v>
      </c>
      <c r="AY303" s="24" t="s">
        <v>158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4" t="s">
        <v>26</v>
      </c>
      <c r="BK303" s="194">
        <f>ROUND(I303*H303,2)</f>
        <v>0</v>
      </c>
      <c r="BL303" s="24" t="s">
        <v>271</v>
      </c>
      <c r="BM303" s="24" t="s">
        <v>395</v>
      </c>
    </row>
    <row r="304" spans="2:65" s="13" customFormat="1">
      <c r="B304" s="204"/>
      <c r="D304" s="196" t="s">
        <v>167</v>
      </c>
      <c r="E304" s="205" t="s">
        <v>5</v>
      </c>
      <c r="F304" s="206" t="s">
        <v>390</v>
      </c>
      <c r="H304" s="207" t="s">
        <v>5</v>
      </c>
      <c r="I304" s="208"/>
      <c r="L304" s="204"/>
      <c r="M304" s="209"/>
      <c r="N304" s="210"/>
      <c r="O304" s="210"/>
      <c r="P304" s="210"/>
      <c r="Q304" s="210"/>
      <c r="R304" s="210"/>
      <c r="S304" s="210"/>
      <c r="T304" s="211"/>
      <c r="AT304" s="207" t="s">
        <v>167</v>
      </c>
      <c r="AU304" s="207" t="s">
        <v>86</v>
      </c>
      <c r="AV304" s="13" t="s">
        <v>26</v>
      </c>
      <c r="AW304" s="13" t="s">
        <v>43</v>
      </c>
      <c r="AX304" s="13" t="s">
        <v>79</v>
      </c>
      <c r="AY304" s="207" t="s">
        <v>158</v>
      </c>
    </row>
    <row r="305" spans="2:65" s="13" customFormat="1">
      <c r="B305" s="204"/>
      <c r="D305" s="196" t="s">
        <v>167</v>
      </c>
      <c r="E305" s="205" t="s">
        <v>5</v>
      </c>
      <c r="F305" s="206" t="s">
        <v>194</v>
      </c>
      <c r="H305" s="207" t="s">
        <v>5</v>
      </c>
      <c r="I305" s="208"/>
      <c r="L305" s="204"/>
      <c r="M305" s="209"/>
      <c r="N305" s="210"/>
      <c r="O305" s="210"/>
      <c r="P305" s="210"/>
      <c r="Q305" s="210"/>
      <c r="R305" s="210"/>
      <c r="S305" s="210"/>
      <c r="T305" s="211"/>
      <c r="AT305" s="207" t="s">
        <v>167</v>
      </c>
      <c r="AU305" s="207" t="s">
        <v>86</v>
      </c>
      <c r="AV305" s="13" t="s">
        <v>26</v>
      </c>
      <c r="AW305" s="13" t="s">
        <v>43</v>
      </c>
      <c r="AX305" s="13" t="s">
        <v>79</v>
      </c>
      <c r="AY305" s="207" t="s">
        <v>158</v>
      </c>
    </row>
    <row r="306" spans="2:65" s="12" customFormat="1" ht="27">
      <c r="B306" s="195"/>
      <c r="D306" s="212" t="s">
        <v>167</v>
      </c>
      <c r="E306" s="213" t="s">
        <v>5</v>
      </c>
      <c r="F306" s="214" t="s">
        <v>396</v>
      </c>
      <c r="H306" s="215">
        <v>43.448999999999998</v>
      </c>
      <c r="I306" s="200"/>
      <c r="L306" s="195"/>
      <c r="M306" s="216"/>
      <c r="N306" s="217"/>
      <c r="O306" s="217"/>
      <c r="P306" s="217"/>
      <c r="Q306" s="217"/>
      <c r="R306" s="217"/>
      <c r="S306" s="217"/>
      <c r="T306" s="218"/>
      <c r="AT306" s="197" t="s">
        <v>167</v>
      </c>
      <c r="AU306" s="197" t="s">
        <v>86</v>
      </c>
      <c r="AV306" s="12" t="s">
        <v>86</v>
      </c>
      <c r="AW306" s="12" t="s">
        <v>43</v>
      </c>
      <c r="AX306" s="12" t="s">
        <v>26</v>
      </c>
      <c r="AY306" s="197" t="s">
        <v>158</v>
      </c>
    </row>
    <row r="307" spans="2:65" s="1" customFormat="1" ht="31.5" customHeight="1">
      <c r="B307" s="182"/>
      <c r="C307" s="183" t="s">
        <v>397</v>
      </c>
      <c r="D307" s="183" t="s">
        <v>161</v>
      </c>
      <c r="E307" s="184" t="s">
        <v>398</v>
      </c>
      <c r="F307" s="185" t="s">
        <v>399</v>
      </c>
      <c r="G307" s="186" t="s">
        <v>347</v>
      </c>
      <c r="H307" s="241"/>
      <c r="I307" s="188"/>
      <c r="J307" s="189">
        <f>ROUND(I307*H307,2)</f>
        <v>0</v>
      </c>
      <c r="K307" s="185" t="s">
        <v>192</v>
      </c>
      <c r="L307" s="42"/>
      <c r="M307" s="190" t="s">
        <v>5</v>
      </c>
      <c r="N307" s="242" t="s">
        <v>50</v>
      </c>
      <c r="O307" s="243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AR307" s="24" t="s">
        <v>271</v>
      </c>
      <c r="AT307" s="24" t="s">
        <v>161</v>
      </c>
      <c r="AU307" s="24" t="s">
        <v>86</v>
      </c>
      <c r="AY307" s="24" t="s">
        <v>158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24" t="s">
        <v>26</v>
      </c>
      <c r="BK307" s="194">
        <f>ROUND(I307*H307,2)</f>
        <v>0</v>
      </c>
      <c r="BL307" s="24" t="s">
        <v>271</v>
      </c>
      <c r="BM307" s="24" t="s">
        <v>400</v>
      </c>
    </row>
    <row r="308" spans="2:65" s="1" customFormat="1" ht="6.95" customHeight="1">
      <c r="B308" s="57"/>
      <c r="C308" s="58"/>
      <c r="D308" s="58"/>
      <c r="E308" s="58"/>
      <c r="F308" s="58"/>
      <c r="G308" s="58"/>
      <c r="H308" s="58"/>
      <c r="I308" s="135"/>
      <c r="J308" s="58"/>
      <c r="K308" s="58"/>
      <c r="L308" s="42"/>
    </row>
  </sheetData>
  <autoFilter ref="C93:K307"/>
  <mergeCells count="12">
    <mergeCell ref="G1:H1"/>
    <mergeCell ref="L2:V2"/>
    <mergeCell ref="E49:H49"/>
    <mergeCell ref="E51:H51"/>
    <mergeCell ref="E82:H82"/>
    <mergeCell ref="E84:H84"/>
    <mergeCell ref="E86:H8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106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132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401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ROUND(J92,2)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ROUND(SUM(BE92:BE249), 2)</f>
        <v>0</v>
      </c>
      <c r="G32" s="43"/>
      <c r="H32" s="43"/>
      <c r="I32" s="127">
        <v>0.21</v>
      </c>
      <c r="J32" s="126">
        <f>ROUND(ROUND((SUM(BE92:BE249)),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ROUND(SUM(BF92:BF249), 2)</f>
        <v>0</v>
      </c>
      <c r="G33" s="43"/>
      <c r="H33" s="43"/>
      <c r="I33" s="127">
        <v>0.15</v>
      </c>
      <c r="J33" s="126">
        <f>ROUND(ROUND((SUM(BF92:BF249)),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ROUND(SUM(BG92:BG249),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ROUND(SUM(BH92:BH249),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ROUND(SUM(BI92:BI249),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132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SO.01 g - Rampa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J92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140</v>
      </c>
      <c r="E61" s="146"/>
      <c r="F61" s="146"/>
      <c r="G61" s="146"/>
      <c r="H61" s="146"/>
      <c r="I61" s="147"/>
      <c r="J61" s="148">
        <f>J93</f>
        <v>0</v>
      </c>
      <c r="K61" s="149"/>
    </row>
    <row r="62" spans="2:47" s="9" customFormat="1" ht="19.899999999999999" customHeight="1">
      <c r="B62" s="150"/>
      <c r="C62" s="151"/>
      <c r="D62" s="152" t="s">
        <v>178</v>
      </c>
      <c r="E62" s="153"/>
      <c r="F62" s="153"/>
      <c r="G62" s="153"/>
      <c r="H62" s="153"/>
      <c r="I62" s="154"/>
      <c r="J62" s="155">
        <f>J94</f>
        <v>0</v>
      </c>
      <c r="K62" s="156"/>
    </row>
    <row r="63" spans="2:47" s="9" customFormat="1" ht="19.899999999999999" customHeight="1">
      <c r="B63" s="150"/>
      <c r="C63" s="151"/>
      <c r="D63" s="152" t="s">
        <v>179</v>
      </c>
      <c r="E63" s="153"/>
      <c r="F63" s="153"/>
      <c r="G63" s="153"/>
      <c r="H63" s="153"/>
      <c r="I63" s="154"/>
      <c r="J63" s="155">
        <f>J145</f>
        <v>0</v>
      </c>
      <c r="K63" s="156"/>
    </row>
    <row r="64" spans="2:47" s="9" customFormat="1" ht="19.899999999999999" customHeight="1">
      <c r="B64" s="150"/>
      <c r="C64" s="151"/>
      <c r="D64" s="152" t="s">
        <v>141</v>
      </c>
      <c r="E64" s="153"/>
      <c r="F64" s="153"/>
      <c r="G64" s="153"/>
      <c r="H64" s="153"/>
      <c r="I64" s="154"/>
      <c r="J64" s="155">
        <f>J180</f>
        <v>0</v>
      </c>
      <c r="K64" s="156"/>
    </row>
    <row r="65" spans="2:12" s="9" customFormat="1" ht="19.899999999999999" customHeight="1">
      <c r="B65" s="150"/>
      <c r="C65" s="151"/>
      <c r="D65" s="152" t="s">
        <v>181</v>
      </c>
      <c r="E65" s="153"/>
      <c r="F65" s="153"/>
      <c r="G65" s="153"/>
      <c r="H65" s="153"/>
      <c r="I65" s="154"/>
      <c r="J65" s="155">
        <f>J185</f>
        <v>0</v>
      </c>
      <c r="K65" s="156"/>
    </row>
    <row r="66" spans="2:12" s="9" customFormat="1" ht="19.899999999999999" customHeight="1">
      <c r="B66" s="150"/>
      <c r="C66" s="151"/>
      <c r="D66" s="152" t="s">
        <v>182</v>
      </c>
      <c r="E66" s="153"/>
      <c r="F66" s="153"/>
      <c r="G66" s="153"/>
      <c r="H66" s="153"/>
      <c r="I66" s="154"/>
      <c r="J66" s="155">
        <f>J198</f>
        <v>0</v>
      </c>
      <c r="K66" s="156"/>
    </row>
    <row r="67" spans="2:12" s="9" customFormat="1" ht="19.899999999999999" customHeight="1">
      <c r="B67" s="150"/>
      <c r="C67" s="151"/>
      <c r="D67" s="152" t="s">
        <v>183</v>
      </c>
      <c r="E67" s="153"/>
      <c r="F67" s="153"/>
      <c r="G67" s="153"/>
      <c r="H67" s="153"/>
      <c r="I67" s="154"/>
      <c r="J67" s="155">
        <f>J215</f>
        <v>0</v>
      </c>
      <c r="K67" s="156"/>
    </row>
    <row r="68" spans="2:12" s="8" customFormat="1" ht="24.95" customHeight="1">
      <c r="B68" s="143"/>
      <c r="C68" s="144"/>
      <c r="D68" s="145" t="s">
        <v>184</v>
      </c>
      <c r="E68" s="146"/>
      <c r="F68" s="146"/>
      <c r="G68" s="146"/>
      <c r="H68" s="146"/>
      <c r="I68" s="147"/>
      <c r="J68" s="148">
        <f>J217</f>
        <v>0</v>
      </c>
      <c r="K68" s="149"/>
    </row>
    <row r="69" spans="2:12" s="9" customFormat="1" ht="19.899999999999999" customHeight="1">
      <c r="B69" s="150"/>
      <c r="C69" s="151"/>
      <c r="D69" s="152" t="s">
        <v>186</v>
      </c>
      <c r="E69" s="153"/>
      <c r="F69" s="153"/>
      <c r="G69" s="153"/>
      <c r="H69" s="153"/>
      <c r="I69" s="154"/>
      <c r="J69" s="155">
        <f>J218</f>
        <v>0</v>
      </c>
      <c r="K69" s="156"/>
    </row>
    <row r="70" spans="2:12" s="9" customFormat="1" ht="19.899999999999999" customHeight="1">
      <c r="B70" s="150"/>
      <c r="C70" s="151"/>
      <c r="D70" s="152" t="s">
        <v>187</v>
      </c>
      <c r="E70" s="153"/>
      <c r="F70" s="153"/>
      <c r="G70" s="153"/>
      <c r="H70" s="153"/>
      <c r="I70" s="154"/>
      <c r="J70" s="155">
        <f>J236</f>
        <v>0</v>
      </c>
      <c r="K70" s="156"/>
    </row>
    <row r="71" spans="2:12" s="1" customFormat="1" ht="21.75" customHeight="1">
      <c r="B71" s="42"/>
      <c r="C71" s="43"/>
      <c r="D71" s="43"/>
      <c r="E71" s="43"/>
      <c r="F71" s="43"/>
      <c r="G71" s="43"/>
      <c r="H71" s="43"/>
      <c r="I71" s="114"/>
      <c r="J71" s="43"/>
      <c r="K71" s="4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35"/>
      <c r="J72" s="58"/>
      <c r="K72" s="59"/>
    </row>
    <row r="76" spans="2:12" s="1" customFormat="1" ht="6.95" customHeight="1">
      <c r="B76" s="60"/>
      <c r="C76" s="61"/>
      <c r="D76" s="61"/>
      <c r="E76" s="61"/>
      <c r="F76" s="61"/>
      <c r="G76" s="61"/>
      <c r="H76" s="61"/>
      <c r="I76" s="136"/>
      <c r="J76" s="61"/>
      <c r="K76" s="61"/>
      <c r="L76" s="42"/>
    </row>
    <row r="77" spans="2:12" s="1" customFormat="1" ht="36.950000000000003" customHeight="1">
      <c r="B77" s="42"/>
      <c r="C77" s="62" t="s">
        <v>142</v>
      </c>
      <c r="L77" s="42"/>
    </row>
    <row r="78" spans="2:12" s="1" customFormat="1" ht="6.95" customHeight="1">
      <c r="B78" s="42"/>
      <c r="L78" s="42"/>
    </row>
    <row r="79" spans="2:12" s="1" customFormat="1" ht="14.45" customHeight="1">
      <c r="B79" s="42"/>
      <c r="C79" s="64" t="s">
        <v>19</v>
      </c>
      <c r="L79" s="42"/>
    </row>
    <row r="80" spans="2:12" s="1" customFormat="1" ht="22.5" customHeight="1">
      <c r="B80" s="42"/>
      <c r="E80" s="365" t="str">
        <f>E7</f>
        <v>Revitalizace Městské památkové zóny</v>
      </c>
      <c r="F80" s="372"/>
      <c r="G80" s="372"/>
      <c r="H80" s="372"/>
      <c r="L80" s="42"/>
    </row>
    <row r="81" spans="2:65" ht="15">
      <c r="B81" s="28"/>
      <c r="C81" s="64" t="s">
        <v>131</v>
      </c>
      <c r="L81" s="28"/>
    </row>
    <row r="82" spans="2:65" s="1" customFormat="1" ht="22.5" customHeight="1">
      <c r="B82" s="42"/>
      <c r="E82" s="365" t="s">
        <v>132</v>
      </c>
      <c r="F82" s="366"/>
      <c r="G82" s="366"/>
      <c r="H82" s="366"/>
      <c r="L82" s="42"/>
    </row>
    <row r="83" spans="2:65" s="1" customFormat="1" ht="14.45" customHeight="1">
      <c r="B83" s="42"/>
      <c r="C83" s="64" t="s">
        <v>133</v>
      </c>
      <c r="L83" s="42"/>
    </row>
    <row r="84" spans="2:65" s="1" customFormat="1" ht="23.25" customHeight="1">
      <c r="B84" s="42"/>
      <c r="E84" s="342" t="str">
        <f>E11</f>
        <v>SO.01 g - Rampa</v>
      </c>
      <c r="F84" s="366"/>
      <c r="G84" s="366"/>
      <c r="H84" s="366"/>
      <c r="L84" s="42"/>
    </row>
    <row r="85" spans="2:65" s="1" customFormat="1" ht="6.95" customHeight="1">
      <c r="B85" s="42"/>
      <c r="L85" s="42"/>
    </row>
    <row r="86" spans="2:65" s="1" customFormat="1" ht="18" customHeight="1">
      <c r="B86" s="42"/>
      <c r="C86" s="64" t="s">
        <v>27</v>
      </c>
      <c r="F86" s="157" t="str">
        <f>F14</f>
        <v>Ústí nad Orlicí</v>
      </c>
      <c r="I86" s="158" t="s">
        <v>29</v>
      </c>
      <c r="J86" s="68" t="str">
        <f>IF(J14="","",J14)</f>
        <v>15.3.2017</v>
      </c>
      <c r="L86" s="42"/>
    </row>
    <row r="87" spans="2:65" s="1" customFormat="1" ht="6.95" customHeight="1">
      <c r="B87" s="42"/>
      <c r="L87" s="42"/>
    </row>
    <row r="88" spans="2:65" s="1" customFormat="1" ht="15">
      <c r="B88" s="42"/>
      <c r="C88" s="64" t="s">
        <v>35</v>
      </c>
      <c r="F88" s="157" t="str">
        <f>E17</f>
        <v>Město Ústí nad Orlicí</v>
      </c>
      <c r="I88" s="158" t="s">
        <v>41</v>
      </c>
      <c r="J88" s="157" t="str">
        <f>E23</f>
        <v>Projektový atelier pro arch.a poz. stavby</v>
      </c>
      <c r="L88" s="42"/>
    </row>
    <row r="89" spans="2:65" s="1" customFormat="1" ht="14.45" customHeight="1">
      <c r="B89" s="42"/>
      <c r="C89" s="64" t="s">
        <v>39</v>
      </c>
      <c r="F89" s="157" t="str">
        <f>IF(E20="","",E20)</f>
        <v/>
      </c>
      <c r="L89" s="42"/>
    </row>
    <row r="90" spans="2:65" s="1" customFormat="1" ht="10.35" customHeight="1">
      <c r="B90" s="42"/>
      <c r="L90" s="42"/>
    </row>
    <row r="91" spans="2:65" s="10" customFormat="1" ht="29.25" customHeight="1">
      <c r="B91" s="159"/>
      <c r="C91" s="160" t="s">
        <v>143</v>
      </c>
      <c r="D91" s="161" t="s">
        <v>64</v>
      </c>
      <c r="E91" s="161" t="s">
        <v>60</v>
      </c>
      <c r="F91" s="161" t="s">
        <v>144</v>
      </c>
      <c r="G91" s="161" t="s">
        <v>145</v>
      </c>
      <c r="H91" s="161" t="s">
        <v>146</v>
      </c>
      <c r="I91" s="162" t="s">
        <v>147</v>
      </c>
      <c r="J91" s="161" t="s">
        <v>137</v>
      </c>
      <c r="K91" s="163" t="s">
        <v>148</v>
      </c>
      <c r="L91" s="159"/>
      <c r="M91" s="74" t="s">
        <v>149</v>
      </c>
      <c r="N91" s="75" t="s">
        <v>49</v>
      </c>
      <c r="O91" s="75" t="s">
        <v>150</v>
      </c>
      <c r="P91" s="75" t="s">
        <v>151</v>
      </c>
      <c r="Q91" s="75" t="s">
        <v>152</v>
      </c>
      <c r="R91" s="75" t="s">
        <v>153</v>
      </c>
      <c r="S91" s="75" t="s">
        <v>154</v>
      </c>
      <c r="T91" s="76" t="s">
        <v>155</v>
      </c>
    </row>
    <row r="92" spans="2:65" s="1" customFormat="1" ht="29.25" customHeight="1">
      <c r="B92" s="42"/>
      <c r="C92" s="78" t="s">
        <v>138</v>
      </c>
      <c r="J92" s="164">
        <f>BK92</f>
        <v>0</v>
      </c>
      <c r="L92" s="42"/>
      <c r="M92" s="77"/>
      <c r="N92" s="69"/>
      <c r="O92" s="69"/>
      <c r="P92" s="165">
        <f>P93+P217</f>
        <v>0</v>
      </c>
      <c r="Q92" s="69"/>
      <c r="R92" s="165">
        <f>R93+R217</f>
        <v>55.628375722877593</v>
      </c>
      <c r="S92" s="69"/>
      <c r="T92" s="166">
        <f>T93+T217</f>
        <v>0</v>
      </c>
      <c r="AT92" s="24" t="s">
        <v>78</v>
      </c>
      <c r="AU92" s="24" t="s">
        <v>139</v>
      </c>
      <c r="BK92" s="167">
        <f>BK93+BK217</f>
        <v>0</v>
      </c>
    </row>
    <row r="93" spans="2:65" s="11" customFormat="1" ht="37.35" customHeight="1">
      <c r="B93" s="168"/>
      <c r="D93" s="169" t="s">
        <v>78</v>
      </c>
      <c r="E93" s="170" t="s">
        <v>156</v>
      </c>
      <c r="F93" s="170" t="s">
        <v>157</v>
      </c>
      <c r="I93" s="171"/>
      <c r="J93" s="172">
        <f>BK93</f>
        <v>0</v>
      </c>
      <c r="L93" s="168"/>
      <c r="M93" s="173"/>
      <c r="N93" s="174"/>
      <c r="O93" s="174"/>
      <c r="P93" s="175">
        <f>P94+P145+P180+P185+P198+P215</f>
        <v>0</v>
      </c>
      <c r="Q93" s="174"/>
      <c r="R93" s="175">
        <f>R94+R145+R180+R185+R198+R215</f>
        <v>52.630909158877593</v>
      </c>
      <c r="S93" s="174"/>
      <c r="T93" s="176">
        <f>T94+T145+T180+T185+T198+T215</f>
        <v>0</v>
      </c>
      <c r="AR93" s="169" t="s">
        <v>26</v>
      </c>
      <c r="AT93" s="177" t="s">
        <v>78</v>
      </c>
      <c r="AU93" s="177" t="s">
        <v>79</v>
      </c>
      <c r="AY93" s="169" t="s">
        <v>158</v>
      </c>
      <c r="BK93" s="178">
        <f>BK94+BK145+BK180+BK185+BK198+BK215</f>
        <v>0</v>
      </c>
    </row>
    <row r="94" spans="2:65" s="11" customFormat="1" ht="19.899999999999999" customHeight="1">
      <c r="B94" s="168"/>
      <c r="D94" s="179" t="s">
        <v>78</v>
      </c>
      <c r="E94" s="180" t="s">
        <v>26</v>
      </c>
      <c r="F94" s="180" t="s">
        <v>188</v>
      </c>
      <c r="I94" s="171"/>
      <c r="J94" s="181">
        <f>BK94</f>
        <v>0</v>
      </c>
      <c r="L94" s="168"/>
      <c r="M94" s="173"/>
      <c r="N94" s="174"/>
      <c r="O94" s="174"/>
      <c r="P94" s="175">
        <f>SUM(P95:P144)</f>
        <v>0</v>
      </c>
      <c r="Q94" s="174"/>
      <c r="R94" s="175">
        <f>SUM(R95:R144)</f>
        <v>12.48</v>
      </c>
      <c r="S94" s="174"/>
      <c r="T94" s="176">
        <f>SUM(T95:T144)</f>
        <v>0</v>
      </c>
      <c r="AR94" s="169" t="s">
        <v>26</v>
      </c>
      <c r="AT94" s="177" t="s">
        <v>78</v>
      </c>
      <c r="AU94" s="177" t="s">
        <v>26</v>
      </c>
      <c r="AY94" s="169" t="s">
        <v>158</v>
      </c>
      <c r="BK94" s="178">
        <f>SUM(BK95:BK144)</f>
        <v>0</v>
      </c>
    </row>
    <row r="95" spans="2:65" s="1" customFormat="1" ht="31.5" customHeight="1">
      <c r="B95" s="182"/>
      <c r="C95" s="183" t="s">
        <v>26</v>
      </c>
      <c r="D95" s="183" t="s">
        <v>161</v>
      </c>
      <c r="E95" s="184" t="s">
        <v>189</v>
      </c>
      <c r="F95" s="185" t="s">
        <v>190</v>
      </c>
      <c r="G95" s="186" t="s">
        <v>191</v>
      </c>
      <c r="H95" s="187">
        <v>7.6289999999999996</v>
      </c>
      <c r="I95" s="188"/>
      <c r="J95" s="189">
        <f>ROUND(I95*H95,2)</f>
        <v>0</v>
      </c>
      <c r="K95" s="185" t="s">
        <v>192</v>
      </c>
      <c r="L95" s="42"/>
      <c r="M95" s="190" t="s">
        <v>5</v>
      </c>
      <c r="N95" s="191" t="s">
        <v>50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4" t="s">
        <v>165</v>
      </c>
      <c r="AT95" s="24" t="s">
        <v>161</v>
      </c>
      <c r="AU95" s="24" t="s">
        <v>86</v>
      </c>
      <c r="AY95" s="24" t="s">
        <v>158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4" t="s">
        <v>26</v>
      </c>
      <c r="BK95" s="194">
        <f>ROUND(I95*H95,2)</f>
        <v>0</v>
      </c>
      <c r="BL95" s="24" t="s">
        <v>165</v>
      </c>
      <c r="BM95" s="24" t="s">
        <v>402</v>
      </c>
    </row>
    <row r="96" spans="2:65" s="13" customFormat="1">
      <c r="B96" s="204"/>
      <c r="D96" s="196" t="s">
        <v>167</v>
      </c>
      <c r="E96" s="205" t="s">
        <v>5</v>
      </c>
      <c r="F96" s="206" t="s">
        <v>403</v>
      </c>
      <c r="H96" s="207" t="s">
        <v>5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7" t="s">
        <v>167</v>
      </c>
      <c r="AU96" s="207" t="s">
        <v>86</v>
      </c>
      <c r="AV96" s="13" t="s">
        <v>26</v>
      </c>
      <c r="AW96" s="13" t="s">
        <v>43</v>
      </c>
      <c r="AX96" s="13" t="s">
        <v>79</v>
      </c>
      <c r="AY96" s="207" t="s">
        <v>158</v>
      </c>
    </row>
    <row r="97" spans="2:65" s="12" customFormat="1">
      <c r="B97" s="195"/>
      <c r="D97" s="196" t="s">
        <v>167</v>
      </c>
      <c r="E97" s="197" t="s">
        <v>5</v>
      </c>
      <c r="F97" s="198" t="s">
        <v>404</v>
      </c>
      <c r="H97" s="199">
        <v>7.0259999999999998</v>
      </c>
      <c r="I97" s="200"/>
      <c r="L97" s="195"/>
      <c r="M97" s="216"/>
      <c r="N97" s="217"/>
      <c r="O97" s="217"/>
      <c r="P97" s="217"/>
      <c r="Q97" s="217"/>
      <c r="R97" s="217"/>
      <c r="S97" s="217"/>
      <c r="T97" s="218"/>
      <c r="AT97" s="197" t="s">
        <v>167</v>
      </c>
      <c r="AU97" s="197" t="s">
        <v>86</v>
      </c>
      <c r="AV97" s="12" t="s">
        <v>86</v>
      </c>
      <c r="AW97" s="12" t="s">
        <v>43</v>
      </c>
      <c r="AX97" s="12" t="s">
        <v>79</v>
      </c>
      <c r="AY97" s="197" t="s">
        <v>158</v>
      </c>
    </row>
    <row r="98" spans="2:65" s="12" customFormat="1">
      <c r="B98" s="195"/>
      <c r="D98" s="196" t="s">
        <v>167</v>
      </c>
      <c r="E98" s="197" t="s">
        <v>5</v>
      </c>
      <c r="F98" s="198" t="s">
        <v>405</v>
      </c>
      <c r="H98" s="199">
        <v>0.60299999999999998</v>
      </c>
      <c r="I98" s="200"/>
      <c r="L98" s="195"/>
      <c r="M98" s="216"/>
      <c r="N98" s="217"/>
      <c r="O98" s="217"/>
      <c r="P98" s="217"/>
      <c r="Q98" s="217"/>
      <c r="R98" s="217"/>
      <c r="S98" s="217"/>
      <c r="T98" s="218"/>
      <c r="AT98" s="197" t="s">
        <v>167</v>
      </c>
      <c r="AU98" s="197" t="s">
        <v>86</v>
      </c>
      <c r="AV98" s="12" t="s">
        <v>86</v>
      </c>
      <c r="AW98" s="12" t="s">
        <v>43</v>
      </c>
      <c r="AX98" s="12" t="s">
        <v>79</v>
      </c>
      <c r="AY98" s="197" t="s">
        <v>158</v>
      </c>
    </row>
    <row r="99" spans="2:65" s="14" customFormat="1">
      <c r="B99" s="219"/>
      <c r="D99" s="212" t="s">
        <v>167</v>
      </c>
      <c r="E99" s="220" t="s">
        <v>5</v>
      </c>
      <c r="F99" s="221" t="s">
        <v>214</v>
      </c>
      <c r="H99" s="222">
        <v>7.6289999999999996</v>
      </c>
      <c r="I99" s="223"/>
      <c r="L99" s="219"/>
      <c r="M99" s="224"/>
      <c r="N99" s="225"/>
      <c r="O99" s="225"/>
      <c r="P99" s="225"/>
      <c r="Q99" s="225"/>
      <c r="R99" s="225"/>
      <c r="S99" s="225"/>
      <c r="T99" s="226"/>
      <c r="AT99" s="227" t="s">
        <v>167</v>
      </c>
      <c r="AU99" s="227" t="s">
        <v>86</v>
      </c>
      <c r="AV99" s="14" t="s">
        <v>165</v>
      </c>
      <c r="AW99" s="14" t="s">
        <v>43</v>
      </c>
      <c r="AX99" s="14" t="s">
        <v>26</v>
      </c>
      <c r="AY99" s="227" t="s">
        <v>158</v>
      </c>
    </row>
    <row r="100" spans="2:65" s="1" customFormat="1" ht="31.5" customHeight="1">
      <c r="B100" s="182"/>
      <c r="C100" s="183" t="s">
        <v>86</v>
      </c>
      <c r="D100" s="183" t="s">
        <v>161</v>
      </c>
      <c r="E100" s="184" t="s">
        <v>196</v>
      </c>
      <c r="F100" s="185" t="s">
        <v>197</v>
      </c>
      <c r="G100" s="186" t="s">
        <v>191</v>
      </c>
      <c r="H100" s="187">
        <v>2.2890000000000001</v>
      </c>
      <c r="I100" s="188"/>
      <c r="J100" s="189">
        <f>ROUND(I100*H100,2)</f>
        <v>0</v>
      </c>
      <c r="K100" s="185" t="s">
        <v>192</v>
      </c>
      <c r="L100" s="42"/>
      <c r="M100" s="190" t="s">
        <v>5</v>
      </c>
      <c r="N100" s="191" t="s">
        <v>50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4" t="s">
        <v>165</v>
      </c>
      <c r="AT100" s="24" t="s">
        <v>161</v>
      </c>
      <c r="AU100" s="24" t="s">
        <v>86</v>
      </c>
      <c r="AY100" s="24" t="s">
        <v>158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4" t="s">
        <v>26</v>
      </c>
      <c r="BK100" s="194">
        <f>ROUND(I100*H100,2)</f>
        <v>0</v>
      </c>
      <c r="BL100" s="24" t="s">
        <v>165</v>
      </c>
      <c r="BM100" s="24" t="s">
        <v>406</v>
      </c>
    </row>
    <row r="101" spans="2:65" s="13" customFormat="1">
      <c r="B101" s="204"/>
      <c r="D101" s="196" t="s">
        <v>167</v>
      </c>
      <c r="E101" s="205" t="s">
        <v>5</v>
      </c>
      <c r="F101" s="206" t="s">
        <v>403</v>
      </c>
      <c r="H101" s="207" t="s">
        <v>5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7" t="s">
        <v>167</v>
      </c>
      <c r="AU101" s="207" t="s">
        <v>86</v>
      </c>
      <c r="AV101" s="13" t="s">
        <v>26</v>
      </c>
      <c r="AW101" s="13" t="s">
        <v>43</v>
      </c>
      <c r="AX101" s="13" t="s">
        <v>79</v>
      </c>
      <c r="AY101" s="207" t="s">
        <v>158</v>
      </c>
    </row>
    <row r="102" spans="2:65" s="12" customFormat="1">
      <c r="B102" s="195"/>
      <c r="D102" s="196" t="s">
        <v>167</v>
      </c>
      <c r="E102" s="197" t="s">
        <v>5</v>
      </c>
      <c r="F102" s="198" t="s">
        <v>404</v>
      </c>
      <c r="H102" s="199">
        <v>7.0259999999999998</v>
      </c>
      <c r="I102" s="200"/>
      <c r="L102" s="195"/>
      <c r="M102" s="216"/>
      <c r="N102" s="217"/>
      <c r="O102" s="217"/>
      <c r="P102" s="217"/>
      <c r="Q102" s="217"/>
      <c r="R102" s="217"/>
      <c r="S102" s="217"/>
      <c r="T102" s="218"/>
      <c r="AT102" s="197" t="s">
        <v>167</v>
      </c>
      <c r="AU102" s="197" t="s">
        <v>86</v>
      </c>
      <c r="AV102" s="12" t="s">
        <v>86</v>
      </c>
      <c r="AW102" s="12" t="s">
        <v>43</v>
      </c>
      <c r="AX102" s="12" t="s">
        <v>79</v>
      </c>
      <c r="AY102" s="197" t="s">
        <v>158</v>
      </c>
    </row>
    <row r="103" spans="2:65" s="12" customFormat="1">
      <c r="B103" s="195"/>
      <c r="D103" s="196" t="s">
        <v>167</v>
      </c>
      <c r="E103" s="197" t="s">
        <v>5</v>
      </c>
      <c r="F103" s="198" t="s">
        <v>405</v>
      </c>
      <c r="H103" s="199">
        <v>0.60299999999999998</v>
      </c>
      <c r="I103" s="200"/>
      <c r="L103" s="195"/>
      <c r="M103" s="216"/>
      <c r="N103" s="217"/>
      <c r="O103" s="217"/>
      <c r="P103" s="217"/>
      <c r="Q103" s="217"/>
      <c r="R103" s="217"/>
      <c r="S103" s="217"/>
      <c r="T103" s="218"/>
      <c r="AT103" s="197" t="s">
        <v>167</v>
      </c>
      <c r="AU103" s="197" t="s">
        <v>86</v>
      </c>
      <c r="AV103" s="12" t="s">
        <v>86</v>
      </c>
      <c r="AW103" s="12" t="s">
        <v>43</v>
      </c>
      <c r="AX103" s="12" t="s">
        <v>79</v>
      </c>
      <c r="AY103" s="197" t="s">
        <v>158</v>
      </c>
    </row>
    <row r="104" spans="2:65" s="14" customFormat="1">
      <c r="B104" s="219"/>
      <c r="D104" s="196" t="s">
        <v>167</v>
      </c>
      <c r="E104" s="228" t="s">
        <v>5</v>
      </c>
      <c r="F104" s="229" t="s">
        <v>214</v>
      </c>
      <c r="H104" s="230">
        <v>7.6289999999999996</v>
      </c>
      <c r="I104" s="223"/>
      <c r="L104" s="219"/>
      <c r="M104" s="224"/>
      <c r="N104" s="225"/>
      <c r="O104" s="225"/>
      <c r="P104" s="225"/>
      <c r="Q104" s="225"/>
      <c r="R104" s="225"/>
      <c r="S104" s="225"/>
      <c r="T104" s="226"/>
      <c r="AT104" s="227" t="s">
        <v>167</v>
      </c>
      <c r="AU104" s="227" t="s">
        <v>86</v>
      </c>
      <c r="AV104" s="14" t="s">
        <v>165</v>
      </c>
      <c r="AW104" s="14" t="s">
        <v>43</v>
      </c>
      <c r="AX104" s="14" t="s">
        <v>79</v>
      </c>
      <c r="AY104" s="227" t="s">
        <v>158</v>
      </c>
    </row>
    <row r="105" spans="2:65" s="12" customFormat="1">
      <c r="B105" s="195"/>
      <c r="D105" s="212" t="s">
        <v>167</v>
      </c>
      <c r="E105" s="213" t="s">
        <v>5</v>
      </c>
      <c r="F105" s="214" t="s">
        <v>407</v>
      </c>
      <c r="H105" s="215">
        <v>2.2890000000000001</v>
      </c>
      <c r="I105" s="200"/>
      <c r="L105" s="195"/>
      <c r="M105" s="216"/>
      <c r="N105" s="217"/>
      <c r="O105" s="217"/>
      <c r="P105" s="217"/>
      <c r="Q105" s="217"/>
      <c r="R105" s="217"/>
      <c r="S105" s="217"/>
      <c r="T105" s="218"/>
      <c r="AT105" s="197" t="s">
        <v>167</v>
      </c>
      <c r="AU105" s="197" t="s">
        <v>86</v>
      </c>
      <c r="AV105" s="12" t="s">
        <v>86</v>
      </c>
      <c r="AW105" s="12" t="s">
        <v>43</v>
      </c>
      <c r="AX105" s="12" t="s">
        <v>26</v>
      </c>
      <c r="AY105" s="197" t="s">
        <v>158</v>
      </c>
    </row>
    <row r="106" spans="2:65" s="1" customFormat="1" ht="44.25" customHeight="1">
      <c r="B106" s="182"/>
      <c r="C106" s="183" t="s">
        <v>200</v>
      </c>
      <c r="D106" s="183" t="s">
        <v>161</v>
      </c>
      <c r="E106" s="184" t="s">
        <v>408</v>
      </c>
      <c r="F106" s="185" t="s">
        <v>409</v>
      </c>
      <c r="G106" s="186" t="s">
        <v>191</v>
      </c>
      <c r="H106" s="187">
        <v>2.2890000000000001</v>
      </c>
      <c r="I106" s="188"/>
      <c r="J106" s="189">
        <f>ROUND(I106*H106,2)</f>
        <v>0</v>
      </c>
      <c r="K106" s="185" t="s">
        <v>192</v>
      </c>
      <c r="L106" s="42"/>
      <c r="M106" s="190" t="s">
        <v>5</v>
      </c>
      <c r="N106" s="191" t="s">
        <v>50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4" t="s">
        <v>165</v>
      </c>
      <c r="AT106" s="24" t="s">
        <v>161</v>
      </c>
      <c r="AU106" s="24" t="s">
        <v>86</v>
      </c>
      <c r="AY106" s="24" t="s">
        <v>158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4" t="s">
        <v>26</v>
      </c>
      <c r="BK106" s="194">
        <f>ROUND(I106*H106,2)</f>
        <v>0</v>
      </c>
      <c r="BL106" s="24" t="s">
        <v>165</v>
      </c>
      <c r="BM106" s="24" t="s">
        <v>410</v>
      </c>
    </row>
    <row r="107" spans="2:65" s="13" customFormat="1">
      <c r="B107" s="204"/>
      <c r="D107" s="196" t="s">
        <v>167</v>
      </c>
      <c r="E107" s="205" t="s">
        <v>5</v>
      </c>
      <c r="F107" s="206" t="s">
        <v>403</v>
      </c>
      <c r="H107" s="207" t="s">
        <v>5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7" t="s">
        <v>167</v>
      </c>
      <c r="AU107" s="207" t="s">
        <v>86</v>
      </c>
      <c r="AV107" s="13" t="s">
        <v>26</v>
      </c>
      <c r="AW107" s="13" t="s">
        <v>43</v>
      </c>
      <c r="AX107" s="13" t="s">
        <v>79</v>
      </c>
      <c r="AY107" s="207" t="s">
        <v>158</v>
      </c>
    </row>
    <row r="108" spans="2:65" s="12" customFormat="1">
      <c r="B108" s="195"/>
      <c r="D108" s="196" t="s">
        <v>167</v>
      </c>
      <c r="E108" s="197" t="s">
        <v>5</v>
      </c>
      <c r="F108" s="198" t="s">
        <v>404</v>
      </c>
      <c r="H108" s="199">
        <v>7.0259999999999998</v>
      </c>
      <c r="I108" s="200"/>
      <c r="L108" s="195"/>
      <c r="M108" s="216"/>
      <c r="N108" s="217"/>
      <c r="O108" s="217"/>
      <c r="P108" s="217"/>
      <c r="Q108" s="217"/>
      <c r="R108" s="217"/>
      <c r="S108" s="217"/>
      <c r="T108" s="218"/>
      <c r="AT108" s="197" t="s">
        <v>167</v>
      </c>
      <c r="AU108" s="197" t="s">
        <v>86</v>
      </c>
      <c r="AV108" s="12" t="s">
        <v>86</v>
      </c>
      <c r="AW108" s="12" t="s">
        <v>43</v>
      </c>
      <c r="AX108" s="12" t="s">
        <v>79</v>
      </c>
      <c r="AY108" s="197" t="s">
        <v>158</v>
      </c>
    </row>
    <row r="109" spans="2:65" s="12" customFormat="1">
      <c r="B109" s="195"/>
      <c r="D109" s="196" t="s">
        <v>167</v>
      </c>
      <c r="E109" s="197" t="s">
        <v>5</v>
      </c>
      <c r="F109" s="198" t="s">
        <v>405</v>
      </c>
      <c r="H109" s="199">
        <v>0.60299999999999998</v>
      </c>
      <c r="I109" s="200"/>
      <c r="L109" s="195"/>
      <c r="M109" s="216"/>
      <c r="N109" s="217"/>
      <c r="O109" s="217"/>
      <c r="P109" s="217"/>
      <c r="Q109" s="217"/>
      <c r="R109" s="217"/>
      <c r="S109" s="217"/>
      <c r="T109" s="218"/>
      <c r="AT109" s="197" t="s">
        <v>167</v>
      </c>
      <c r="AU109" s="197" t="s">
        <v>86</v>
      </c>
      <c r="AV109" s="12" t="s">
        <v>86</v>
      </c>
      <c r="AW109" s="12" t="s">
        <v>43</v>
      </c>
      <c r="AX109" s="12" t="s">
        <v>79</v>
      </c>
      <c r="AY109" s="197" t="s">
        <v>158</v>
      </c>
    </row>
    <row r="110" spans="2:65" s="14" customFormat="1">
      <c r="B110" s="219"/>
      <c r="D110" s="196" t="s">
        <v>167</v>
      </c>
      <c r="E110" s="228" t="s">
        <v>5</v>
      </c>
      <c r="F110" s="229" t="s">
        <v>214</v>
      </c>
      <c r="H110" s="230">
        <v>7.6289999999999996</v>
      </c>
      <c r="I110" s="223"/>
      <c r="L110" s="219"/>
      <c r="M110" s="224"/>
      <c r="N110" s="225"/>
      <c r="O110" s="225"/>
      <c r="P110" s="225"/>
      <c r="Q110" s="225"/>
      <c r="R110" s="225"/>
      <c r="S110" s="225"/>
      <c r="T110" s="226"/>
      <c r="AT110" s="227" t="s">
        <v>167</v>
      </c>
      <c r="AU110" s="227" t="s">
        <v>86</v>
      </c>
      <c r="AV110" s="14" t="s">
        <v>165</v>
      </c>
      <c r="AW110" s="14" t="s">
        <v>43</v>
      </c>
      <c r="AX110" s="14" t="s">
        <v>79</v>
      </c>
      <c r="AY110" s="227" t="s">
        <v>158</v>
      </c>
    </row>
    <row r="111" spans="2:65" s="12" customFormat="1">
      <c r="B111" s="195"/>
      <c r="D111" s="212" t="s">
        <v>167</v>
      </c>
      <c r="E111" s="213" t="s">
        <v>5</v>
      </c>
      <c r="F111" s="214" t="s">
        <v>407</v>
      </c>
      <c r="H111" s="215">
        <v>2.2890000000000001</v>
      </c>
      <c r="I111" s="200"/>
      <c r="L111" s="195"/>
      <c r="M111" s="216"/>
      <c r="N111" s="217"/>
      <c r="O111" s="217"/>
      <c r="P111" s="217"/>
      <c r="Q111" s="217"/>
      <c r="R111" s="217"/>
      <c r="S111" s="217"/>
      <c r="T111" s="218"/>
      <c r="AT111" s="197" t="s">
        <v>167</v>
      </c>
      <c r="AU111" s="197" t="s">
        <v>86</v>
      </c>
      <c r="AV111" s="12" t="s">
        <v>86</v>
      </c>
      <c r="AW111" s="12" t="s">
        <v>43</v>
      </c>
      <c r="AX111" s="12" t="s">
        <v>26</v>
      </c>
      <c r="AY111" s="197" t="s">
        <v>158</v>
      </c>
    </row>
    <row r="112" spans="2:65" s="1" customFormat="1" ht="44.25" customHeight="1">
      <c r="B112" s="182"/>
      <c r="C112" s="183" t="s">
        <v>165</v>
      </c>
      <c r="D112" s="183" t="s">
        <v>161</v>
      </c>
      <c r="E112" s="184" t="s">
        <v>201</v>
      </c>
      <c r="F112" s="185" t="s">
        <v>202</v>
      </c>
      <c r="G112" s="186" t="s">
        <v>191</v>
      </c>
      <c r="H112" s="187">
        <v>15.257999999999999</v>
      </c>
      <c r="I112" s="188"/>
      <c r="J112" s="189">
        <f>ROUND(I112*H112,2)</f>
        <v>0</v>
      </c>
      <c r="K112" s="185" t="s">
        <v>192</v>
      </c>
      <c r="L112" s="42"/>
      <c r="M112" s="190" t="s">
        <v>5</v>
      </c>
      <c r="N112" s="191" t="s">
        <v>50</v>
      </c>
      <c r="O112" s="43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24" t="s">
        <v>165</v>
      </c>
      <c r="AT112" s="24" t="s">
        <v>161</v>
      </c>
      <c r="AU112" s="24" t="s">
        <v>86</v>
      </c>
      <c r="AY112" s="24" t="s">
        <v>158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4" t="s">
        <v>26</v>
      </c>
      <c r="BK112" s="194">
        <f>ROUND(I112*H112,2)</f>
        <v>0</v>
      </c>
      <c r="BL112" s="24" t="s">
        <v>165</v>
      </c>
      <c r="BM112" s="24" t="s">
        <v>411</v>
      </c>
    </row>
    <row r="113" spans="2:65" s="13" customFormat="1">
      <c r="B113" s="204"/>
      <c r="D113" s="196" t="s">
        <v>167</v>
      </c>
      <c r="E113" s="205" t="s">
        <v>5</v>
      </c>
      <c r="F113" s="206" t="s">
        <v>204</v>
      </c>
      <c r="H113" s="207" t="s">
        <v>5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7" t="s">
        <v>167</v>
      </c>
      <c r="AU113" s="207" t="s">
        <v>86</v>
      </c>
      <c r="AV113" s="13" t="s">
        <v>26</v>
      </c>
      <c r="AW113" s="13" t="s">
        <v>43</v>
      </c>
      <c r="AX113" s="13" t="s">
        <v>79</v>
      </c>
      <c r="AY113" s="207" t="s">
        <v>158</v>
      </c>
    </row>
    <row r="114" spans="2:65" s="13" customFormat="1">
      <c r="B114" s="204"/>
      <c r="D114" s="196" t="s">
        <v>167</v>
      </c>
      <c r="E114" s="205" t="s">
        <v>5</v>
      </c>
      <c r="F114" s="206" t="s">
        <v>403</v>
      </c>
      <c r="H114" s="207" t="s">
        <v>5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7" t="s">
        <v>167</v>
      </c>
      <c r="AU114" s="207" t="s">
        <v>86</v>
      </c>
      <c r="AV114" s="13" t="s">
        <v>26</v>
      </c>
      <c r="AW114" s="13" t="s">
        <v>43</v>
      </c>
      <c r="AX114" s="13" t="s">
        <v>79</v>
      </c>
      <c r="AY114" s="207" t="s">
        <v>158</v>
      </c>
    </row>
    <row r="115" spans="2:65" s="12" customFormat="1">
      <c r="B115" s="195"/>
      <c r="D115" s="196" t="s">
        <v>167</v>
      </c>
      <c r="E115" s="197" t="s">
        <v>5</v>
      </c>
      <c r="F115" s="198" t="s">
        <v>404</v>
      </c>
      <c r="H115" s="199">
        <v>7.0259999999999998</v>
      </c>
      <c r="I115" s="200"/>
      <c r="L115" s="195"/>
      <c r="M115" s="216"/>
      <c r="N115" s="217"/>
      <c r="O115" s="217"/>
      <c r="P115" s="217"/>
      <c r="Q115" s="217"/>
      <c r="R115" s="217"/>
      <c r="S115" s="217"/>
      <c r="T115" s="218"/>
      <c r="AT115" s="197" t="s">
        <v>167</v>
      </c>
      <c r="AU115" s="197" t="s">
        <v>86</v>
      </c>
      <c r="AV115" s="12" t="s">
        <v>86</v>
      </c>
      <c r="AW115" s="12" t="s">
        <v>43</v>
      </c>
      <c r="AX115" s="12" t="s">
        <v>79</v>
      </c>
      <c r="AY115" s="197" t="s">
        <v>158</v>
      </c>
    </row>
    <row r="116" spans="2:65" s="12" customFormat="1">
      <c r="B116" s="195"/>
      <c r="D116" s="196" t="s">
        <v>167</v>
      </c>
      <c r="E116" s="197" t="s">
        <v>5</v>
      </c>
      <c r="F116" s="198" t="s">
        <v>405</v>
      </c>
      <c r="H116" s="199">
        <v>0.60299999999999998</v>
      </c>
      <c r="I116" s="200"/>
      <c r="L116" s="195"/>
      <c r="M116" s="216"/>
      <c r="N116" s="217"/>
      <c r="O116" s="217"/>
      <c r="P116" s="217"/>
      <c r="Q116" s="217"/>
      <c r="R116" s="217"/>
      <c r="S116" s="217"/>
      <c r="T116" s="218"/>
      <c r="AT116" s="197" t="s">
        <v>167</v>
      </c>
      <c r="AU116" s="197" t="s">
        <v>86</v>
      </c>
      <c r="AV116" s="12" t="s">
        <v>86</v>
      </c>
      <c r="AW116" s="12" t="s">
        <v>43</v>
      </c>
      <c r="AX116" s="12" t="s">
        <v>79</v>
      </c>
      <c r="AY116" s="197" t="s">
        <v>158</v>
      </c>
    </row>
    <row r="117" spans="2:65" s="14" customFormat="1">
      <c r="B117" s="219"/>
      <c r="D117" s="196" t="s">
        <v>167</v>
      </c>
      <c r="E117" s="228" t="s">
        <v>5</v>
      </c>
      <c r="F117" s="229" t="s">
        <v>214</v>
      </c>
      <c r="H117" s="230">
        <v>7.6289999999999996</v>
      </c>
      <c r="I117" s="223"/>
      <c r="L117" s="219"/>
      <c r="M117" s="224"/>
      <c r="N117" s="225"/>
      <c r="O117" s="225"/>
      <c r="P117" s="225"/>
      <c r="Q117" s="225"/>
      <c r="R117" s="225"/>
      <c r="S117" s="225"/>
      <c r="T117" s="226"/>
      <c r="AT117" s="227" t="s">
        <v>167</v>
      </c>
      <c r="AU117" s="227" t="s">
        <v>86</v>
      </c>
      <c r="AV117" s="14" t="s">
        <v>165</v>
      </c>
      <c r="AW117" s="14" t="s">
        <v>43</v>
      </c>
      <c r="AX117" s="14" t="s">
        <v>79</v>
      </c>
      <c r="AY117" s="227" t="s">
        <v>158</v>
      </c>
    </row>
    <row r="118" spans="2:65" s="12" customFormat="1">
      <c r="B118" s="195"/>
      <c r="D118" s="212" t="s">
        <v>167</v>
      </c>
      <c r="E118" s="213" t="s">
        <v>5</v>
      </c>
      <c r="F118" s="214" t="s">
        <v>412</v>
      </c>
      <c r="H118" s="215">
        <v>15.257999999999999</v>
      </c>
      <c r="I118" s="200"/>
      <c r="L118" s="195"/>
      <c r="M118" s="216"/>
      <c r="N118" s="217"/>
      <c r="O118" s="217"/>
      <c r="P118" s="217"/>
      <c r="Q118" s="217"/>
      <c r="R118" s="217"/>
      <c r="S118" s="217"/>
      <c r="T118" s="218"/>
      <c r="AT118" s="197" t="s">
        <v>167</v>
      </c>
      <c r="AU118" s="197" t="s">
        <v>86</v>
      </c>
      <c r="AV118" s="12" t="s">
        <v>86</v>
      </c>
      <c r="AW118" s="12" t="s">
        <v>43</v>
      </c>
      <c r="AX118" s="12" t="s">
        <v>26</v>
      </c>
      <c r="AY118" s="197" t="s">
        <v>158</v>
      </c>
    </row>
    <row r="119" spans="2:65" s="1" customFormat="1" ht="31.5" customHeight="1">
      <c r="B119" s="182"/>
      <c r="C119" s="183" t="s">
        <v>159</v>
      </c>
      <c r="D119" s="183" t="s">
        <v>161</v>
      </c>
      <c r="E119" s="184" t="s">
        <v>220</v>
      </c>
      <c r="F119" s="185" t="s">
        <v>221</v>
      </c>
      <c r="G119" s="186" t="s">
        <v>191</v>
      </c>
      <c r="H119" s="187">
        <v>7.6289999999999996</v>
      </c>
      <c r="I119" s="188"/>
      <c r="J119" s="189">
        <f>ROUND(I119*H119,2)</f>
        <v>0</v>
      </c>
      <c r="K119" s="185" t="s">
        <v>192</v>
      </c>
      <c r="L119" s="42"/>
      <c r="M119" s="190" t="s">
        <v>5</v>
      </c>
      <c r="N119" s="191" t="s">
        <v>50</v>
      </c>
      <c r="O119" s="43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AR119" s="24" t="s">
        <v>165</v>
      </c>
      <c r="AT119" s="24" t="s">
        <v>161</v>
      </c>
      <c r="AU119" s="24" t="s">
        <v>86</v>
      </c>
      <c r="AY119" s="24" t="s">
        <v>158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4" t="s">
        <v>26</v>
      </c>
      <c r="BK119" s="194">
        <f>ROUND(I119*H119,2)</f>
        <v>0</v>
      </c>
      <c r="BL119" s="24" t="s">
        <v>165</v>
      </c>
      <c r="BM119" s="24" t="s">
        <v>413</v>
      </c>
    </row>
    <row r="120" spans="2:65" s="13" customFormat="1">
      <c r="B120" s="204"/>
      <c r="D120" s="196" t="s">
        <v>167</v>
      </c>
      <c r="E120" s="205" t="s">
        <v>5</v>
      </c>
      <c r="F120" s="206" t="s">
        <v>414</v>
      </c>
      <c r="H120" s="207" t="s">
        <v>5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7" t="s">
        <v>167</v>
      </c>
      <c r="AU120" s="207" t="s">
        <v>86</v>
      </c>
      <c r="AV120" s="13" t="s">
        <v>26</v>
      </c>
      <c r="AW120" s="13" t="s">
        <v>43</v>
      </c>
      <c r="AX120" s="13" t="s">
        <v>79</v>
      </c>
      <c r="AY120" s="207" t="s">
        <v>158</v>
      </c>
    </row>
    <row r="121" spans="2:65" s="13" customFormat="1">
      <c r="B121" s="204"/>
      <c r="D121" s="196" t="s">
        <v>167</v>
      </c>
      <c r="E121" s="205" t="s">
        <v>5</v>
      </c>
      <c r="F121" s="206" t="s">
        <v>403</v>
      </c>
      <c r="H121" s="207" t="s">
        <v>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7" t="s">
        <v>167</v>
      </c>
      <c r="AU121" s="207" t="s">
        <v>86</v>
      </c>
      <c r="AV121" s="13" t="s">
        <v>26</v>
      </c>
      <c r="AW121" s="13" t="s">
        <v>43</v>
      </c>
      <c r="AX121" s="13" t="s">
        <v>79</v>
      </c>
      <c r="AY121" s="207" t="s">
        <v>158</v>
      </c>
    </row>
    <row r="122" spans="2:65" s="12" customFormat="1">
      <c r="B122" s="195"/>
      <c r="D122" s="196" t="s">
        <v>167</v>
      </c>
      <c r="E122" s="197" t="s">
        <v>5</v>
      </c>
      <c r="F122" s="198" t="s">
        <v>404</v>
      </c>
      <c r="H122" s="199">
        <v>7.0259999999999998</v>
      </c>
      <c r="I122" s="200"/>
      <c r="L122" s="195"/>
      <c r="M122" s="216"/>
      <c r="N122" s="217"/>
      <c r="O122" s="217"/>
      <c r="P122" s="217"/>
      <c r="Q122" s="217"/>
      <c r="R122" s="217"/>
      <c r="S122" s="217"/>
      <c r="T122" s="218"/>
      <c r="AT122" s="197" t="s">
        <v>167</v>
      </c>
      <c r="AU122" s="197" t="s">
        <v>86</v>
      </c>
      <c r="AV122" s="12" t="s">
        <v>86</v>
      </c>
      <c r="AW122" s="12" t="s">
        <v>43</v>
      </c>
      <c r="AX122" s="12" t="s">
        <v>79</v>
      </c>
      <c r="AY122" s="197" t="s">
        <v>158</v>
      </c>
    </row>
    <row r="123" spans="2:65" s="12" customFormat="1">
      <c r="B123" s="195"/>
      <c r="D123" s="196" t="s">
        <v>167</v>
      </c>
      <c r="E123" s="197" t="s">
        <v>5</v>
      </c>
      <c r="F123" s="198" t="s">
        <v>405</v>
      </c>
      <c r="H123" s="199">
        <v>0.60299999999999998</v>
      </c>
      <c r="I123" s="200"/>
      <c r="L123" s="195"/>
      <c r="M123" s="216"/>
      <c r="N123" s="217"/>
      <c r="O123" s="217"/>
      <c r="P123" s="217"/>
      <c r="Q123" s="217"/>
      <c r="R123" s="217"/>
      <c r="S123" s="217"/>
      <c r="T123" s="218"/>
      <c r="AT123" s="197" t="s">
        <v>167</v>
      </c>
      <c r="AU123" s="197" t="s">
        <v>86</v>
      </c>
      <c r="AV123" s="12" t="s">
        <v>86</v>
      </c>
      <c r="AW123" s="12" t="s">
        <v>43</v>
      </c>
      <c r="AX123" s="12" t="s">
        <v>79</v>
      </c>
      <c r="AY123" s="197" t="s">
        <v>158</v>
      </c>
    </row>
    <row r="124" spans="2:65" s="14" customFormat="1">
      <c r="B124" s="219"/>
      <c r="D124" s="212" t="s">
        <v>167</v>
      </c>
      <c r="E124" s="220" t="s">
        <v>5</v>
      </c>
      <c r="F124" s="221" t="s">
        <v>214</v>
      </c>
      <c r="H124" s="222">
        <v>7.6289999999999996</v>
      </c>
      <c r="I124" s="223"/>
      <c r="L124" s="219"/>
      <c r="M124" s="224"/>
      <c r="N124" s="225"/>
      <c r="O124" s="225"/>
      <c r="P124" s="225"/>
      <c r="Q124" s="225"/>
      <c r="R124" s="225"/>
      <c r="S124" s="225"/>
      <c r="T124" s="226"/>
      <c r="AT124" s="227" t="s">
        <v>167</v>
      </c>
      <c r="AU124" s="227" t="s">
        <v>86</v>
      </c>
      <c r="AV124" s="14" t="s">
        <v>165</v>
      </c>
      <c r="AW124" s="14" t="s">
        <v>43</v>
      </c>
      <c r="AX124" s="14" t="s">
        <v>26</v>
      </c>
      <c r="AY124" s="227" t="s">
        <v>158</v>
      </c>
    </row>
    <row r="125" spans="2:65" s="1" customFormat="1" ht="22.5" customHeight="1">
      <c r="B125" s="182"/>
      <c r="C125" s="183" t="s">
        <v>219</v>
      </c>
      <c r="D125" s="183" t="s">
        <v>161</v>
      </c>
      <c r="E125" s="184" t="s">
        <v>225</v>
      </c>
      <c r="F125" s="185" t="s">
        <v>226</v>
      </c>
      <c r="G125" s="186" t="s">
        <v>191</v>
      </c>
      <c r="H125" s="187">
        <v>7.6289999999999996</v>
      </c>
      <c r="I125" s="188"/>
      <c r="J125" s="189">
        <f>ROUND(I125*H125,2)</f>
        <v>0</v>
      </c>
      <c r="K125" s="185" t="s">
        <v>192</v>
      </c>
      <c r="L125" s="42"/>
      <c r="M125" s="190" t="s">
        <v>5</v>
      </c>
      <c r="N125" s="191" t="s">
        <v>50</v>
      </c>
      <c r="O125" s="43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24" t="s">
        <v>165</v>
      </c>
      <c r="AT125" s="24" t="s">
        <v>161</v>
      </c>
      <c r="AU125" s="24" t="s">
        <v>86</v>
      </c>
      <c r="AY125" s="24" t="s">
        <v>158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4" t="s">
        <v>26</v>
      </c>
      <c r="BK125" s="194">
        <f>ROUND(I125*H125,2)</f>
        <v>0</v>
      </c>
      <c r="BL125" s="24" t="s">
        <v>165</v>
      </c>
      <c r="BM125" s="24" t="s">
        <v>415</v>
      </c>
    </row>
    <row r="126" spans="2:65" s="13" customFormat="1">
      <c r="B126" s="204"/>
      <c r="D126" s="196" t="s">
        <v>167</v>
      </c>
      <c r="E126" s="205" t="s">
        <v>5</v>
      </c>
      <c r="F126" s="206" t="s">
        <v>223</v>
      </c>
      <c r="H126" s="207" t="s">
        <v>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7" t="s">
        <v>167</v>
      </c>
      <c r="AU126" s="207" t="s">
        <v>86</v>
      </c>
      <c r="AV126" s="13" t="s">
        <v>26</v>
      </c>
      <c r="AW126" s="13" t="s">
        <v>43</v>
      </c>
      <c r="AX126" s="13" t="s">
        <v>79</v>
      </c>
      <c r="AY126" s="207" t="s">
        <v>158</v>
      </c>
    </row>
    <row r="127" spans="2:65" s="13" customFormat="1">
      <c r="B127" s="204"/>
      <c r="D127" s="196" t="s">
        <v>167</v>
      </c>
      <c r="E127" s="205" t="s">
        <v>5</v>
      </c>
      <c r="F127" s="206" t="s">
        <v>403</v>
      </c>
      <c r="H127" s="207" t="s">
        <v>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7" t="s">
        <v>167</v>
      </c>
      <c r="AU127" s="207" t="s">
        <v>86</v>
      </c>
      <c r="AV127" s="13" t="s">
        <v>26</v>
      </c>
      <c r="AW127" s="13" t="s">
        <v>43</v>
      </c>
      <c r="AX127" s="13" t="s">
        <v>79</v>
      </c>
      <c r="AY127" s="207" t="s">
        <v>158</v>
      </c>
    </row>
    <row r="128" spans="2:65" s="12" customFormat="1">
      <c r="B128" s="195"/>
      <c r="D128" s="196" t="s">
        <v>167</v>
      </c>
      <c r="E128" s="197" t="s">
        <v>5</v>
      </c>
      <c r="F128" s="198" t="s">
        <v>404</v>
      </c>
      <c r="H128" s="199">
        <v>7.0259999999999998</v>
      </c>
      <c r="I128" s="200"/>
      <c r="L128" s="195"/>
      <c r="M128" s="216"/>
      <c r="N128" s="217"/>
      <c r="O128" s="217"/>
      <c r="P128" s="217"/>
      <c r="Q128" s="217"/>
      <c r="R128" s="217"/>
      <c r="S128" s="217"/>
      <c r="T128" s="218"/>
      <c r="AT128" s="197" t="s">
        <v>167</v>
      </c>
      <c r="AU128" s="197" t="s">
        <v>86</v>
      </c>
      <c r="AV128" s="12" t="s">
        <v>86</v>
      </c>
      <c r="AW128" s="12" t="s">
        <v>43</v>
      </c>
      <c r="AX128" s="12" t="s">
        <v>79</v>
      </c>
      <c r="AY128" s="197" t="s">
        <v>158</v>
      </c>
    </row>
    <row r="129" spans="2:65" s="12" customFormat="1">
      <c r="B129" s="195"/>
      <c r="D129" s="196" t="s">
        <v>167</v>
      </c>
      <c r="E129" s="197" t="s">
        <v>5</v>
      </c>
      <c r="F129" s="198" t="s">
        <v>405</v>
      </c>
      <c r="H129" s="199">
        <v>0.60299999999999998</v>
      </c>
      <c r="I129" s="200"/>
      <c r="L129" s="195"/>
      <c r="M129" s="216"/>
      <c r="N129" s="217"/>
      <c r="O129" s="217"/>
      <c r="P129" s="217"/>
      <c r="Q129" s="217"/>
      <c r="R129" s="217"/>
      <c r="S129" s="217"/>
      <c r="T129" s="218"/>
      <c r="AT129" s="197" t="s">
        <v>167</v>
      </c>
      <c r="AU129" s="197" t="s">
        <v>86</v>
      </c>
      <c r="AV129" s="12" t="s">
        <v>86</v>
      </c>
      <c r="AW129" s="12" t="s">
        <v>43</v>
      </c>
      <c r="AX129" s="12" t="s">
        <v>79</v>
      </c>
      <c r="AY129" s="197" t="s">
        <v>158</v>
      </c>
    </row>
    <row r="130" spans="2:65" s="14" customFormat="1">
      <c r="B130" s="219"/>
      <c r="D130" s="212" t="s">
        <v>167</v>
      </c>
      <c r="E130" s="220" t="s">
        <v>5</v>
      </c>
      <c r="F130" s="221" t="s">
        <v>214</v>
      </c>
      <c r="H130" s="222">
        <v>7.6289999999999996</v>
      </c>
      <c r="I130" s="223"/>
      <c r="L130" s="219"/>
      <c r="M130" s="224"/>
      <c r="N130" s="225"/>
      <c r="O130" s="225"/>
      <c r="P130" s="225"/>
      <c r="Q130" s="225"/>
      <c r="R130" s="225"/>
      <c r="S130" s="225"/>
      <c r="T130" s="226"/>
      <c r="AT130" s="227" t="s">
        <v>167</v>
      </c>
      <c r="AU130" s="227" t="s">
        <v>86</v>
      </c>
      <c r="AV130" s="14" t="s">
        <v>165</v>
      </c>
      <c r="AW130" s="14" t="s">
        <v>43</v>
      </c>
      <c r="AX130" s="14" t="s">
        <v>26</v>
      </c>
      <c r="AY130" s="227" t="s">
        <v>158</v>
      </c>
    </row>
    <row r="131" spans="2:65" s="1" customFormat="1" ht="31.5" customHeight="1">
      <c r="B131" s="182"/>
      <c r="C131" s="183" t="s">
        <v>224</v>
      </c>
      <c r="D131" s="183" t="s">
        <v>161</v>
      </c>
      <c r="E131" s="184" t="s">
        <v>236</v>
      </c>
      <c r="F131" s="185" t="s">
        <v>237</v>
      </c>
      <c r="G131" s="186" t="s">
        <v>191</v>
      </c>
      <c r="H131" s="187">
        <v>13.869</v>
      </c>
      <c r="I131" s="188"/>
      <c r="J131" s="189">
        <f>ROUND(I131*H131,2)</f>
        <v>0</v>
      </c>
      <c r="K131" s="185" t="s">
        <v>192</v>
      </c>
      <c r="L131" s="42"/>
      <c r="M131" s="190" t="s">
        <v>5</v>
      </c>
      <c r="N131" s="191" t="s">
        <v>50</v>
      </c>
      <c r="O131" s="43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24" t="s">
        <v>165</v>
      </c>
      <c r="AT131" s="24" t="s">
        <v>161</v>
      </c>
      <c r="AU131" s="24" t="s">
        <v>86</v>
      </c>
      <c r="AY131" s="24" t="s">
        <v>158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4" t="s">
        <v>26</v>
      </c>
      <c r="BK131" s="194">
        <f>ROUND(I131*H131,2)</f>
        <v>0</v>
      </c>
      <c r="BL131" s="24" t="s">
        <v>165</v>
      </c>
      <c r="BM131" s="24" t="s">
        <v>416</v>
      </c>
    </row>
    <row r="132" spans="2:65" s="13" customFormat="1">
      <c r="B132" s="204"/>
      <c r="D132" s="196" t="s">
        <v>167</v>
      </c>
      <c r="E132" s="205" t="s">
        <v>5</v>
      </c>
      <c r="F132" s="206" t="s">
        <v>403</v>
      </c>
      <c r="H132" s="207" t="s">
        <v>5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7" t="s">
        <v>167</v>
      </c>
      <c r="AU132" s="207" t="s">
        <v>86</v>
      </c>
      <c r="AV132" s="13" t="s">
        <v>26</v>
      </c>
      <c r="AW132" s="13" t="s">
        <v>43</v>
      </c>
      <c r="AX132" s="13" t="s">
        <v>79</v>
      </c>
      <c r="AY132" s="207" t="s">
        <v>158</v>
      </c>
    </row>
    <row r="133" spans="2:65" s="13" customFormat="1">
      <c r="B133" s="204"/>
      <c r="D133" s="196" t="s">
        <v>167</v>
      </c>
      <c r="E133" s="205" t="s">
        <v>5</v>
      </c>
      <c r="F133" s="206" t="s">
        <v>211</v>
      </c>
      <c r="H133" s="207" t="s">
        <v>5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7" t="s">
        <v>167</v>
      </c>
      <c r="AU133" s="207" t="s">
        <v>86</v>
      </c>
      <c r="AV133" s="13" t="s">
        <v>26</v>
      </c>
      <c r="AW133" s="13" t="s">
        <v>43</v>
      </c>
      <c r="AX133" s="13" t="s">
        <v>79</v>
      </c>
      <c r="AY133" s="207" t="s">
        <v>158</v>
      </c>
    </row>
    <row r="134" spans="2:65" s="12" customFormat="1">
      <c r="B134" s="195"/>
      <c r="D134" s="212" t="s">
        <v>167</v>
      </c>
      <c r="E134" s="213" t="s">
        <v>5</v>
      </c>
      <c r="F134" s="214" t="s">
        <v>417</v>
      </c>
      <c r="H134" s="215">
        <v>13.869</v>
      </c>
      <c r="I134" s="200"/>
      <c r="L134" s="195"/>
      <c r="M134" s="216"/>
      <c r="N134" s="217"/>
      <c r="O134" s="217"/>
      <c r="P134" s="217"/>
      <c r="Q134" s="217"/>
      <c r="R134" s="217"/>
      <c r="S134" s="217"/>
      <c r="T134" s="218"/>
      <c r="AT134" s="197" t="s">
        <v>167</v>
      </c>
      <c r="AU134" s="197" t="s">
        <v>86</v>
      </c>
      <c r="AV134" s="12" t="s">
        <v>86</v>
      </c>
      <c r="AW134" s="12" t="s">
        <v>43</v>
      </c>
      <c r="AX134" s="12" t="s">
        <v>26</v>
      </c>
      <c r="AY134" s="197" t="s">
        <v>158</v>
      </c>
    </row>
    <row r="135" spans="2:65" s="1" customFormat="1" ht="31.5" customHeight="1">
      <c r="B135" s="182"/>
      <c r="C135" s="231" t="s">
        <v>229</v>
      </c>
      <c r="D135" s="231" t="s">
        <v>272</v>
      </c>
      <c r="E135" s="232" t="s">
        <v>418</v>
      </c>
      <c r="F135" s="233" t="s">
        <v>419</v>
      </c>
      <c r="G135" s="234" t="s">
        <v>232</v>
      </c>
      <c r="H135" s="235">
        <v>12.48</v>
      </c>
      <c r="I135" s="236"/>
      <c r="J135" s="237">
        <f>ROUND(I135*H135,2)</f>
        <v>0</v>
      </c>
      <c r="K135" s="233" t="s">
        <v>192</v>
      </c>
      <c r="L135" s="238"/>
      <c r="M135" s="239" t="s">
        <v>5</v>
      </c>
      <c r="N135" s="240" t="s">
        <v>50</v>
      </c>
      <c r="O135" s="43"/>
      <c r="P135" s="192">
        <f>O135*H135</f>
        <v>0</v>
      </c>
      <c r="Q135" s="192">
        <v>1</v>
      </c>
      <c r="R135" s="192">
        <f>Q135*H135</f>
        <v>12.48</v>
      </c>
      <c r="S135" s="192">
        <v>0</v>
      </c>
      <c r="T135" s="193">
        <f>S135*H135</f>
        <v>0</v>
      </c>
      <c r="AR135" s="24" t="s">
        <v>229</v>
      </c>
      <c r="AT135" s="24" t="s">
        <v>272</v>
      </c>
      <c r="AU135" s="24" t="s">
        <v>86</v>
      </c>
      <c r="AY135" s="24" t="s">
        <v>158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4" t="s">
        <v>26</v>
      </c>
      <c r="BK135" s="194">
        <f>ROUND(I135*H135,2)</f>
        <v>0</v>
      </c>
      <c r="BL135" s="24" t="s">
        <v>165</v>
      </c>
      <c r="BM135" s="24" t="s">
        <v>420</v>
      </c>
    </row>
    <row r="136" spans="2:65" s="13" customFormat="1">
      <c r="B136" s="204"/>
      <c r="D136" s="196" t="s">
        <v>167</v>
      </c>
      <c r="E136" s="205" t="s">
        <v>5</v>
      </c>
      <c r="F136" s="206" t="s">
        <v>421</v>
      </c>
      <c r="H136" s="207" t="s">
        <v>5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7" t="s">
        <v>167</v>
      </c>
      <c r="AU136" s="207" t="s">
        <v>86</v>
      </c>
      <c r="AV136" s="13" t="s">
        <v>26</v>
      </c>
      <c r="AW136" s="13" t="s">
        <v>43</v>
      </c>
      <c r="AX136" s="13" t="s">
        <v>79</v>
      </c>
      <c r="AY136" s="207" t="s">
        <v>158</v>
      </c>
    </row>
    <row r="137" spans="2:65" s="13" customFormat="1">
      <c r="B137" s="204"/>
      <c r="D137" s="196" t="s">
        <v>167</v>
      </c>
      <c r="E137" s="205" t="s">
        <v>5</v>
      </c>
      <c r="F137" s="206" t="s">
        <v>403</v>
      </c>
      <c r="H137" s="207" t="s">
        <v>5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7" t="s">
        <v>167</v>
      </c>
      <c r="AU137" s="207" t="s">
        <v>86</v>
      </c>
      <c r="AV137" s="13" t="s">
        <v>26</v>
      </c>
      <c r="AW137" s="13" t="s">
        <v>43</v>
      </c>
      <c r="AX137" s="13" t="s">
        <v>79</v>
      </c>
      <c r="AY137" s="207" t="s">
        <v>158</v>
      </c>
    </row>
    <row r="138" spans="2:65" s="13" customFormat="1">
      <c r="B138" s="204"/>
      <c r="D138" s="196" t="s">
        <v>167</v>
      </c>
      <c r="E138" s="205" t="s">
        <v>5</v>
      </c>
      <c r="F138" s="206" t="s">
        <v>211</v>
      </c>
      <c r="H138" s="207" t="s">
        <v>5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7" t="s">
        <v>167</v>
      </c>
      <c r="AU138" s="207" t="s">
        <v>86</v>
      </c>
      <c r="AV138" s="13" t="s">
        <v>26</v>
      </c>
      <c r="AW138" s="13" t="s">
        <v>43</v>
      </c>
      <c r="AX138" s="13" t="s">
        <v>79</v>
      </c>
      <c r="AY138" s="207" t="s">
        <v>158</v>
      </c>
    </row>
    <row r="139" spans="2:65" s="12" customFormat="1">
      <c r="B139" s="195"/>
      <c r="D139" s="196" t="s">
        <v>167</v>
      </c>
      <c r="E139" s="197" t="s">
        <v>5</v>
      </c>
      <c r="F139" s="198" t="s">
        <v>417</v>
      </c>
      <c r="H139" s="199">
        <v>13.869</v>
      </c>
      <c r="I139" s="200"/>
      <c r="L139" s="195"/>
      <c r="M139" s="216"/>
      <c r="N139" s="217"/>
      <c r="O139" s="217"/>
      <c r="P139" s="217"/>
      <c r="Q139" s="217"/>
      <c r="R139" s="217"/>
      <c r="S139" s="217"/>
      <c r="T139" s="218"/>
      <c r="AT139" s="197" t="s">
        <v>167</v>
      </c>
      <c r="AU139" s="197" t="s">
        <v>86</v>
      </c>
      <c r="AV139" s="12" t="s">
        <v>86</v>
      </c>
      <c r="AW139" s="12" t="s">
        <v>43</v>
      </c>
      <c r="AX139" s="12" t="s">
        <v>79</v>
      </c>
      <c r="AY139" s="197" t="s">
        <v>158</v>
      </c>
    </row>
    <row r="140" spans="2:65" s="13" customFormat="1">
      <c r="B140" s="204"/>
      <c r="D140" s="196" t="s">
        <v>167</v>
      </c>
      <c r="E140" s="205" t="s">
        <v>5</v>
      </c>
      <c r="F140" s="206" t="s">
        <v>422</v>
      </c>
      <c r="H140" s="207" t="s">
        <v>5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7" t="s">
        <v>167</v>
      </c>
      <c r="AU140" s="207" t="s">
        <v>86</v>
      </c>
      <c r="AV140" s="13" t="s">
        <v>26</v>
      </c>
      <c r="AW140" s="13" t="s">
        <v>43</v>
      </c>
      <c r="AX140" s="13" t="s">
        <v>79</v>
      </c>
      <c r="AY140" s="207" t="s">
        <v>158</v>
      </c>
    </row>
    <row r="141" spans="2:65" s="12" customFormat="1">
      <c r="B141" s="195"/>
      <c r="D141" s="196" t="s">
        <v>167</v>
      </c>
      <c r="E141" s="197" t="s">
        <v>5</v>
      </c>
      <c r="F141" s="198" t="s">
        <v>423</v>
      </c>
      <c r="H141" s="199">
        <v>-7.6289999999999996</v>
      </c>
      <c r="I141" s="200"/>
      <c r="L141" s="195"/>
      <c r="M141" s="216"/>
      <c r="N141" s="217"/>
      <c r="O141" s="217"/>
      <c r="P141" s="217"/>
      <c r="Q141" s="217"/>
      <c r="R141" s="217"/>
      <c r="S141" s="217"/>
      <c r="T141" s="218"/>
      <c r="AT141" s="197" t="s">
        <v>167</v>
      </c>
      <c r="AU141" s="197" t="s">
        <v>86</v>
      </c>
      <c r="AV141" s="12" t="s">
        <v>86</v>
      </c>
      <c r="AW141" s="12" t="s">
        <v>43</v>
      </c>
      <c r="AX141" s="12" t="s">
        <v>79</v>
      </c>
      <c r="AY141" s="197" t="s">
        <v>158</v>
      </c>
    </row>
    <row r="142" spans="2:65" s="13" customFormat="1">
      <c r="B142" s="204"/>
      <c r="D142" s="196" t="s">
        <v>167</v>
      </c>
      <c r="E142" s="205" t="s">
        <v>5</v>
      </c>
      <c r="F142" s="206" t="s">
        <v>424</v>
      </c>
      <c r="H142" s="207" t="s">
        <v>5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7" t="s">
        <v>167</v>
      </c>
      <c r="AU142" s="207" t="s">
        <v>86</v>
      </c>
      <c r="AV142" s="13" t="s">
        <v>26</v>
      </c>
      <c r="AW142" s="13" t="s">
        <v>43</v>
      </c>
      <c r="AX142" s="13" t="s">
        <v>79</v>
      </c>
      <c r="AY142" s="207" t="s">
        <v>158</v>
      </c>
    </row>
    <row r="143" spans="2:65" s="14" customFormat="1">
      <c r="B143" s="219"/>
      <c r="D143" s="196" t="s">
        <v>167</v>
      </c>
      <c r="E143" s="228" t="s">
        <v>5</v>
      </c>
      <c r="F143" s="229" t="s">
        <v>214</v>
      </c>
      <c r="H143" s="230">
        <v>6.24</v>
      </c>
      <c r="I143" s="223"/>
      <c r="L143" s="219"/>
      <c r="M143" s="224"/>
      <c r="N143" s="225"/>
      <c r="O143" s="225"/>
      <c r="P143" s="225"/>
      <c r="Q143" s="225"/>
      <c r="R143" s="225"/>
      <c r="S143" s="225"/>
      <c r="T143" s="226"/>
      <c r="AT143" s="227" t="s">
        <v>167</v>
      </c>
      <c r="AU143" s="227" t="s">
        <v>86</v>
      </c>
      <c r="AV143" s="14" t="s">
        <v>165</v>
      </c>
      <c r="AW143" s="14" t="s">
        <v>43</v>
      </c>
      <c r="AX143" s="14" t="s">
        <v>79</v>
      </c>
      <c r="AY143" s="227" t="s">
        <v>158</v>
      </c>
    </row>
    <row r="144" spans="2:65" s="12" customFormat="1">
      <c r="B144" s="195"/>
      <c r="D144" s="196" t="s">
        <v>167</v>
      </c>
      <c r="E144" s="197" t="s">
        <v>5</v>
      </c>
      <c r="F144" s="198" t="s">
        <v>425</v>
      </c>
      <c r="H144" s="199">
        <v>12.48</v>
      </c>
      <c r="I144" s="200"/>
      <c r="L144" s="195"/>
      <c r="M144" s="216"/>
      <c r="N144" s="217"/>
      <c r="O144" s="217"/>
      <c r="P144" s="217"/>
      <c r="Q144" s="217"/>
      <c r="R144" s="217"/>
      <c r="S144" s="217"/>
      <c r="T144" s="218"/>
      <c r="AT144" s="197" t="s">
        <v>167</v>
      </c>
      <c r="AU144" s="197" t="s">
        <v>86</v>
      </c>
      <c r="AV144" s="12" t="s">
        <v>86</v>
      </c>
      <c r="AW144" s="12" t="s">
        <v>43</v>
      </c>
      <c r="AX144" s="12" t="s">
        <v>26</v>
      </c>
      <c r="AY144" s="197" t="s">
        <v>158</v>
      </c>
    </row>
    <row r="145" spans="2:65" s="11" customFormat="1" ht="29.85" customHeight="1">
      <c r="B145" s="168"/>
      <c r="D145" s="179" t="s">
        <v>78</v>
      </c>
      <c r="E145" s="180" t="s">
        <v>86</v>
      </c>
      <c r="F145" s="180" t="s">
        <v>240</v>
      </c>
      <c r="I145" s="171"/>
      <c r="J145" s="181">
        <f>BK145</f>
        <v>0</v>
      </c>
      <c r="L145" s="168"/>
      <c r="M145" s="173"/>
      <c r="N145" s="174"/>
      <c r="O145" s="174"/>
      <c r="P145" s="175">
        <f>SUM(P146:P179)</f>
        <v>0</v>
      </c>
      <c r="Q145" s="174"/>
      <c r="R145" s="175">
        <f>SUM(R146:R179)</f>
        <v>28.996455038892002</v>
      </c>
      <c r="S145" s="174"/>
      <c r="T145" s="176">
        <f>SUM(T146:T179)</f>
        <v>0</v>
      </c>
      <c r="AR145" s="169" t="s">
        <v>26</v>
      </c>
      <c r="AT145" s="177" t="s">
        <v>78</v>
      </c>
      <c r="AU145" s="177" t="s">
        <v>26</v>
      </c>
      <c r="AY145" s="169" t="s">
        <v>158</v>
      </c>
      <c r="BK145" s="178">
        <f>SUM(BK146:BK179)</f>
        <v>0</v>
      </c>
    </row>
    <row r="146" spans="2:65" s="1" customFormat="1" ht="44.25" customHeight="1">
      <c r="B146" s="182"/>
      <c r="C146" s="183" t="s">
        <v>359</v>
      </c>
      <c r="D146" s="183" t="s">
        <v>161</v>
      </c>
      <c r="E146" s="184" t="s">
        <v>426</v>
      </c>
      <c r="F146" s="185" t="s">
        <v>427</v>
      </c>
      <c r="G146" s="186" t="s">
        <v>268</v>
      </c>
      <c r="H146" s="187">
        <v>5.4</v>
      </c>
      <c r="I146" s="188"/>
      <c r="J146" s="189">
        <f>ROUND(I146*H146,2)</f>
        <v>0</v>
      </c>
      <c r="K146" s="185" t="s">
        <v>192</v>
      </c>
      <c r="L146" s="42"/>
      <c r="M146" s="190" t="s">
        <v>5</v>
      </c>
      <c r="N146" s="191" t="s">
        <v>50</v>
      </c>
      <c r="O146" s="43"/>
      <c r="P146" s="192">
        <f>O146*H146</f>
        <v>0</v>
      </c>
      <c r="Q146" s="192">
        <v>0.22656960000000001</v>
      </c>
      <c r="R146" s="192">
        <f>Q146*H146</f>
        <v>1.2234758400000001</v>
      </c>
      <c r="S146" s="192">
        <v>0</v>
      </c>
      <c r="T146" s="193">
        <f>S146*H146</f>
        <v>0</v>
      </c>
      <c r="AR146" s="24" t="s">
        <v>165</v>
      </c>
      <c r="AT146" s="24" t="s">
        <v>161</v>
      </c>
      <c r="AU146" s="24" t="s">
        <v>86</v>
      </c>
      <c r="AY146" s="24" t="s">
        <v>158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24" t="s">
        <v>26</v>
      </c>
      <c r="BK146" s="194">
        <f>ROUND(I146*H146,2)</f>
        <v>0</v>
      </c>
      <c r="BL146" s="24" t="s">
        <v>165</v>
      </c>
      <c r="BM146" s="24" t="s">
        <v>428</v>
      </c>
    </row>
    <row r="147" spans="2:65" s="13" customFormat="1">
      <c r="B147" s="204"/>
      <c r="D147" s="196" t="s">
        <v>167</v>
      </c>
      <c r="E147" s="205" t="s">
        <v>5</v>
      </c>
      <c r="F147" s="206" t="s">
        <v>194</v>
      </c>
      <c r="H147" s="207" t="s">
        <v>5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7" t="s">
        <v>167</v>
      </c>
      <c r="AU147" s="207" t="s">
        <v>86</v>
      </c>
      <c r="AV147" s="13" t="s">
        <v>26</v>
      </c>
      <c r="AW147" s="13" t="s">
        <v>43</v>
      </c>
      <c r="AX147" s="13" t="s">
        <v>79</v>
      </c>
      <c r="AY147" s="207" t="s">
        <v>158</v>
      </c>
    </row>
    <row r="148" spans="2:65" s="12" customFormat="1">
      <c r="B148" s="195"/>
      <c r="D148" s="212" t="s">
        <v>167</v>
      </c>
      <c r="E148" s="213" t="s">
        <v>5</v>
      </c>
      <c r="F148" s="214" t="s">
        <v>343</v>
      </c>
      <c r="H148" s="215">
        <v>5.4</v>
      </c>
      <c r="I148" s="200"/>
      <c r="L148" s="195"/>
      <c r="M148" s="216"/>
      <c r="N148" s="217"/>
      <c r="O148" s="217"/>
      <c r="P148" s="217"/>
      <c r="Q148" s="217"/>
      <c r="R148" s="217"/>
      <c r="S148" s="217"/>
      <c r="T148" s="218"/>
      <c r="AT148" s="197" t="s">
        <v>167</v>
      </c>
      <c r="AU148" s="197" t="s">
        <v>86</v>
      </c>
      <c r="AV148" s="12" t="s">
        <v>86</v>
      </c>
      <c r="AW148" s="12" t="s">
        <v>43</v>
      </c>
      <c r="AX148" s="12" t="s">
        <v>26</v>
      </c>
      <c r="AY148" s="197" t="s">
        <v>158</v>
      </c>
    </row>
    <row r="149" spans="2:65" s="1" customFormat="1" ht="22.5" customHeight="1">
      <c r="B149" s="182"/>
      <c r="C149" s="183" t="s">
        <v>241</v>
      </c>
      <c r="D149" s="183" t="s">
        <v>161</v>
      </c>
      <c r="E149" s="184" t="s">
        <v>429</v>
      </c>
      <c r="F149" s="185" t="s">
        <v>430</v>
      </c>
      <c r="G149" s="186" t="s">
        <v>268</v>
      </c>
      <c r="H149" s="187">
        <v>5.4</v>
      </c>
      <c r="I149" s="188"/>
      <c r="J149" s="189">
        <f>ROUND(I149*H149,2)</f>
        <v>0</v>
      </c>
      <c r="K149" s="185" t="s">
        <v>192</v>
      </c>
      <c r="L149" s="42"/>
      <c r="M149" s="190" t="s">
        <v>5</v>
      </c>
      <c r="N149" s="191" t="s">
        <v>50</v>
      </c>
      <c r="O149" s="43"/>
      <c r="P149" s="192">
        <f>O149*H149</f>
        <v>0</v>
      </c>
      <c r="Q149" s="192">
        <v>4.9499999999999997E-5</v>
      </c>
      <c r="R149" s="192">
        <f>Q149*H149</f>
        <v>2.6729999999999999E-4</v>
      </c>
      <c r="S149" s="192">
        <v>0</v>
      </c>
      <c r="T149" s="193">
        <f>S149*H149</f>
        <v>0</v>
      </c>
      <c r="AR149" s="24" t="s">
        <v>165</v>
      </c>
      <c r="AT149" s="24" t="s">
        <v>161</v>
      </c>
      <c r="AU149" s="24" t="s">
        <v>86</v>
      </c>
      <c r="AY149" s="24" t="s">
        <v>158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4" t="s">
        <v>26</v>
      </c>
      <c r="BK149" s="194">
        <f>ROUND(I149*H149,2)</f>
        <v>0</v>
      </c>
      <c r="BL149" s="24" t="s">
        <v>165</v>
      </c>
      <c r="BM149" s="24" t="s">
        <v>431</v>
      </c>
    </row>
    <row r="150" spans="2:65" s="13" customFormat="1">
      <c r="B150" s="204"/>
      <c r="D150" s="196" t="s">
        <v>167</v>
      </c>
      <c r="E150" s="205" t="s">
        <v>5</v>
      </c>
      <c r="F150" s="206" t="s">
        <v>194</v>
      </c>
      <c r="H150" s="207" t="s">
        <v>5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7" t="s">
        <v>167</v>
      </c>
      <c r="AU150" s="207" t="s">
        <v>86</v>
      </c>
      <c r="AV150" s="13" t="s">
        <v>26</v>
      </c>
      <c r="AW150" s="13" t="s">
        <v>43</v>
      </c>
      <c r="AX150" s="13" t="s">
        <v>79</v>
      </c>
      <c r="AY150" s="207" t="s">
        <v>158</v>
      </c>
    </row>
    <row r="151" spans="2:65" s="12" customFormat="1">
      <c r="B151" s="195"/>
      <c r="D151" s="212" t="s">
        <v>167</v>
      </c>
      <c r="E151" s="213" t="s">
        <v>5</v>
      </c>
      <c r="F151" s="214" t="s">
        <v>343</v>
      </c>
      <c r="H151" s="215">
        <v>5.4</v>
      </c>
      <c r="I151" s="200"/>
      <c r="L151" s="195"/>
      <c r="M151" s="216"/>
      <c r="N151" s="217"/>
      <c r="O151" s="217"/>
      <c r="P151" s="217"/>
      <c r="Q151" s="217"/>
      <c r="R151" s="217"/>
      <c r="S151" s="217"/>
      <c r="T151" s="218"/>
      <c r="AT151" s="197" t="s">
        <v>167</v>
      </c>
      <c r="AU151" s="197" t="s">
        <v>86</v>
      </c>
      <c r="AV151" s="12" t="s">
        <v>86</v>
      </c>
      <c r="AW151" s="12" t="s">
        <v>43</v>
      </c>
      <c r="AX151" s="12" t="s">
        <v>26</v>
      </c>
      <c r="AY151" s="197" t="s">
        <v>158</v>
      </c>
    </row>
    <row r="152" spans="2:65" s="1" customFormat="1" ht="22.5" customHeight="1">
      <c r="B152" s="182"/>
      <c r="C152" s="183" t="s">
        <v>245</v>
      </c>
      <c r="D152" s="183" t="s">
        <v>161</v>
      </c>
      <c r="E152" s="184" t="s">
        <v>242</v>
      </c>
      <c r="F152" s="185" t="s">
        <v>243</v>
      </c>
      <c r="G152" s="186" t="s">
        <v>191</v>
      </c>
      <c r="H152" s="187">
        <v>7.6289999999999996</v>
      </c>
      <c r="I152" s="188"/>
      <c r="J152" s="189">
        <f>ROUND(I152*H152,2)</f>
        <v>0</v>
      </c>
      <c r="K152" s="185" t="s">
        <v>192</v>
      </c>
      <c r="L152" s="42"/>
      <c r="M152" s="190" t="s">
        <v>5</v>
      </c>
      <c r="N152" s="191" t="s">
        <v>50</v>
      </c>
      <c r="O152" s="43"/>
      <c r="P152" s="192">
        <f>O152*H152</f>
        <v>0</v>
      </c>
      <c r="Q152" s="192">
        <v>2.4532922039999998</v>
      </c>
      <c r="R152" s="192">
        <f>Q152*H152</f>
        <v>18.716166224315998</v>
      </c>
      <c r="S152" s="192">
        <v>0</v>
      </c>
      <c r="T152" s="193">
        <f>S152*H152</f>
        <v>0</v>
      </c>
      <c r="AR152" s="24" t="s">
        <v>165</v>
      </c>
      <c r="AT152" s="24" t="s">
        <v>161</v>
      </c>
      <c r="AU152" s="24" t="s">
        <v>86</v>
      </c>
      <c r="AY152" s="24" t="s">
        <v>158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4" t="s">
        <v>26</v>
      </c>
      <c r="BK152" s="194">
        <f>ROUND(I152*H152,2)</f>
        <v>0</v>
      </c>
      <c r="BL152" s="24" t="s">
        <v>165</v>
      </c>
      <c r="BM152" s="24" t="s">
        <v>432</v>
      </c>
    </row>
    <row r="153" spans="2:65" s="13" customFormat="1">
      <c r="B153" s="204"/>
      <c r="D153" s="196" t="s">
        <v>167</v>
      </c>
      <c r="E153" s="205" t="s">
        <v>5</v>
      </c>
      <c r="F153" s="206" t="s">
        <v>403</v>
      </c>
      <c r="H153" s="207" t="s">
        <v>5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7" t="s">
        <v>167</v>
      </c>
      <c r="AU153" s="207" t="s">
        <v>86</v>
      </c>
      <c r="AV153" s="13" t="s">
        <v>26</v>
      </c>
      <c r="AW153" s="13" t="s">
        <v>43</v>
      </c>
      <c r="AX153" s="13" t="s">
        <v>79</v>
      </c>
      <c r="AY153" s="207" t="s">
        <v>158</v>
      </c>
    </row>
    <row r="154" spans="2:65" s="12" customFormat="1">
      <c r="B154" s="195"/>
      <c r="D154" s="196" t="s">
        <v>167</v>
      </c>
      <c r="E154" s="197" t="s">
        <v>5</v>
      </c>
      <c r="F154" s="198" t="s">
        <v>404</v>
      </c>
      <c r="H154" s="199">
        <v>7.0259999999999998</v>
      </c>
      <c r="I154" s="200"/>
      <c r="L154" s="195"/>
      <c r="M154" s="216"/>
      <c r="N154" s="217"/>
      <c r="O154" s="217"/>
      <c r="P154" s="217"/>
      <c r="Q154" s="217"/>
      <c r="R154" s="217"/>
      <c r="S154" s="217"/>
      <c r="T154" s="218"/>
      <c r="AT154" s="197" t="s">
        <v>167</v>
      </c>
      <c r="AU154" s="197" t="s">
        <v>86</v>
      </c>
      <c r="AV154" s="12" t="s">
        <v>86</v>
      </c>
      <c r="AW154" s="12" t="s">
        <v>43</v>
      </c>
      <c r="AX154" s="12" t="s">
        <v>79</v>
      </c>
      <c r="AY154" s="197" t="s">
        <v>158</v>
      </c>
    </row>
    <row r="155" spans="2:65" s="12" customFormat="1">
      <c r="B155" s="195"/>
      <c r="D155" s="196" t="s">
        <v>167</v>
      </c>
      <c r="E155" s="197" t="s">
        <v>5</v>
      </c>
      <c r="F155" s="198" t="s">
        <v>405</v>
      </c>
      <c r="H155" s="199">
        <v>0.60299999999999998</v>
      </c>
      <c r="I155" s="200"/>
      <c r="L155" s="195"/>
      <c r="M155" s="216"/>
      <c r="N155" s="217"/>
      <c r="O155" s="217"/>
      <c r="P155" s="217"/>
      <c r="Q155" s="217"/>
      <c r="R155" s="217"/>
      <c r="S155" s="217"/>
      <c r="T155" s="218"/>
      <c r="AT155" s="197" t="s">
        <v>167</v>
      </c>
      <c r="AU155" s="197" t="s">
        <v>86</v>
      </c>
      <c r="AV155" s="12" t="s">
        <v>86</v>
      </c>
      <c r="AW155" s="12" t="s">
        <v>43</v>
      </c>
      <c r="AX155" s="12" t="s">
        <v>79</v>
      </c>
      <c r="AY155" s="197" t="s">
        <v>158</v>
      </c>
    </row>
    <row r="156" spans="2:65" s="14" customFormat="1">
      <c r="B156" s="219"/>
      <c r="D156" s="212" t="s">
        <v>167</v>
      </c>
      <c r="E156" s="220" t="s">
        <v>5</v>
      </c>
      <c r="F156" s="221" t="s">
        <v>214</v>
      </c>
      <c r="H156" s="222">
        <v>7.6289999999999996</v>
      </c>
      <c r="I156" s="223"/>
      <c r="L156" s="219"/>
      <c r="M156" s="224"/>
      <c r="N156" s="225"/>
      <c r="O156" s="225"/>
      <c r="P156" s="225"/>
      <c r="Q156" s="225"/>
      <c r="R156" s="225"/>
      <c r="S156" s="225"/>
      <c r="T156" s="226"/>
      <c r="AT156" s="227" t="s">
        <v>167</v>
      </c>
      <c r="AU156" s="227" t="s">
        <v>86</v>
      </c>
      <c r="AV156" s="14" t="s">
        <v>165</v>
      </c>
      <c r="AW156" s="14" t="s">
        <v>43</v>
      </c>
      <c r="AX156" s="14" t="s">
        <v>26</v>
      </c>
      <c r="AY156" s="227" t="s">
        <v>158</v>
      </c>
    </row>
    <row r="157" spans="2:65" s="1" customFormat="1" ht="31.5" customHeight="1">
      <c r="B157" s="182"/>
      <c r="C157" s="183" t="s">
        <v>250</v>
      </c>
      <c r="D157" s="183" t="s">
        <v>161</v>
      </c>
      <c r="E157" s="184" t="s">
        <v>246</v>
      </c>
      <c r="F157" s="185" t="s">
        <v>247</v>
      </c>
      <c r="G157" s="186" t="s">
        <v>191</v>
      </c>
      <c r="H157" s="187">
        <v>3.3889999999999998</v>
      </c>
      <c r="I157" s="188"/>
      <c r="J157" s="189">
        <f>ROUND(I157*H157,2)</f>
        <v>0</v>
      </c>
      <c r="K157" s="185" t="s">
        <v>192</v>
      </c>
      <c r="L157" s="42"/>
      <c r="M157" s="190" t="s">
        <v>5</v>
      </c>
      <c r="N157" s="191" t="s">
        <v>50</v>
      </c>
      <c r="O157" s="43"/>
      <c r="P157" s="192">
        <f>O157*H157</f>
        <v>0</v>
      </c>
      <c r="Q157" s="192">
        <v>2.4532922039999998</v>
      </c>
      <c r="R157" s="192">
        <f>Q157*H157</f>
        <v>8.3142072793559993</v>
      </c>
      <c r="S157" s="192">
        <v>0</v>
      </c>
      <c r="T157" s="193">
        <f>S157*H157</f>
        <v>0</v>
      </c>
      <c r="AR157" s="24" t="s">
        <v>165</v>
      </c>
      <c r="AT157" s="24" t="s">
        <v>161</v>
      </c>
      <c r="AU157" s="24" t="s">
        <v>86</v>
      </c>
      <c r="AY157" s="24" t="s">
        <v>158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4" t="s">
        <v>26</v>
      </c>
      <c r="BK157" s="194">
        <f>ROUND(I157*H157,2)</f>
        <v>0</v>
      </c>
      <c r="BL157" s="24" t="s">
        <v>165</v>
      </c>
      <c r="BM157" s="24" t="s">
        <v>433</v>
      </c>
    </row>
    <row r="158" spans="2:65" s="13" customFormat="1">
      <c r="B158" s="204"/>
      <c r="D158" s="196" t="s">
        <v>167</v>
      </c>
      <c r="E158" s="205" t="s">
        <v>5</v>
      </c>
      <c r="F158" s="206" t="s">
        <v>403</v>
      </c>
      <c r="H158" s="207" t="s">
        <v>5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7" t="s">
        <v>167</v>
      </c>
      <c r="AU158" s="207" t="s">
        <v>86</v>
      </c>
      <c r="AV158" s="13" t="s">
        <v>26</v>
      </c>
      <c r="AW158" s="13" t="s">
        <v>43</v>
      </c>
      <c r="AX158" s="13" t="s">
        <v>79</v>
      </c>
      <c r="AY158" s="207" t="s">
        <v>158</v>
      </c>
    </row>
    <row r="159" spans="2:65" s="12" customFormat="1">
      <c r="B159" s="195"/>
      <c r="D159" s="196" t="s">
        <v>167</v>
      </c>
      <c r="E159" s="197" t="s">
        <v>5</v>
      </c>
      <c r="F159" s="198" t="s">
        <v>434</v>
      </c>
      <c r="H159" s="199">
        <v>2.484</v>
      </c>
      <c r="I159" s="200"/>
      <c r="L159" s="195"/>
      <c r="M159" s="216"/>
      <c r="N159" s="217"/>
      <c r="O159" s="217"/>
      <c r="P159" s="217"/>
      <c r="Q159" s="217"/>
      <c r="R159" s="217"/>
      <c r="S159" s="217"/>
      <c r="T159" s="218"/>
      <c r="AT159" s="197" t="s">
        <v>167</v>
      </c>
      <c r="AU159" s="197" t="s">
        <v>86</v>
      </c>
      <c r="AV159" s="12" t="s">
        <v>86</v>
      </c>
      <c r="AW159" s="12" t="s">
        <v>43</v>
      </c>
      <c r="AX159" s="12" t="s">
        <v>79</v>
      </c>
      <c r="AY159" s="197" t="s">
        <v>158</v>
      </c>
    </row>
    <row r="160" spans="2:65" s="12" customFormat="1">
      <c r="B160" s="195"/>
      <c r="D160" s="196" t="s">
        <v>167</v>
      </c>
      <c r="E160" s="197" t="s">
        <v>5</v>
      </c>
      <c r="F160" s="198" t="s">
        <v>435</v>
      </c>
      <c r="H160" s="199">
        <v>0.90500000000000003</v>
      </c>
      <c r="I160" s="200"/>
      <c r="L160" s="195"/>
      <c r="M160" s="216"/>
      <c r="N160" s="217"/>
      <c r="O160" s="217"/>
      <c r="P160" s="217"/>
      <c r="Q160" s="217"/>
      <c r="R160" s="217"/>
      <c r="S160" s="217"/>
      <c r="T160" s="218"/>
      <c r="AT160" s="197" t="s">
        <v>167</v>
      </c>
      <c r="AU160" s="197" t="s">
        <v>86</v>
      </c>
      <c r="AV160" s="12" t="s">
        <v>86</v>
      </c>
      <c r="AW160" s="12" t="s">
        <v>43</v>
      </c>
      <c r="AX160" s="12" t="s">
        <v>79</v>
      </c>
      <c r="AY160" s="197" t="s">
        <v>158</v>
      </c>
    </row>
    <row r="161" spans="2:65" s="14" customFormat="1">
      <c r="B161" s="219"/>
      <c r="D161" s="212" t="s">
        <v>167</v>
      </c>
      <c r="E161" s="220" t="s">
        <v>5</v>
      </c>
      <c r="F161" s="221" t="s">
        <v>214</v>
      </c>
      <c r="H161" s="222">
        <v>3.3889999999999998</v>
      </c>
      <c r="I161" s="223"/>
      <c r="L161" s="219"/>
      <c r="M161" s="224"/>
      <c r="N161" s="225"/>
      <c r="O161" s="225"/>
      <c r="P161" s="225"/>
      <c r="Q161" s="225"/>
      <c r="R161" s="225"/>
      <c r="S161" s="225"/>
      <c r="T161" s="226"/>
      <c r="AT161" s="227" t="s">
        <v>167</v>
      </c>
      <c r="AU161" s="227" t="s">
        <v>86</v>
      </c>
      <c r="AV161" s="14" t="s">
        <v>165</v>
      </c>
      <c r="AW161" s="14" t="s">
        <v>43</v>
      </c>
      <c r="AX161" s="14" t="s">
        <v>26</v>
      </c>
      <c r="AY161" s="227" t="s">
        <v>158</v>
      </c>
    </row>
    <row r="162" spans="2:65" s="1" customFormat="1" ht="44.25" customHeight="1">
      <c r="B162" s="182"/>
      <c r="C162" s="183" t="s">
        <v>256</v>
      </c>
      <c r="D162" s="183" t="s">
        <v>161</v>
      </c>
      <c r="E162" s="184" t="s">
        <v>251</v>
      </c>
      <c r="F162" s="185" t="s">
        <v>252</v>
      </c>
      <c r="G162" s="186" t="s">
        <v>253</v>
      </c>
      <c r="H162" s="187">
        <v>22.593</v>
      </c>
      <c r="I162" s="188"/>
      <c r="J162" s="189">
        <f>ROUND(I162*H162,2)</f>
        <v>0</v>
      </c>
      <c r="K162" s="185" t="s">
        <v>192</v>
      </c>
      <c r="L162" s="42"/>
      <c r="M162" s="190" t="s">
        <v>5</v>
      </c>
      <c r="N162" s="191" t="s">
        <v>50</v>
      </c>
      <c r="O162" s="43"/>
      <c r="P162" s="192">
        <f>O162*H162</f>
        <v>0</v>
      </c>
      <c r="Q162" s="192">
        <v>1.0859400000000001E-3</v>
      </c>
      <c r="R162" s="192">
        <f>Q162*H162</f>
        <v>2.4534642420000002E-2</v>
      </c>
      <c r="S162" s="192">
        <v>0</v>
      </c>
      <c r="T162" s="193">
        <f>S162*H162</f>
        <v>0</v>
      </c>
      <c r="AR162" s="24" t="s">
        <v>165</v>
      </c>
      <c r="AT162" s="24" t="s">
        <v>161</v>
      </c>
      <c r="AU162" s="24" t="s">
        <v>86</v>
      </c>
      <c r="AY162" s="24" t="s">
        <v>158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4" t="s">
        <v>26</v>
      </c>
      <c r="BK162" s="194">
        <f>ROUND(I162*H162,2)</f>
        <v>0</v>
      </c>
      <c r="BL162" s="24" t="s">
        <v>165</v>
      </c>
      <c r="BM162" s="24" t="s">
        <v>436</v>
      </c>
    </row>
    <row r="163" spans="2:65" s="13" customFormat="1">
      <c r="B163" s="204"/>
      <c r="D163" s="196" t="s">
        <v>167</v>
      </c>
      <c r="E163" s="205" t="s">
        <v>5</v>
      </c>
      <c r="F163" s="206" t="s">
        <v>403</v>
      </c>
      <c r="H163" s="207" t="s">
        <v>5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7" t="s">
        <v>167</v>
      </c>
      <c r="AU163" s="207" t="s">
        <v>86</v>
      </c>
      <c r="AV163" s="13" t="s">
        <v>26</v>
      </c>
      <c r="AW163" s="13" t="s">
        <v>43</v>
      </c>
      <c r="AX163" s="13" t="s">
        <v>79</v>
      </c>
      <c r="AY163" s="207" t="s">
        <v>158</v>
      </c>
    </row>
    <row r="164" spans="2:65" s="12" customFormat="1">
      <c r="B164" s="195"/>
      <c r="D164" s="196" t="s">
        <v>167</v>
      </c>
      <c r="E164" s="197" t="s">
        <v>5</v>
      </c>
      <c r="F164" s="198" t="s">
        <v>434</v>
      </c>
      <c r="H164" s="199">
        <v>2.484</v>
      </c>
      <c r="I164" s="200"/>
      <c r="L164" s="195"/>
      <c r="M164" s="216"/>
      <c r="N164" s="217"/>
      <c r="O164" s="217"/>
      <c r="P164" s="217"/>
      <c r="Q164" s="217"/>
      <c r="R164" s="217"/>
      <c r="S164" s="217"/>
      <c r="T164" s="218"/>
      <c r="AT164" s="197" t="s">
        <v>167</v>
      </c>
      <c r="AU164" s="197" t="s">
        <v>86</v>
      </c>
      <c r="AV164" s="12" t="s">
        <v>86</v>
      </c>
      <c r="AW164" s="12" t="s">
        <v>43</v>
      </c>
      <c r="AX164" s="12" t="s">
        <v>79</v>
      </c>
      <c r="AY164" s="197" t="s">
        <v>158</v>
      </c>
    </row>
    <row r="165" spans="2:65" s="12" customFormat="1">
      <c r="B165" s="195"/>
      <c r="D165" s="196" t="s">
        <v>167</v>
      </c>
      <c r="E165" s="197" t="s">
        <v>5</v>
      </c>
      <c r="F165" s="198" t="s">
        <v>435</v>
      </c>
      <c r="H165" s="199">
        <v>0.90500000000000003</v>
      </c>
      <c r="I165" s="200"/>
      <c r="L165" s="195"/>
      <c r="M165" s="216"/>
      <c r="N165" s="217"/>
      <c r="O165" s="217"/>
      <c r="P165" s="217"/>
      <c r="Q165" s="217"/>
      <c r="R165" s="217"/>
      <c r="S165" s="217"/>
      <c r="T165" s="218"/>
      <c r="AT165" s="197" t="s">
        <v>167</v>
      </c>
      <c r="AU165" s="197" t="s">
        <v>86</v>
      </c>
      <c r="AV165" s="12" t="s">
        <v>86</v>
      </c>
      <c r="AW165" s="12" t="s">
        <v>43</v>
      </c>
      <c r="AX165" s="12" t="s">
        <v>79</v>
      </c>
      <c r="AY165" s="197" t="s">
        <v>158</v>
      </c>
    </row>
    <row r="166" spans="2:65" s="14" customFormat="1">
      <c r="B166" s="219"/>
      <c r="D166" s="196" t="s">
        <v>167</v>
      </c>
      <c r="E166" s="228" t="s">
        <v>5</v>
      </c>
      <c r="F166" s="229" t="s">
        <v>214</v>
      </c>
      <c r="H166" s="230">
        <v>3.3889999999999998</v>
      </c>
      <c r="I166" s="223"/>
      <c r="L166" s="219"/>
      <c r="M166" s="224"/>
      <c r="N166" s="225"/>
      <c r="O166" s="225"/>
      <c r="P166" s="225"/>
      <c r="Q166" s="225"/>
      <c r="R166" s="225"/>
      <c r="S166" s="225"/>
      <c r="T166" s="226"/>
      <c r="AT166" s="227" t="s">
        <v>167</v>
      </c>
      <c r="AU166" s="227" t="s">
        <v>86</v>
      </c>
      <c r="AV166" s="14" t="s">
        <v>165</v>
      </c>
      <c r="AW166" s="14" t="s">
        <v>43</v>
      </c>
      <c r="AX166" s="14" t="s">
        <v>79</v>
      </c>
      <c r="AY166" s="227" t="s">
        <v>158</v>
      </c>
    </row>
    <row r="167" spans="2:65" s="12" customFormat="1">
      <c r="B167" s="195"/>
      <c r="D167" s="212" t="s">
        <v>167</v>
      </c>
      <c r="E167" s="213" t="s">
        <v>5</v>
      </c>
      <c r="F167" s="214" t="s">
        <v>437</v>
      </c>
      <c r="H167" s="215">
        <v>22.593</v>
      </c>
      <c r="I167" s="200"/>
      <c r="L167" s="195"/>
      <c r="M167" s="216"/>
      <c r="N167" s="217"/>
      <c r="O167" s="217"/>
      <c r="P167" s="217"/>
      <c r="Q167" s="217"/>
      <c r="R167" s="217"/>
      <c r="S167" s="217"/>
      <c r="T167" s="218"/>
      <c r="AT167" s="197" t="s">
        <v>167</v>
      </c>
      <c r="AU167" s="197" t="s">
        <v>86</v>
      </c>
      <c r="AV167" s="12" t="s">
        <v>86</v>
      </c>
      <c r="AW167" s="12" t="s">
        <v>43</v>
      </c>
      <c r="AX167" s="12" t="s">
        <v>26</v>
      </c>
      <c r="AY167" s="197" t="s">
        <v>158</v>
      </c>
    </row>
    <row r="168" spans="2:65" s="1" customFormat="1" ht="44.25" customHeight="1">
      <c r="B168" s="182"/>
      <c r="C168" s="183" t="s">
        <v>260</v>
      </c>
      <c r="D168" s="183" t="s">
        <v>161</v>
      </c>
      <c r="E168" s="184" t="s">
        <v>257</v>
      </c>
      <c r="F168" s="185" t="s">
        <v>258</v>
      </c>
      <c r="G168" s="186" t="s">
        <v>253</v>
      </c>
      <c r="H168" s="187">
        <v>22.593</v>
      </c>
      <c r="I168" s="188"/>
      <c r="J168" s="189">
        <f>ROUND(I168*H168,2)</f>
        <v>0</v>
      </c>
      <c r="K168" s="185" t="s">
        <v>192</v>
      </c>
      <c r="L168" s="42"/>
      <c r="M168" s="190" t="s">
        <v>5</v>
      </c>
      <c r="N168" s="191" t="s">
        <v>50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4" t="s">
        <v>165</v>
      </c>
      <c r="AT168" s="24" t="s">
        <v>161</v>
      </c>
      <c r="AU168" s="24" t="s">
        <v>86</v>
      </c>
      <c r="AY168" s="24" t="s">
        <v>158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4" t="s">
        <v>26</v>
      </c>
      <c r="BK168" s="194">
        <f>ROUND(I168*H168,2)</f>
        <v>0</v>
      </c>
      <c r="BL168" s="24" t="s">
        <v>165</v>
      </c>
      <c r="BM168" s="24" t="s">
        <v>438</v>
      </c>
    </row>
    <row r="169" spans="2:65" s="13" customFormat="1">
      <c r="B169" s="204"/>
      <c r="D169" s="196" t="s">
        <v>167</v>
      </c>
      <c r="E169" s="205" t="s">
        <v>5</v>
      </c>
      <c r="F169" s="206" t="s">
        <v>403</v>
      </c>
      <c r="H169" s="207" t="s">
        <v>5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7" t="s">
        <v>167</v>
      </c>
      <c r="AU169" s="207" t="s">
        <v>86</v>
      </c>
      <c r="AV169" s="13" t="s">
        <v>26</v>
      </c>
      <c r="AW169" s="13" t="s">
        <v>43</v>
      </c>
      <c r="AX169" s="13" t="s">
        <v>79</v>
      </c>
      <c r="AY169" s="207" t="s">
        <v>158</v>
      </c>
    </row>
    <row r="170" spans="2:65" s="12" customFormat="1">
      <c r="B170" s="195"/>
      <c r="D170" s="196" t="s">
        <v>167</v>
      </c>
      <c r="E170" s="197" t="s">
        <v>5</v>
      </c>
      <c r="F170" s="198" t="s">
        <v>434</v>
      </c>
      <c r="H170" s="199">
        <v>2.484</v>
      </c>
      <c r="I170" s="200"/>
      <c r="L170" s="195"/>
      <c r="M170" s="216"/>
      <c r="N170" s="217"/>
      <c r="O170" s="217"/>
      <c r="P170" s="217"/>
      <c r="Q170" s="217"/>
      <c r="R170" s="217"/>
      <c r="S170" s="217"/>
      <c r="T170" s="218"/>
      <c r="AT170" s="197" t="s">
        <v>167</v>
      </c>
      <c r="AU170" s="197" t="s">
        <v>86</v>
      </c>
      <c r="AV170" s="12" t="s">
        <v>86</v>
      </c>
      <c r="AW170" s="12" t="s">
        <v>43</v>
      </c>
      <c r="AX170" s="12" t="s">
        <v>79</v>
      </c>
      <c r="AY170" s="197" t="s">
        <v>158</v>
      </c>
    </row>
    <row r="171" spans="2:65" s="12" customFormat="1">
      <c r="B171" s="195"/>
      <c r="D171" s="196" t="s">
        <v>167</v>
      </c>
      <c r="E171" s="197" t="s">
        <v>5</v>
      </c>
      <c r="F171" s="198" t="s">
        <v>435</v>
      </c>
      <c r="H171" s="199">
        <v>0.90500000000000003</v>
      </c>
      <c r="I171" s="200"/>
      <c r="L171" s="195"/>
      <c r="M171" s="216"/>
      <c r="N171" s="217"/>
      <c r="O171" s="217"/>
      <c r="P171" s="217"/>
      <c r="Q171" s="217"/>
      <c r="R171" s="217"/>
      <c r="S171" s="217"/>
      <c r="T171" s="218"/>
      <c r="AT171" s="197" t="s">
        <v>167</v>
      </c>
      <c r="AU171" s="197" t="s">
        <v>86</v>
      </c>
      <c r="AV171" s="12" t="s">
        <v>86</v>
      </c>
      <c r="AW171" s="12" t="s">
        <v>43</v>
      </c>
      <c r="AX171" s="12" t="s">
        <v>79</v>
      </c>
      <c r="AY171" s="197" t="s">
        <v>158</v>
      </c>
    </row>
    <row r="172" spans="2:65" s="14" customFormat="1">
      <c r="B172" s="219"/>
      <c r="D172" s="196" t="s">
        <v>167</v>
      </c>
      <c r="E172" s="228" t="s">
        <v>5</v>
      </c>
      <c r="F172" s="229" t="s">
        <v>214</v>
      </c>
      <c r="H172" s="230">
        <v>3.3889999999999998</v>
      </c>
      <c r="I172" s="223"/>
      <c r="L172" s="219"/>
      <c r="M172" s="224"/>
      <c r="N172" s="225"/>
      <c r="O172" s="225"/>
      <c r="P172" s="225"/>
      <c r="Q172" s="225"/>
      <c r="R172" s="225"/>
      <c r="S172" s="225"/>
      <c r="T172" s="226"/>
      <c r="AT172" s="227" t="s">
        <v>167</v>
      </c>
      <c r="AU172" s="227" t="s">
        <v>86</v>
      </c>
      <c r="AV172" s="14" t="s">
        <v>165</v>
      </c>
      <c r="AW172" s="14" t="s">
        <v>43</v>
      </c>
      <c r="AX172" s="14" t="s">
        <v>79</v>
      </c>
      <c r="AY172" s="227" t="s">
        <v>158</v>
      </c>
    </row>
    <row r="173" spans="2:65" s="12" customFormat="1">
      <c r="B173" s="195"/>
      <c r="D173" s="212" t="s">
        <v>167</v>
      </c>
      <c r="E173" s="213" t="s">
        <v>5</v>
      </c>
      <c r="F173" s="214" t="s">
        <v>437</v>
      </c>
      <c r="H173" s="215">
        <v>22.593</v>
      </c>
      <c r="I173" s="200"/>
      <c r="L173" s="195"/>
      <c r="M173" s="216"/>
      <c r="N173" s="217"/>
      <c r="O173" s="217"/>
      <c r="P173" s="217"/>
      <c r="Q173" s="217"/>
      <c r="R173" s="217"/>
      <c r="S173" s="217"/>
      <c r="T173" s="218"/>
      <c r="AT173" s="197" t="s">
        <v>167</v>
      </c>
      <c r="AU173" s="197" t="s">
        <v>86</v>
      </c>
      <c r="AV173" s="12" t="s">
        <v>86</v>
      </c>
      <c r="AW173" s="12" t="s">
        <v>43</v>
      </c>
      <c r="AX173" s="12" t="s">
        <v>26</v>
      </c>
      <c r="AY173" s="197" t="s">
        <v>158</v>
      </c>
    </row>
    <row r="174" spans="2:65" s="1" customFormat="1" ht="44.25" customHeight="1">
      <c r="B174" s="182"/>
      <c r="C174" s="183" t="s">
        <v>11</v>
      </c>
      <c r="D174" s="183" t="s">
        <v>161</v>
      </c>
      <c r="E174" s="184" t="s">
        <v>261</v>
      </c>
      <c r="F174" s="185" t="s">
        <v>262</v>
      </c>
      <c r="G174" s="186" t="s">
        <v>232</v>
      </c>
      <c r="H174" s="187">
        <v>0.67800000000000005</v>
      </c>
      <c r="I174" s="188"/>
      <c r="J174" s="189">
        <f>ROUND(I174*H174,2)</f>
        <v>0</v>
      </c>
      <c r="K174" s="185" t="s">
        <v>192</v>
      </c>
      <c r="L174" s="42"/>
      <c r="M174" s="190" t="s">
        <v>5</v>
      </c>
      <c r="N174" s="191" t="s">
        <v>50</v>
      </c>
      <c r="O174" s="43"/>
      <c r="P174" s="192">
        <f>O174*H174</f>
        <v>0</v>
      </c>
      <c r="Q174" s="192">
        <v>1.0587076</v>
      </c>
      <c r="R174" s="192">
        <f>Q174*H174</f>
        <v>0.71780375280000008</v>
      </c>
      <c r="S174" s="192">
        <v>0</v>
      </c>
      <c r="T174" s="193">
        <f>S174*H174</f>
        <v>0</v>
      </c>
      <c r="AR174" s="24" t="s">
        <v>165</v>
      </c>
      <c r="AT174" s="24" t="s">
        <v>161</v>
      </c>
      <c r="AU174" s="24" t="s">
        <v>86</v>
      </c>
      <c r="AY174" s="24" t="s">
        <v>158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4" t="s">
        <v>26</v>
      </c>
      <c r="BK174" s="194">
        <f>ROUND(I174*H174,2)</f>
        <v>0</v>
      </c>
      <c r="BL174" s="24" t="s">
        <v>165</v>
      </c>
      <c r="BM174" s="24" t="s">
        <v>439</v>
      </c>
    </row>
    <row r="175" spans="2:65" s="13" customFormat="1">
      <c r="B175" s="204"/>
      <c r="D175" s="196" t="s">
        <v>167</v>
      </c>
      <c r="E175" s="205" t="s">
        <v>5</v>
      </c>
      <c r="F175" s="206" t="s">
        <v>403</v>
      </c>
      <c r="H175" s="207" t="s">
        <v>5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7" t="s">
        <v>167</v>
      </c>
      <c r="AU175" s="207" t="s">
        <v>86</v>
      </c>
      <c r="AV175" s="13" t="s">
        <v>26</v>
      </c>
      <c r="AW175" s="13" t="s">
        <v>43</v>
      </c>
      <c r="AX175" s="13" t="s">
        <v>79</v>
      </c>
      <c r="AY175" s="207" t="s">
        <v>158</v>
      </c>
    </row>
    <row r="176" spans="2:65" s="12" customFormat="1">
      <c r="B176" s="195"/>
      <c r="D176" s="196" t="s">
        <v>167</v>
      </c>
      <c r="E176" s="197" t="s">
        <v>5</v>
      </c>
      <c r="F176" s="198" t="s">
        <v>434</v>
      </c>
      <c r="H176" s="199">
        <v>2.484</v>
      </c>
      <c r="I176" s="200"/>
      <c r="L176" s="195"/>
      <c r="M176" s="216"/>
      <c r="N176" s="217"/>
      <c r="O176" s="217"/>
      <c r="P176" s="217"/>
      <c r="Q176" s="217"/>
      <c r="R176" s="217"/>
      <c r="S176" s="217"/>
      <c r="T176" s="218"/>
      <c r="AT176" s="197" t="s">
        <v>167</v>
      </c>
      <c r="AU176" s="197" t="s">
        <v>86</v>
      </c>
      <c r="AV176" s="12" t="s">
        <v>86</v>
      </c>
      <c r="AW176" s="12" t="s">
        <v>43</v>
      </c>
      <c r="AX176" s="12" t="s">
        <v>79</v>
      </c>
      <c r="AY176" s="197" t="s">
        <v>158</v>
      </c>
    </row>
    <row r="177" spans="2:65" s="12" customFormat="1">
      <c r="B177" s="195"/>
      <c r="D177" s="196" t="s">
        <v>167</v>
      </c>
      <c r="E177" s="197" t="s">
        <v>5</v>
      </c>
      <c r="F177" s="198" t="s">
        <v>435</v>
      </c>
      <c r="H177" s="199">
        <v>0.90500000000000003</v>
      </c>
      <c r="I177" s="200"/>
      <c r="L177" s="195"/>
      <c r="M177" s="216"/>
      <c r="N177" s="217"/>
      <c r="O177" s="217"/>
      <c r="P177" s="217"/>
      <c r="Q177" s="217"/>
      <c r="R177" s="217"/>
      <c r="S177" s="217"/>
      <c r="T177" s="218"/>
      <c r="AT177" s="197" t="s">
        <v>167</v>
      </c>
      <c r="AU177" s="197" t="s">
        <v>86</v>
      </c>
      <c r="AV177" s="12" t="s">
        <v>86</v>
      </c>
      <c r="AW177" s="12" t="s">
        <v>43</v>
      </c>
      <c r="AX177" s="12" t="s">
        <v>79</v>
      </c>
      <c r="AY177" s="197" t="s">
        <v>158</v>
      </c>
    </row>
    <row r="178" spans="2:65" s="14" customFormat="1">
      <c r="B178" s="219"/>
      <c r="D178" s="196" t="s">
        <v>167</v>
      </c>
      <c r="E178" s="228" t="s">
        <v>5</v>
      </c>
      <c r="F178" s="229" t="s">
        <v>214</v>
      </c>
      <c r="H178" s="230">
        <v>3.3889999999999998</v>
      </c>
      <c r="I178" s="223"/>
      <c r="L178" s="219"/>
      <c r="M178" s="224"/>
      <c r="N178" s="225"/>
      <c r="O178" s="225"/>
      <c r="P178" s="225"/>
      <c r="Q178" s="225"/>
      <c r="R178" s="225"/>
      <c r="S178" s="225"/>
      <c r="T178" s="226"/>
      <c r="AT178" s="227" t="s">
        <v>167</v>
      </c>
      <c r="AU178" s="227" t="s">
        <v>86</v>
      </c>
      <c r="AV178" s="14" t="s">
        <v>165</v>
      </c>
      <c r="AW178" s="14" t="s">
        <v>43</v>
      </c>
      <c r="AX178" s="14" t="s">
        <v>79</v>
      </c>
      <c r="AY178" s="227" t="s">
        <v>158</v>
      </c>
    </row>
    <row r="179" spans="2:65" s="12" customFormat="1">
      <c r="B179" s="195"/>
      <c r="D179" s="196" t="s">
        <v>167</v>
      </c>
      <c r="E179" s="197" t="s">
        <v>5</v>
      </c>
      <c r="F179" s="198" t="s">
        <v>440</v>
      </c>
      <c r="H179" s="199">
        <v>0.67800000000000005</v>
      </c>
      <c r="I179" s="200"/>
      <c r="L179" s="195"/>
      <c r="M179" s="216"/>
      <c r="N179" s="217"/>
      <c r="O179" s="217"/>
      <c r="P179" s="217"/>
      <c r="Q179" s="217"/>
      <c r="R179" s="217"/>
      <c r="S179" s="217"/>
      <c r="T179" s="218"/>
      <c r="AT179" s="197" t="s">
        <v>167</v>
      </c>
      <c r="AU179" s="197" t="s">
        <v>86</v>
      </c>
      <c r="AV179" s="12" t="s">
        <v>86</v>
      </c>
      <c r="AW179" s="12" t="s">
        <v>43</v>
      </c>
      <c r="AX179" s="12" t="s">
        <v>26</v>
      </c>
      <c r="AY179" s="197" t="s">
        <v>158</v>
      </c>
    </row>
    <row r="180" spans="2:65" s="11" customFormat="1" ht="29.85" customHeight="1">
      <c r="B180" s="168"/>
      <c r="D180" s="179" t="s">
        <v>78</v>
      </c>
      <c r="E180" s="180" t="s">
        <v>159</v>
      </c>
      <c r="F180" s="180" t="s">
        <v>160</v>
      </c>
      <c r="I180" s="171"/>
      <c r="J180" s="181">
        <f>BK180</f>
        <v>0</v>
      </c>
      <c r="L180" s="168"/>
      <c r="M180" s="173"/>
      <c r="N180" s="174"/>
      <c r="O180" s="174"/>
      <c r="P180" s="175">
        <f>SUM(P181:P184)</f>
        <v>0</v>
      </c>
      <c r="Q180" s="174"/>
      <c r="R180" s="175">
        <f>SUM(R181:R184)</f>
        <v>0</v>
      </c>
      <c r="S180" s="174"/>
      <c r="T180" s="176">
        <f>SUM(T181:T184)</f>
        <v>0</v>
      </c>
      <c r="AR180" s="169" t="s">
        <v>26</v>
      </c>
      <c r="AT180" s="177" t="s">
        <v>78</v>
      </c>
      <c r="AU180" s="177" t="s">
        <v>26</v>
      </c>
      <c r="AY180" s="169" t="s">
        <v>158</v>
      </c>
      <c r="BK180" s="178">
        <f>SUM(BK181:BK184)</f>
        <v>0</v>
      </c>
    </row>
    <row r="181" spans="2:65" s="1" customFormat="1" ht="22.5" customHeight="1">
      <c r="B181" s="182"/>
      <c r="C181" s="183" t="s">
        <v>271</v>
      </c>
      <c r="D181" s="183" t="s">
        <v>161</v>
      </c>
      <c r="E181" s="184" t="s">
        <v>441</v>
      </c>
      <c r="F181" s="185" t="s">
        <v>442</v>
      </c>
      <c r="G181" s="186" t="s">
        <v>253</v>
      </c>
      <c r="H181" s="187">
        <v>17.489999999999998</v>
      </c>
      <c r="I181" s="188"/>
      <c r="J181" s="189">
        <f>ROUND(I181*H181,2)</f>
        <v>0</v>
      </c>
      <c r="K181" s="185" t="s">
        <v>5</v>
      </c>
      <c r="L181" s="42"/>
      <c r="M181" s="190" t="s">
        <v>5</v>
      </c>
      <c r="N181" s="191" t="s">
        <v>50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4" t="s">
        <v>165</v>
      </c>
      <c r="AT181" s="24" t="s">
        <v>161</v>
      </c>
      <c r="AU181" s="24" t="s">
        <v>86</v>
      </c>
      <c r="AY181" s="24" t="s">
        <v>158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4" t="s">
        <v>26</v>
      </c>
      <c r="BK181" s="194">
        <f>ROUND(I181*H181,2)</f>
        <v>0</v>
      </c>
      <c r="BL181" s="24" t="s">
        <v>165</v>
      </c>
      <c r="BM181" s="24" t="s">
        <v>443</v>
      </c>
    </row>
    <row r="182" spans="2:65" s="13" customFormat="1">
      <c r="B182" s="204"/>
      <c r="D182" s="196" t="s">
        <v>167</v>
      </c>
      <c r="E182" s="205" t="s">
        <v>5</v>
      </c>
      <c r="F182" s="206" t="s">
        <v>444</v>
      </c>
      <c r="H182" s="207" t="s">
        <v>5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7" t="s">
        <v>167</v>
      </c>
      <c r="AU182" s="207" t="s">
        <v>86</v>
      </c>
      <c r="AV182" s="13" t="s">
        <v>26</v>
      </c>
      <c r="AW182" s="13" t="s">
        <v>43</v>
      </c>
      <c r="AX182" s="13" t="s">
        <v>79</v>
      </c>
      <c r="AY182" s="207" t="s">
        <v>158</v>
      </c>
    </row>
    <row r="183" spans="2:65" s="13" customFormat="1">
      <c r="B183" s="204"/>
      <c r="D183" s="196" t="s">
        <v>167</v>
      </c>
      <c r="E183" s="205" t="s">
        <v>5</v>
      </c>
      <c r="F183" s="206" t="s">
        <v>445</v>
      </c>
      <c r="H183" s="207" t="s">
        <v>5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7" t="s">
        <v>167</v>
      </c>
      <c r="AU183" s="207" t="s">
        <v>86</v>
      </c>
      <c r="AV183" s="13" t="s">
        <v>26</v>
      </c>
      <c r="AW183" s="13" t="s">
        <v>43</v>
      </c>
      <c r="AX183" s="13" t="s">
        <v>79</v>
      </c>
      <c r="AY183" s="207" t="s">
        <v>158</v>
      </c>
    </row>
    <row r="184" spans="2:65" s="12" customFormat="1">
      <c r="B184" s="195"/>
      <c r="D184" s="196" t="s">
        <v>167</v>
      </c>
      <c r="E184" s="197" t="s">
        <v>5</v>
      </c>
      <c r="F184" s="198" t="s">
        <v>446</v>
      </c>
      <c r="H184" s="199">
        <v>17.489999999999998</v>
      </c>
      <c r="I184" s="200"/>
      <c r="L184" s="195"/>
      <c r="M184" s="216"/>
      <c r="N184" s="217"/>
      <c r="O184" s="217"/>
      <c r="P184" s="217"/>
      <c r="Q184" s="217"/>
      <c r="R184" s="217"/>
      <c r="S184" s="217"/>
      <c r="T184" s="218"/>
      <c r="AT184" s="197" t="s">
        <v>167</v>
      </c>
      <c r="AU184" s="197" t="s">
        <v>86</v>
      </c>
      <c r="AV184" s="12" t="s">
        <v>86</v>
      </c>
      <c r="AW184" s="12" t="s">
        <v>43</v>
      </c>
      <c r="AX184" s="12" t="s">
        <v>26</v>
      </c>
      <c r="AY184" s="197" t="s">
        <v>158</v>
      </c>
    </row>
    <row r="185" spans="2:65" s="11" customFormat="1" ht="29.85" customHeight="1">
      <c r="B185" s="168"/>
      <c r="D185" s="179" t="s">
        <v>78</v>
      </c>
      <c r="E185" s="180" t="s">
        <v>219</v>
      </c>
      <c r="F185" s="180" t="s">
        <v>287</v>
      </c>
      <c r="I185" s="171"/>
      <c r="J185" s="181">
        <f>BK185</f>
        <v>0</v>
      </c>
      <c r="L185" s="168"/>
      <c r="M185" s="173"/>
      <c r="N185" s="174"/>
      <c r="O185" s="174"/>
      <c r="P185" s="175">
        <f>SUM(P186:P197)</f>
        <v>0</v>
      </c>
      <c r="Q185" s="174"/>
      <c r="R185" s="175">
        <f>SUM(R186:R197)</f>
        <v>6.8354879749855995</v>
      </c>
      <c r="S185" s="174"/>
      <c r="T185" s="176">
        <f>SUM(T186:T197)</f>
        <v>0</v>
      </c>
      <c r="AR185" s="169" t="s">
        <v>26</v>
      </c>
      <c r="AT185" s="177" t="s">
        <v>78</v>
      </c>
      <c r="AU185" s="177" t="s">
        <v>26</v>
      </c>
      <c r="AY185" s="169" t="s">
        <v>158</v>
      </c>
      <c r="BK185" s="178">
        <f>SUM(BK186:BK197)</f>
        <v>0</v>
      </c>
    </row>
    <row r="186" spans="2:65" s="1" customFormat="1" ht="22.5" customHeight="1">
      <c r="B186" s="182"/>
      <c r="C186" s="183" t="s">
        <v>278</v>
      </c>
      <c r="D186" s="183" t="s">
        <v>161</v>
      </c>
      <c r="E186" s="184" t="s">
        <v>289</v>
      </c>
      <c r="F186" s="185" t="s">
        <v>290</v>
      </c>
      <c r="G186" s="186" t="s">
        <v>191</v>
      </c>
      <c r="H186" s="187">
        <v>2.6240000000000001</v>
      </c>
      <c r="I186" s="188"/>
      <c r="J186" s="189">
        <f>ROUND(I186*H186,2)</f>
        <v>0</v>
      </c>
      <c r="K186" s="185" t="s">
        <v>192</v>
      </c>
      <c r="L186" s="42"/>
      <c r="M186" s="190" t="s">
        <v>5</v>
      </c>
      <c r="N186" s="191" t="s">
        <v>50</v>
      </c>
      <c r="O186" s="43"/>
      <c r="P186" s="192">
        <f>O186*H186</f>
        <v>0</v>
      </c>
      <c r="Q186" s="192">
        <v>2.45329</v>
      </c>
      <c r="R186" s="192">
        <f>Q186*H186</f>
        <v>6.4374329599999998</v>
      </c>
      <c r="S186" s="192">
        <v>0</v>
      </c>
      <c r="T186" s="193">
        <f>S186*H186</f>
        <v>0</v>
      </c>
      <c r="AR186" s="24" t="s">
        <v>165</v>
      </c>
      <c r="AT186" s="24" t="s">
        <v>161</v>
      </c>
      <c r="AU186" s="24" t="s">
        <v>86</v>
      </c>
      <c r="AY186" s="24" t="s">
        <v>158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4" t="s">
        <v>26</v>
      </c>
      <c r="BK186" s="194">
        <f>ROUND(I186*H186,2)</f>
        <v>0</v>
      </c>
      <c r="BL186" s="24" t="s">
        <v>165</v>
      </c>
      <c r="BM186" s="24" t="s">
        <v>447</v>
      </c>
    </row>
    <row r="187" spans="2:65" s="13" customFormat="1">
      <c r="B187" s="204"/>
      <c r="D187" s="196" t="s">
        <v>167</v>
      </c>
      <c r="E187" s="205" t="s">
        <v>5</v>
      </c>
      <c r="F187" s="206" t="s">
        <v>445</v>
      </c>
      <c r="H187" s="207" t="s">
        <v>5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7" t="s">
        <v>167</v>
      </c>
      <c r="AU187" s="207" t="s">
        <v>86</v>
      </c>
      <c r="AV187" s="13" t="s">
        <v>26</v>
      </c>
      <c r="AW187" s="13" t="s">
        <v>43</v>
      </c>
      <c r="AX187" s="13" t="s">
        <v>79</v>
      </c>
      <c r="AY187" s="207" t="s">
        <v>158</v>
      </c>
    </row>
    <row r="188" spans="2:65" s="12" customFormat="1">
      <c r="B188" s="195"/>
      <c r="D188" s="212" t="s">
        <v>167</v>
      </c>
      <c r="E188" s="213" t="s">
        <v>5</v>
      </c>
      <c r="F188" s="214" t="s">
        <v>448</v>
      </c>
      <c r="H188" s="215">
        <v>2.6240000000000001</v>
      </c>
      <c r="I188" s="200"/>
      <c r="L188" s="195"/>
      <c r="M188" s="216"/>
      <c r="N188" s="217"/>
      <c r="O188" s="217"/>
      <c r="P188" s="217"/>
      <c r="Q188" s="217"/>
      <c r="R188" s="217"/>
      <c r="S188" s="217"/>
      <c r="T188" s="218"/>
      <c r="AT188" s="197" t="s">
        <v>167</v>
      </c>
      <c r="AU188" s="197" t="s">
        <v>86</v>
      </c>
      <c r="AV188" s="12" t="s">
        <v>86</v>
      </c>
      <c r="AW188" s="12" t="s">
        <v>43</v>
      </c>
      <c r="AX188" s="12" t="s">
        <v>26</v>
      </c>
      <c r="AY188" s="197" t="s">
        <v>158</v>
      </c>
    </row>
    <row r="189" spans="2:65" s="1" customFormat="1" ht="31.5" customHeight="1">
      <c r="B189" s="182"/>
      <c r="C189" s="183" t="s">
        <v>288</v>
      </c>
      <c r="D189" s="183" t="s">
        <v>161</v>
      </c>
      <c r="E189" s="184" t="s">
        <v>301</v>
      </c>
      <c r="F189" s="185" t="s">
        <v>302</v>
      </c>
      <c r="G189" s="186" t="s">
        <v>191</v>
      </c>
      <c r="H189" s="187">
        <v>2.6240000000000001</v>
      </c>
      <c r="I189" s="188"/>
      <c r="J189" s="189">
        <f>ROUND(I189*H189,2)</f>
        <v>0</v>
      </c>
      <c r="K189" s="185" t="s">
        <v>192</v>
      </c>
      <c r="L189" s="42"/>
      <c r="M189" s="190" t="s">
        <v>5</v>
      </c>
      <c r="N189" s="191" t="s">
        <v>50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4" t="s">
        <v>165</v>
      </c>
      <c r="AT189" s="24" t="s">
        <v>161</v>
      </c>
      <c r="AU189" s="24" t="s">
        <v>86</v>
      </c>
      <c r="AY189" s="24" t="s">
        <v>158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4" t="s">
        <v>26</v>
      </c>
      <c r="BK189" s="194">
        <f>ROUND(I189*H189,2)</f>
        <v>0</v>
      </c>
      <c r="BL189" s="24" t="s">
        <v>165</v>
      </c>
      <c r="BM189" s="24" t="s">
        <v>449</v>
      </c>
    </row>
    <row r="190" spans="2:65" s="13" customFormat="1">
      <c r="B190" s="204"/>
      <c r="D190" s="196" t="s">
        <v>167</v>
      </c>
      <c r="E190" s="205" t="s">
        <v>5</v>
      </c>
      <c r="F190" s="206" t="s">
        <v>445</v>
      </c>
      <c r="H190" s="207" t="s">
        <v>5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7" t="s">
        <v>167</v>
      </c>
      <c r="AU190" s="207" t="s">
        <v>86</v>
      </c>
      <c r="AV190" s="13" t="s">
        <v>26</v>
      </c>
      <c r="AW190" s="13" t="s">
        <v>43</v>
      </c>
      <c r="AX190" s="13" t="s">
        <v>79</v>
      </c>
      <c r="AY190" s="207" t="s">
        <v>158</v>
      </c>
    </row>
    <row r="191" spans="2:65" s="12" customFormat="1">
      <c r="B191" s="195"/>
      <c r="D191" s="212" t="s">
        <v>167</v>
      </c>
      <c r="E191" s="213" t="s">
        <v>5</v>
      </c>
      <c r="F191" s="214" t="s">
        <v>448</v>
      </c>
      <c r="H191" s="215">
        <v>2.6240000000000001</v>
      </c>
      <c r="I191" s="200"/>
      <c r="L191" s="195"/>
      <c r="M191" s="216"/>
      <c r="N191" s="217"/>
      <c r="O191" s="217"/>
      <c r="P191" s="217"/>
      <c r="Q191" s="217"/>
      <c r="R191" s="217"/>
      <c r="S191" s="217"/>
      <c r="T191" s="218"/>
      <c r="AT191" s="197" t="s">
        <v>167</v>
      </c>
      <c r="AU191" s="197" t="s">
        <v>86</v>
      </c>
      <c r="AV191" s="12" t="s">
        <v>86</v>
      </c>
      <c r="AW191" s="12" t="s">
        <v>43</v>
      </c>
      <c r="AX191" s="12" t="s">
        <v>26</v>
      </c>
      <c r="AY191" s="197" t="s">
        <v>158</v>
      </c>
    </row>
    <row r="192" spans="2:65" s="1" customFormat="1" ht="31.5" customHeight="1">
      <c r="B192" s="182"/>
      <c r="C192" s="183" t="s">
        <v>300</v>
      </c>
      <c r="D192" s="183" t="s">
        <v>161</v>
      </c>
      <c r="E192" s="184" t="s">
        <v>305</v>
      </c>
      <c r="F192" s="185" t="s">
        <v>306</v>
      </c>
      <c r="G192" s="186" t="s">
        <v>191</v>
      </c>
      <c r="H192" s="187">
        <v>2.6240000000000001</v>
      </c>
      <c r="I192" s="188"/>
      <c r="J192" s="189">
        <f>ROUND(I192*H192,2)</f>
        <v>0</v>
      </c>
      <c r="K192" s="185" t="s">
        <v>192</v>
      </c>
      <c r="L192" s="42"/>
      <c r="M192" s="190" t="s">
        <v>5</v>
      </c>
      <c r="N192" s="191" t="s">
        <v>50</v>
      </c>
      <c r="O192" s="43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AR192" s="24" t="s">
        <v>165</v>
      </c>
      <c r="AT192" s="24" t="s">
        <v>161</v>
      </c>
      <c r="AU192" s="24" t="s">
        <v>86</v>
      </c>
      <c r="AY192" s="24" t="s">
        <v>158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4" t="s">
        <v>26</v>
      </c>
      <c r="BK192" s="194">
        <f>ROUND(I192*H192,2)</f>
        <v>0</v>
      </c>
      <c r="BL192" s="24" t="s">
        <v>165</v>
      </c>
      <c r="BM192" s="24" t="s">
        <v>450</v>
      </c>
    </row>
    <row r="193" spans="2:65" s="13" customFormat="1">
      <c r="B193" s="204"/>
      <c r="D193" s="196" t="s">
        <v>167</v>
      </c>
      <c r="E193" s="205" t="s">
        <v>5</v>
      </c>
      <c r="F193" s="206" t="s">
        <v>445</v>
      </c>
      <c r="H193" s="207" t="s">
        <v>5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7" t="s">
        <v>167</v>
      </c>
      <c r="AU193" s="207" t="s">
        <v>86</v>
      </c>
      <c r="AV193" s="13" t="s">
        <v>26</v>
      </c>
      <c r="AW193" s="13" t="s">
        <v>43</v>
      </c>
      <c r="AX193" s="13" t="s">
        <v>79</v>
      </c>
      <c r="AY193" s="207" t="s">
        <v>158</v>
      </c>
    </row>
    <row r="194" spans="2:65" s="12" customFormat="1">
      <c r="B194" s="195"/>
      <c r="D194" s="212" t="s">
        <v>167</v>
      </c>
      <c r="E194" s="213" t="s">
        <v>5</v>
      </c>
      <c r="F194" s="214" t="s">
        <v>448</v>
      </c>
      <c r="H194" s="215">
        <v>2.6240000000000001</v>
      </c>
      <c r="I194" s="200"/>
      <c r="L194" s="195"/>
      <c r="M194" s="216"/>
      <c r="N194" s="217"/>
      <c r="O194" s="217"/>
      <c r="P194" s="217"/>
      <c r="Q194" s="217"/>
      <c r="R194" s="217"/>
      <c r="S194" s="217"/>
      <c r="T194" s="218"/>
      <c r="AT194" s="197" t="s">
        <v>167</v>
      </c>
      <c r="AU194" s="197" t="s">
        <v>86</v>
      </c>
      <c r="AV194" s="12" t="s">
        <v>86</v>
      </c>
      <c r="AW194" s="12" t="s">
        <v>43</v>
      </c>
      <c r="AX194" s="12" t="s">
        <v>26</v>
      </c>
      <c r="AY194" s="197" t="s">
        <v>158</v>
      </c>
    </row>
    <row r="195" spans="2:65" s="1" customFormat="1" ht="22.5" customHeight="1">
      <c r="B195" s="182"/>
      <c r="C195" s="183" t="s">
        <v>304</v>
      </c>
      <c r="D195" s="183" t="s">
        <v>161</v>
      </c>
      <c r="E195" s="184" t="s">
        <v>308</v>
      </c>
      <c r="F195" s="185" t="s">
        <v>309</v>
      </c>
      <c r="G195" s="186" t="s">
        <v>232</v>
      </c>
      <c r="H195" s="187">
        <v>0.378</v>
      </c>
      <c r="I195" s="188"/>
      <c r="J195" s="189">
        <f>ROUND(I195*H195,2)</f>
        <v>0</v>
      </c>
      <c r="K195" s="185" t="s">
        <v>192</v>
      </c>
      <c r="L195" s="42"/>
      <c r="M195" s="190" t="s">
        <v>5</v>
      </c>
      <c r="N195" s="191" t="s">
        <v>50</v>
      </c>
      <c r="O195" s="43"/>
      <c r="P195" s="192">
        <f>O195*H195</f>
        <v>0</v>
      </c>
      <c r="Q195" s="192">
        <v>1.0530555952</v>
      </c>
      <c r="R195" s="192">
        <f>Q195*H195</f>
        <v>0.39805501498560003</v>
      </c>
      <c r="S195" s="192">
        <v>0</v>
      </c>
      <c r="T195" s="193">
        <f>S195*H195</f>
        <v>0</v>
      </c>
      <c r="AR195" s="24" t="s">
        <v>165</v>
      </c>
      <c r="AT195" s="24" t="s">
        <v>161</v>
      </c>
      <c r="AU195" s="24" t="s">
        <v>86</v>
      </c>
      <c r="AY195" s="24" t="s">
        <v>158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4" t="s">
        <v>26</v>
      </c>
      <c r="BK195" s="194">
        <f>ROUND(I195*H195,2)</f>
        <v>0</v>
      </c>
      <c r="BL195" s="24" t="s">
        <v>165</v>
      </c>
      <c r="BM195" s="24" t="s">
        <v>451</v>
      </c>
    </row>
    <row r="196" spans="2:65" s="13" customFormat="1">
      <c r="B196" s="204"/>
      <c r="D196" s="196" t="s">
        <v>167</v>
      </c>
      <c r="E196" s="205" t="s">
        <v>5</v>
      </c>
      <c r="F196" s="206" t="s">
        <v>445</v>
      </c>
      <c r="H196" s="207" t="s">
        <v>5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7" t="s">
        <v>167</v>
      </c>
      <c r="AU196" s="207" t="s">
        <v>86</v>
      </c>
      <c r="AV196" s="13" t="s">
        <v>26</v>
      </c>
      <c r="AW196" s="13" t="s">
        <v>43</v>
      </c>
      <c r="AX196" s="13" t="s">
        <v>79</v>
      </c>
      <c r="AY196" s="207" t="s">
        <v>158</v>
      </c>
    </row>
    <row r="197" spans="2:65" s="12" customFormat="1">
      <c r="B197" s="195"/>
      <c r="D197" s="196" t="s">
        <v>167</v>
      </c>
      <c r="E197" s="197" t="s">
        <v>5</v>
      </c>
      <c r="F197" s="198" t="s">
        <v>452</v>
      </c>
      <c r="H197" s="199">
        <v>0.378</v>
      </c>
      <c r="I197" s="200"/>
      <c r="L197" s="195"/>
      <c r="M197" s="216"/>
      <c r="N197" s="217"/>
      <c r="O197" s="217"/>
      <c r="P197" s="217"/>
      <c r="Q197" s="217"/>
      <c r="R197" s="217"/>
      <c r="S197" s="217"/>
      <c r="T197" s="218"/>
      <c r="AT197" s="197" t="s">
        <v>167</v>
      </c>
      <c r="AU197" s="197" t="s">
        <v>86</v>
      </c>
      <c r="AV197" s="12" t="s">
        <v>86</v>
      </c>
      <c r="AW197" s="12" t="s">
        <v>43</v>
      </c>
      <c r="AX197" s="12" t="s">
        <v>26</v>
      </c>
      <c r="AY197" s="197" t="s">
        <v>158</v>
      </c>
    </row>
    <row r="198" spans="2:65" s="11" customFormat="1" ht="29.85" customHeight="1">
      <c r="B198" s="168"/>
      <c r="D198" s="179" t="s">
        <v>78</v>
      </c>
      <c r="E198" s="180" t="s">
        <v>235</v>
      </c>
      <c r="F198" s="180" t="s">
        <v>312</v>
      </c>
      <c r="I198" s="171"/>
      <c r="J198" s="181">
        <f>BK198</f>
        <v>0</v>
      </c>
      <c r="L198" s="168"/>
      <c r="M198" s="173"/>
      <c r="N198" s="174"/>
      <c r="O198" s="174"/>
      <c r="P198" s="175">
        <f>SUM(P199:P214)</f>
        <v>0</v>
      </c>
      <c r="Q198" s="174"/>
      <c r="R198" s="175">
        <f>SUM(R199:R214)</f>
        <v>4.3189661450000001</v>
      </c>
      <c r="S198" s="174"/>
      <c r="T198" s="176">
        <f>SUM(T199:T214)</f>
        <v>0</v>
      </c>
      <c r="AR198" s="169" t="s">
        <v>26</v>
      </c>
      <c r="AT198" s="177" t="s">
        <v>78</v>
      </c>
      <c r="AU198" s="177" t="s">
        <v>26</v>
      </c>
      <c r="AY198" s="169" t="s">
        <v>158</v>
      </c>
      <c r="BK198" s="178">
        <f>SUM(BK199:BK214)</f>
        <v>0</v>
      </c>
    </row>
    <row r="199" spans="2:65" s="1" customFormat="1" ht="31.5" customHeight="1">
      <c r="B199" s="182"/>
      <c r="C199" s="183" t="s">
        <v>10</v>
      </c>
      <c r="D199" s="183" t="s">
        <v>161</v>
      </c>
      <c r="E199" s="184" t="s">
        <v>314</v>
      </c>
      <c r="F199" s="185" t="s">
        <v>315</v>
      </c>
      <c r="G199" s="186" t="s">
        <v>268</v>
      </c>
      <c r="H199" s="187">
        <v>12.574999999999999</v>
      </c>
      <c r="I199" s="188"/>
      <c r="J199" s="189">
        <f>ROUND(I199*H199,2)</f>
        <v>0</v>
      </c>
      <c r="K199" s="185" t="s">
        <v>192</v>
      </c>
      <c r="L199" s="42"/>
      <c r="M199" s="190" t="s">
        <v>5</v>
      </c>
      <c r="N199" s="191" t="s">
        <v>50</v>
      </c>
      <c r="O199" s="43"/>
      <c r="P199" s="192">
        <f>O199*H199</f>
        <v>0</v>
      </c>
      <c r="Q199" s="192">
        <v>0.13944860000000001</v>
      </c>
      <c r="R199" s="192">
        <f>Q199*H199</f>
        <v>1.753566145</v>
      </c>
      <c r="S199" s="192">
        <v>0</v>
      </c>
      <c r="T199" s="193">
        <f>S199*H199</f>
        <v>0</v>
      </c>
      <c r="AR199" s="24" t="s">
        <v>165</v>
      </c>
      <c r="AT199" s="24" t="s">
        <v>161</v>
      </c>
      <c r="AU199" s="24" t="s">
        <v>86</v>
      </c>
      <c r="AY199" s="24" t="s">
        <v>158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4" t="s">
        <v>26</v>
      </c>
      <c r="BK199" s="194">
        <f>ROUND(I199*H199,2)</f>
        <v>0</v>
      </c>
      <c r="BL199" s="24" t="s">
        <v>165</v>
      </c>
      <c r="BM199" s="24" t="s">
        <v>453</v>
      </c>
    </row>
    <row r="200" spans="2:65" s="13" customFormat="1">
      <c r="B200" s="204"/>
      <c r="D200" s="196" t="s">
        <v>167</v>
      </c>
      <c r="E200" s="205" t="s">
        <v>5</v>
      </c>
      <c r="F200" s="206" t="s">
        <v>454</v>
      </c>
      <c r="H200" s="207" t="s">
        <v>5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7" t="s">
        <v>167</v>
      </c>
      <c r="AU200" s="207" t="s">
        <v>86</v>
      </c>
      <c r="AV200" s="13" t="s">
        <v>26</v>
      </c>
      <c r="AW200" s="13" t="s">
        <v>43</v>
      </c>
      <c r="AX200" s="13" t="s">
        <v>79</v>
      </c>
      <c r="AY200" s="207" t="s">
        <v>158</v>
      </c>
    </row>
    <row r="201" spans="2:65" s="12" customFormat="1">
      <c r="B201" s="195"/>
      <c r="D201" s="196" t="s">
        <v>167</v>
      </c>
      <c r="E201" s="197" t="s">
        <v>5</v>
      </c>
      <c r="F201" s="198" t="s">
        <v>455</v>
      </c>
      <c r="H201" s="199">
        <v>9.1999999999999993</v>
      </c>
      <c r="I201" s="200"/>
      <c r="L201" s="195"/>
      <c r="M201" s="216"/>
      <c r="N201" s="217"/>
      <c r="O201" s="217"/>
      <c r="P201" s="217"/>
      <c r="Q201" s="217"/>
      <c r="R201" s="217"/>
      <c r="S201" s="217"/>
      <c r="T201" s="218"/>
      <c r="AT201" s="197" t="s">
        <v>167</v>
      </c>
      <c r="AU201" s="197" t="s">
        <v>86</v>
      </c>
      <c r="AV201" s="12" t="s">
        <v>86</v>
      </c>
      <c r="AW201" s="12" t="s">
        <v>43</v>
      </c>
      <c r="AX201" s="12" t="s">
        <v>79</v>
      </c>
      <c r="AY201" s="197" t="s">
        <v>158</v>
      </c>
    </row>
    <row r="202" spans="2:65" s="12" customFormat="1">
      <c r="B202" s="195"/>
      <c r="D202" s="196" t="s">
        <v>167</v>
      </c>
      <c r="E202" s="197" t="s">
        <v>5</v>
      </c>
      <c r="F202" s="198" t="s">
        <v>456</v>
      </c>
      <c r="H202" s="199">
        <v>1.675</v>
      </c>
      <c r="I202" s="200"/>
      <c r="L202" s="195"/>
      <c r="M202" s="216"/>
      <c r="N202" s="217"/>
      <c r="O202" s="217"/>
      <c r="P202" s="217"/>
      <c r="Q202" s="217"/>
      <c r="R202" s="217"/>
      <c r="S202" s="217"/>
      <c r="T202" s="218"/>
      <c r="AT202" s="197" t="s">
        <v>167</v>
      </c>
      <c r="AU202" s="197" t="s">
        <v>86</v>
      </c>
      <c r="AV202" s="12" t="s">
        <v>86</v>
      </c>
      <c r="AW202" s="12" t="s">
        <v>43</v>
      </c>
      <c r="AX202" s="12" t="s">
        <v>79</v>
      </c>
      <c r="AY202" s="197" t="s">
        <v>158</v>
      </c>
    </row>
    <row r="203" spans="2:65" s="13" customFormat="1">
      <c r="B203" s="204"/>
      <c r="D203" s="196" t="s">
        <v>167</v>
      </c>
      <c r="E203" s="205" t="s">
        <v>5</v>
      </c>
      <c r="F203" s="206" t="s">
        <v>457</v>
      </c>
      <c r="H203" s="207" t="s">
        <v>5</v>
      </c>
      <c r="I203" s="208"/>
      <c r="L203" s="204"/>
      <c r="M203" s="209"/>
      <c r="N203" s="210"/>
      <c r="O203" s="210"/>
      <c r="P203" s="210"/>
      <c r="Q203" s="210"/>
      <c r="R203" s="210"/>
      <c r="S203" s="210"/>
      <c r="T203" s="211"/>
      <c r="AT203" s="207" t="s">
        <v>167</v>
      </c>
      <c r="AU203" s="207" t="s">
        <v>86</v>
      </c>
      <c r="AV203" s="13" t="s">
        <v>26</v>
      </c>
      <c r="AW203" s="13" t="s">
        <v>43</v>
      </c>
      <c r="AX203" s="13" t="s">
        <v>79</v>
      </c>
      <c r="AY203" s="207" t="s">
        <v>158</v>
      </c>
    </row>
    <row r="204" spans="2:65" s="12" customFormat="1">
      <c r="B204" s="195"/>
      <c r="D204" s="196" t="s">
        <v>167</v>
      </c>
      <c r="E204" s="197" t="s">
        <v>5</v>
      </c>
      <c r="F204" s="198" t="s">
        <v>458</v>
      </c>
      <c r="H204" s="199">
        <v>1.7</v>
      </c>
      <c r="I204" s="200"/>
      <c r="L204" s="195"/>
      <c r="M204" s="216"/>
      <c r="N204" s="217"/>
      <c r="O204" s="217"/>
      <c r="P204" s="217"/>
      <c r="Q204" s="217"/>
      <c r="R204" s="217"/>
      <c r="S204" s="217"/>
      <c r="T204" s="218"/>
      <c r="AT204" s="197" t="s">
        <v>167</v>
      </c>
      <c r="AU204" s="197" t="s">
        <v>86</v>
      </c>
      <c r="AV204" s="12" t="s">
        <v>86</v>
      </c>
      <c r="AW204" s="12" t="s">
        <v>43</v>
      </c>
      <c r="AX204" s="12" t="s">
        <v>79</v>
      </c>
      <c r="AY204" s="197" t="s">
        <v>158</v>
      </c>
    </row>
    <row r="205" spans="2:65" s="14" customFormat="1">
      <c r="B205" s="219"/>
      <c r="D205" s="212" t="s">
        <v>167</v>
      </c>
      <c r="E205" s="220" t="s">
        <v>5</v>
      </c>
      <c r="F205" s="221" t="s">
        <v>214</v>
      </c>
      <c r="H205" s="222">
        <v>12.574999999999999</v>
      </c>
      <c r="I205" s="223"/>
      <c r="L205" s="219"/>
      <c r="M205" s="224"/>
      <c r="N205" s="225"/>
      <c r="O205" s="225"/>
      <c r="P205" s="225"/>
      <c r="Q205" s="225"/>
      <c r="R205" s="225"/>
      <c r="S205" s="225"/>
      <c r="T205" s="226"/>
      <c r="AT205" s="227" t="s">
        <v>167</v>
      </c>
      <c r="AU205" s="227" t="s">
        <v>86</v>
      </c>
      <c r="AV205" s="14" t="s">
        <v>165</v>
      </c>
      <c r="AW205" s="14" t="s">
        <v>43</v>
      </c>
      <c r="AX205" s="14" t="s">
        <v>26</v>
      </c>
      <c r="AY205" s="227" t="s">
        <v>158</v>
      </c>
    </row>
    <row r="206" spans="2:65" s="1" customFormat="1" ht="31.5" customHeight="1">
      <c r="B206" s="182"/>
      <c r="C206" s="231" t="s">
        <v>313</v>
      </c>
      <c r="D206" s="231" t="s">
        <v>272</v>
      </c>
      <c r="E206" s="232" t="s">
        <v>320</v>
      </c>
      <c r="F206" s="233" t="s">
        <v>321</v>
      </c>
      <c r="G206" s="234" t="s">
        <v>268</v>
      </c>
      <c r="H206" s="235">
        <v>12.827</v>
      </c>
      <c r="I206" s="236"/>
      <c r="J206" s="237">
        <f>ROUND(I206*H206,2)</f>
        <v>0</v>
      </c>
      <c r="K206" s="233" t="s">
        <v>192</v>
      </c>
      <c r="L206" s="238"/>
      <c r="M206" s="239" t="s">
        <v>5</v>
      </c>
      <c r="N206" s="240" t="s">
        <v>50</v>
      </c>
      <c r="O206" s="43"/>
      <c r="P206" s="192">
        <f>O206*H206</f>
        <v>0</v>
      </c>
      <c r="Q206" s="192">
        <v>0.2</v>
      </c>
      <c r="R206" s="192">
        <f>Q206*H206</f>
        <v>2.5654000000000003</v>
      </c>
      <c r="S206" s="192">
        <v>0</v>
      </c>
      <c r="T206" s="193">
        <f>S206*H206</f>
        <v>0</v>
      </c>
      <c r="AR206" s="24" t="s">
        <v>229</v>
      </c>
      <c r="AT206" s="24" t="s">
        <v>272</v>
      </c>
      <c r="AU206" s="24" t="s">
        <v>86</v>
      </c>
      <c r="AY206" s="24" t="s">
        <v>158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4" t="s">
        <v>26</v>
      </c>
      <c r="BK206" s="194">
        <f>ROUND(I206*H206,2)</f>
        <v>0</v>
      </c>
      <c r="BL206" s="24" t="s">
        <v>165</v>
      </c>
      <c r="BM206" s="24" t="s">
        <v>459</v>
      </c>
    </row>
    <row r="207" spans="2:65" s="13" customFormat="1">
      <c r="B207" s="204"/>
      <c r="D207" s="196" t="s">
        <v>167</v>
      </c>
      <c r="E207" s="205" t="s">
        <v>5</v>
      </c>
      <c r="F207" s="206" t="s">
        <v>460</v>
      </c>
      <c r="H207" s="207" t="s">
        <v>5</v>
      </c>
      <c r="I207" s="208"/>
      <c r="L207" s="204"/>
      <c r="M207" s="209"/>
      <c r="N207" s="210"/>
      <c r="O207" s="210"/>
      <c r="P207" s="210"/>
      <c r="Q207" s="210"/>
      <c r="R207" s="210"/>
      <c r="S207" s="210"/>
      <c r="T207" s="211"/>
      <c r="AT207" s="207" t="s">
        <v>167</v>
      </c>
      <c r="AU207" s="207" t="s">
        <v>86</v>
      </c>
      <c r="AV207" s="13" t="s">
        <v>26</v>
      </c>
      <c r="AW207" s="13" t="s">
        <v>43</v>
      </c>
      <c r="AX207" s="13" t="s">
        <v>79</v>
      </c>
      <c r="AY207" s="207" t="s">
        <v>158</v>
      </c>
    </row>
    <row r="208" spans="2:65" s="13" customFormat="1">
      <c r="B208" s="204"/>
      <c r="D208" s="196" t="s">
        <v>167</v>
      </c>
      <c r="E208" s="205" t="s">
        <v>5</v>
      </c>
      <c r="F208" s="206" t="s">
        <v>454</v>
      </c>
      <c r="H208" s="207" t="s">
        <v>5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7" t="s">
        <v>167</v>
      </c>
      <c r="AU208" s="207" t="s">
        <v>86</v>
      </c>
      <c r="AV208" s="13" t="s">
        <v>26</v>
      </c>
      <c r="AW208" s="13" t="s">
        <v>43</v>
      </c>
      <c r="AX208" s="13" t="s">
        <v>79</v>
      </c>
      <c r="AY208" s="207" t="s">
        <v>158</v>
      </c>
    </row>
    <row r="209" spans="2:65" s="12" customFormat="1">
      <c r="B209" s="195"/>
      <c r="D209" s="196" t="s">
        <v>167</v>
      </c>
      <c r="E209" s="197" t="s">
        <v>5</v>
      </c>
      <c r="F209" s="198" t="s">
        <v>455</v>
      </c>
      <c r="H209" s="199">
        <v>9.1999999999999993</v>
      </c>
      <c r="I209" s="200"/>
      <c r="L209" s="195"/>
      <c r="M209" s="216"/>
      <c r="N209" s="217"/>
      <c r="O209" s="217"/>
      <c r="P209" s="217"/>
      <c r="Q209" s="217"/>
      <c r="R209" s="217"/>
      <c r="S209" s="217"/>
      <c r="T209" s="218"/>
      <c r="AT209" s="197" t="s">
        <v>167</v>
      </c>
      <c r="AU209" s="197" t="s">
        <v>86</v>
      </c>
      <c r="AV209" s="12" t="s">
        <v>86</v>
      </c>
      <c r="AW209" s="12" t="s">
        <v>43</v>
      </c>
      <c r="AX209" s="12" t="s">
        <v>79</v>
      </c>
      <c r="AY209" s="197" t="s">
        <v>158</v>
      </c>
    </row>
    <row r="210" spans="2:65" s="12" customFormat="1">
      <c r="B210" s="195"/>
      <c r="D210" s="196" t="s">
        <v>167</v>
      </c>
      <c r="E210" s="197" t="s">
        <v>5</v>
      </c>
      <c r="F210" s="198" t="s">
        <v>456</v>
      </c>
      <c r="H210" s="199">
        <v>1.675</v>
      </c>
      <c r="I210" s="200"/>
      <c r="L210" s="195"/>
      <c r="M210" s="216"/>
      <c r="N210" s="217"/>
      <c r="O210" s="217"/>
      <c r="P210" s="217"/>
      <c r="Q210" s="217"/>
      <c r="R210" s="217"/>
      <c r="S210" s="217"/>
      <c r="T210" s="218"/>
      <c r="AT210" s="197" t="s">
        <v>167</v>
      </c>
      <c r="AU210" s="197" t="s">
        <v>86</v>
      </c>
      <c r="AV210" s="12" t="s">
        <v>86</v>
      </c>
      <c r="AW210" s="12" t="s">
        <v>43</v>
      </c>
      <c r="AX210" s="12" t="s">
        <v>79</v>
      </c>
      <c r="AY210" s="197" t="s">
        <v>158</v>
      </c>
    </row>
    <row r="211" spans="2:65" s="13" customFormat="1">
      <c r="B211" s="204"/>
      <c r="D211" s="196" t="s">
        <v>167</v>
      </c>
      <c r="E211" s="205" t="s">
        <v>5</v>
      </c>
      <c r="F211" s="206" t="s">
        <v>457</v>
      </c>
      <c r="H211" s="207" t="s">
        <v>5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7" t="s">
        <v>167</v>
      </c>
      <c r="AU211" s="207" t="s">
        <v>86</v>
      </c>
      <c r="AV211" s="13" t="s">
        <v>26</v>
      </c>
      <c r="AW211" s="13" t="s">
        <v>43</v>
      </c>
      <c r="AX211" s="13" t="s">
        <v>79</v>
      </c>
      <c r="AY211" s="207" t="s">
        <v>158</v>
      </c>
    </row>
    <row r="212" spans="2:65" s="12" customFormat="1">
      <c r="B212" s="195"/>
      <c r="D212" s="196" t="s">
        <v>167</v>
      </c>
      <c r="E212" s="197" t="s">
        <v>5</v>
      </c>
      <c r="F212" s="198" t="s">
        <v>458</v>
      </c>
      <c r="H212" s="199">
        <v>1.7</v>
      </c>
      <c r="I212" s="200"/>
      <c r="L212" s="195"/>
      <c r="M212" s="216"/>
      <c r="N212" s="217"/>
      <c r="O212" s="217"/>
      <c r="P212" s="217"/>
      <c r="Q212" s="217"/>
      <c r="R212" s="217"/>
      <c r="S212" s="217"/>
      <c r="T212" s="218"/>
      <c r="AT212" s="197" t="s">
        <v>167</v>
      </c>
      <c r="AU212" s="197" t="s">
        <v>86</v>
      </c>
      <c r="AV212" s="12" t="s">
        <v>86</v>
      </c>
      <c r="AW212" s="12" t="s">
        <v>43</v>
      </c>
      <c r="AX212" s="12" t="s">
        <v>79</v>
      </c>
      <c r="AY212" s="197" t="s">
        <v>158</v>
      </c>
    </row>
    <row r="213" spans="2:65" s="14" customFormat="1">
      <c r="B213" s="219"/>
      <c r="D213" s="196" t="s">
        <v>167</v>
      </c>
      <c r="E213" s="228" t="s">
        <v>5</v>
      </c>
      <c r="F213" s="229" t="s">
        <v>214</v>
      </c>
      <c r="H213" s="230">
        <v>12.574999999999999</v>
      </c>
      <c r="I213" s="223"/>
      <c r="L213" s="219"/>
      <c r="M213" s="224"/>
      <c r="N213" s="225"/>
      <c r="O213" s="225"/>
      <c r="P213" s="225"/>
      <c r="Q213" s="225"/>
      <c r="R213" s="225"/>
      <c r="S213" s="225"/>
      <c r="T213" s="226"/>
      <c r="AT213" s="227" t="s">
        <v>167</v>
      </c>
      <c r="AU213" s="227" t="s">
        <v>86</v>
      </c>
      <c r="AV213" s="14" t="s">
        <v>165</v>
      </c>
      <c r="AW213" s="14" t="s">
        <v>43</v>
      </c>
      <c r="AX213" s="14" t="s">
        <v>79</v>
      </c>
      <c r="AY213" s="227" t="s">
        <v>158</v>
      </c>
    </row>
    <row r="214" spans="2:65" s="12" customFormat="1">
      <c r="B214" s="195"/>
      <c r="D214" s="196" t="s">
        <v>167</v>
      </c>
      <c r="E214" s="197" t="s">
        <v>5</v>
      </c>
      <c r="F214" s="198" t="s">
        <v>461</v>
      </c>
      <c r="H214" s="199">
        <v>12.827</v>
      </c>
      <c r="I214" s="200"/>
      <c r="L214" s="195"/>
      <c r="M214" s="216"/>
      <c r="N214" s="217"/>
      <c r="O214" s="217"/>
      <c r="P214" s="217"/>
      <c r="Q214" s="217"/>
      <c r="R214" s="217"/>
      <c r="S214" s="217"/>
      <c r="T214" s="218"/>
      <c r="AT214" s="197" t="s">
        <v>167</v>
      </c>
      <c r="AU214" s="197" t="s">
        <v>86</v>
      </c>
      <c r="AV214" s="12" t="s">
        <v>86</v>
      </c>
      <c r="AW214" s="12" t="s">
        <v>43</v>
      </c>
      <c r="AX214" s="12" t="s">
        <v>26</v>
      </c>
      <c r="AY214" s="197" t="s">
        <v>158</v>
      </c>
    </row>
    <row r="215" spans="2:65" s="11" customFormat="1" ht="29.85" customHeight="1">
      <c r="B215" s="168"/>
      <c r="D215" s="179" t="s">
        <v>78</v>
      </c>
      <c r="E215" s="180" t="s">
        <v>324</v>
      </c>
      <c r="F215" s="180" t="s">
        <v>325</v>
      </c>
      <c r="I215" s="171"/>
      <c r="J215" s="181">
        <f>BK215</f>
        <v>0</v>
      </c>
      <c r="L215" s="168"/>
      <c r="M215" s="173"/>
      <c r="N215" s="174"/>
      <c r="O215" s="174"/>
      <c r="P215" s="175">
        <f>P216</f>
        <v>0</v>
      </c>
      <c r="Q215" s="174"/>
      <c r="R215" s="175">
        <f>R216</f>
        <v>0</v>
      </c>
      <c r="S215" s="174"/>
      <c r="T215" s="176">
        <f>T216</f>
        <v>0</v>
      </c>
      <c r="AR215" s="169" t="s">
        <v>26</v>
      </c>
      <c r="AT215" s="177" t="s">
        <v>78</v>
      </c>
      <c r="AU215" s="177" t="s">
        <v>26</v>
      </c>
      <c r="AY215" s="169" t="s">
        <v>158</v>
      </c>
      <c r="BK215" s="178">
        <f>BK216</f>
        <v>0</v>
      </c>
    </row>
    <row r="216" spans="2:65" s="1" customFormat="1" ht="31.5" customHeight="1">
      <c r="B216" s="182"/>
      <c r="C216" s="183" t="s">
        <v>319</v>
      </c>
      <c r="D216" s="183" t="s">
        <v>161</v>
      </c>
      <c r="E216" s="184" t="s">
        <v>327</v>
      </c>
      <c r="F216" s="185" t="s">
        <v>328</v>
      </c>
      <c r="G216" s="186" t="s">
        <v>232</v>
      </c>
      <c r="H216" s="187">
        <v>52.631</v>
      </c>
      <c r="I216" s="188"/>
      <c r="J216" s="189">
        <f>ROUND(I216*H216,2)</f>
        <v>0</v>
      </c>
      <c r="K216" s="185" t="s">
        <v>192</v>
      </c>
      <c r="L216" s="42"/>
      <c r="M216" s="190" t="s">
        <v>5</v>
      </c>
      <c r="N216" s="191" t="s">
        <v>50</v>
      </c>
      <c r="O216" s="43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24" t="s">
        <v>165</v>
      </c>
      <c r="AT216" s="24" t="s">
        <v>161</v>
      </c>
      <c r="AU216" s="24" t="s">
        <v>86</v>
      </c>
      <c r="AY216" s="24" t="s">
        <v>158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4" t="s">
        <v>26</v>
      </c>
      <c r="BK216" s="194">
        <f>ROUND(I216*H216,2)</f>
        <v>0</v>
      </c>
      <c r="BL216" s="24" t="s">
        <v>165</v>
      </c>
      <c r="BM216" s="24" t="s">
        <v>462</v>
      </c>
    </row>
    <row r="217" spans="2:65" s="11" customFormat="1" ht="37.35" customHeight="1">
      <c r="B217" s="168"/>
      <c r="D217" s="169" t="s">
        <v>78</v>
      </c>
      <c r="E217" s="170" t="s">
        <v>330</v>
      </c>
      <c r="F217" s="170" t="s">
        <v>331</v>
      </c>
      <c r="I217" s="171"/>
      <c r="J217" s="172">
        <f>BK217</f>
        <v>0</v>
      </c>
      <c r="L217" s="168"/>
      <c r="M217" s="173"/>
      <c r="N217" s="174"/>
      <c r="O217" s="174"/>
      <c r="P217" s="175">
        <f>P218+P236</f>
        <v>0</v>
      </c>
      <c r="Q217" s="174"/>
      <c r="R217" s="175">
        <f>R218+R236</f>
        <v>2.9974665639999998</v>
      </c>
      <c r="S217" s="174"/>
      <c r="T217" s="176">
        <f>T218+T236</f>
        <v>0</v>
      </c>
      <c r="AR217" s="169" t="s">
        <v>86</v>
      </c>
      <c r="AT217" s="177" t="s">
        <v>78</v>
      </c>
      <c r="AU217" s="177" t="s">
        <v>79</v>
      </c>
      <c r="AY217" s="169" t="s">
        <v>158</v>
      </c>
      <c r="BK217" s="178">
        <f>BK218+BK236</f>
        <v>0</v>
      </c>
    </row>
    <row r="218" spans="2:65" s="11" customFormat="1" ht="19.899999999999999" customHeight="1">
      <c r="B218" s="168"/>
      <c r="D218" s="179" t="s">
        <v>78</v>
      </c>
      <c r="E218" s="180" t="s">
        <v>349</v>
      </c>
      <c r="F218" s="180" t="s">
        <v>350</v>
      </c>
      <c r="I218" s="171"/>
      <c r="J218" s="181">
        <f>BK218</f>
        <v>0</v>
      </c>
      <c r="L218" s="168"/>
      <c r="M218" s="173"/>
      <c r="N218" s="174"/>
      <c r="O218" s="174"/>
      <c r="P218" s="175">
        <f>SUM(P219:P235)</f>
        <v>0</v>
      </c>
      <c r="Q218" s="174"/>
      <c r="R218" s="175">
        <f>SUM(R219:R235)</f>
        <v>1.0411453639999999</v>
      </c>
      <c r="S218" s="174"/>
      <c r="T218" s="176">
        <f>SUM(T219:T235)</f>
        <v>0</v>
      </c>
      <c r="AR218" s="169" t="s">
        <v>86</v>
      </c>
      <c r="AT218" s="177" t="s">
        <v>78</v>
      </c>
      <c r="AU218" s="177" t="s">
        <v>26</v>
      </c>
      <c r="AY218" s="169" t="s">
        <v>158</v>
      </c>
      <c r="BK218" s="178">
        <f>SUM(BK219:BK235)</f>
        <v>0</v>
      </c>
    </row>
    <row r="219" spans="2:65" s="1" customFormat="1" ht="31.5" customHeight="1">
      <c r="B219" s="182"/>
      <c r="C219" s="183" t="s">
        <v>326</v>
      </c>
      <c r="D219" s="183" t="s">
        <v>161</v>
      </c>
      <c r="E219" s="184" t="s">
        <v>463</v>
      </c>
      <c r="F219" s="185" t="s">
        <v>464</v>
      </c>
      <c r="G219" s="186" t="s">
        <v>268</v>
      </c>
      <c r="H219" s="187">
        <v>13.47</v>
      </c>
      <c r="I219" s="188"/>
      <c r="J219" s="189">
        <f>ROUND(I219*H219,2)</f>
        <v>0</v>
      </c>
      <c r="K219" s="185" t="s">
        <v>192</v>
      </c>
      <c r="L219" s="42"/>
      <c r="M219" s="190" t="s">
        <v>5</v>
      </c>
      <c r="N219" s="191" t="s">
        <v>50</v>
      </c>
      <c r="O219" s="43"/>
      <c r="P219" s="192">
        <f>O219*H219</f>
        <v>0</v>
      </c>
      <c r="Q219" s="192">
        <v>5.6400000000000002E-5</v>
      </c>
      <c r="R219" s="192">
        <f>Q219*H219</f>
        <v>7.5970800000000011E-4</v>
      </c>
      <c r="S219" s="192">
        <v>0</v>
      </c>
      <c r="T219" s="193">
        <f>S219*H219</f>
        <v>0</v>
      </c>
      <c r="AR219" s="24" t="s">
        <v>271</v>
      </c>
      <c r="AT219" s="24" t="s">
        <v>161</v>
      </c>
      <c r="AU219" s="24" t="s">
        <v>86</v>
      </c>
      <c r="AY219" s="24" t="s">
        <v>158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4" t="s">
        <v>26</v>
      </c>
      <c r="BK219" s="194">
        <f>ROUND(I219*H219,2)</f>
        <v>0</v>
      </c>
      <c r="BL219" s="24" t="s">
        <v>271</v>
      </c>
      <c r="BM219" s="24" t="s">
        <v>465</v>
      </c>
    </row>
    <row r="220" spans="2:65" s="13" customFormat="1">
      <c r="B220" s="204"/>
      <c r="D220" s="196" t="s">
        <v>167</v>
      </c>
      <c r="E220" s="205" t="s">
        <v>5</v>
      </c>
      <c r="F220" s="206" t="s">
        <v>403</v>
      </c>
      <c r="H220" s="207" t="s">
        <v>5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7" t="s">
        <v>167</v>
      </c>
      <c r="AU220" s="207" t="s">
        <v>86</v>
      </c>
      <c r="AV220" s="13" t="s">
        <v>26</v>
      </c>
      <c r="AW220" s="13" t="s">
        <v>43</v>
      </c>
      <c r="AX220" s="13" t="s">
        <v>79</v>
      </c>
      <c r="AY220" s="207" t="s">
        <v>158</v>
      </c>
    </row>
    <row r="221" spans="2:65" s="12" customFormat="1">
      <c r="B221" s="195"/>
      <c r="D221" s="212" t="s">
        <v>167</v>
      </c>
      <c r="E221" s="213" t="s">
        <v>5</v>
      </c>
      <c r="F221" s="214" t="s">
        <v>466</v>
      </c>
      <c r="H221" s="215">
        <v>13.47</v>
      </c>
      <c r="I221" s="200"/>
      <c r="L221" s="195"/>
      <c r="M221" s="216"/>
      <c r="N221" s="217"/>
      <c r="O221" s="217"/>
      <c r="P221" s="217"/>
      <c r="Q221" s="217"/>
      <c r="R221" s="217"/>
      <c r="S221" s="217"/>
      <c r="T221" s="218"/>
      <c r="AT221" s="197" t="s">
        <v>167</v>
      </c>
      <c r="AU221" s="197" t="s">
        <v>86</v>
      </c>
      <c r="AV221" s="12" t="s">
        <v>86</v>
      </c>
      <c r="AW221" s="12" t="s">
        <v>43</v>
      </c>
      <c r="AX221" s="12" t="s">
        <v>26</v>
      </c>
      <c r="AY221" s="197" t="s">
        <v>158</v>
      </c>
    </row>
    <row r="222" spans="2:65" s="1" customFormat="1" ht="22.5" customHeight="1">
      <c r="B222" s="182"/>
      <c r="C222" s="231" t="s">
        <v>334</v>
      </c>
      <c r="D222" s="231" t="s">
        <v>272</v>
      </c>
      <c r="E222" s="232" t="s">
        <v>377</v>
      </c>
      <c r="F222" s="233" t="s">
        <v>378</v>
      </c>
      <c r="G222" s="234" t="s">
        <v>268</v>
      </c>
      <c r="H222" s="235">
        <v>14.548</v>
      </c>
      <c r="I222" s="236"/>
      <c r="J222" s="237">
        <f>ROUND(I222*H222,2)</f>
        <v>0</v>
      </c>
      <c r="K222" s="233" t="s">
        <v>5</v>
      </c>
      <c r="L222" s="238"/>
      <c r="M222" s="239" t="s">
        <v>5</v>
      </c>
      <c r="N222" s="240" t="s">
        <v>50</v>
      </c>
      <c r="O222" s="43"/>
      <c r="P222" s="192">
        <f>O222*H222</f>
        <v>0</v>
      </c>
      <c r="Q222" s="192">
        <v>7.0499999999999993E-2</v>
      </c>
      <c r="R222" s="192">
        <f>Q222*H222</f>
        <v>1.0256339999999999</v>
      </c>
      <c r="S222" s="192">
        <v>0</v>
      </c>
      <c r="T222" s="193">
        <f>S222*H222</f>
        <v>0</v>
      </c>
      <c r="AR222" s="24" t="s">
        <v>359</v>
      </c>
      <c r="AT222" s="24" t="s">
        <v>272</v>
      </c>
      <c r="AU222" s="24" t="s">
        <v>86</v>
      </c>
      <c r="AY222" s="24" t="s">
        <v>158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4" t="s">
        <v>26</v>
      </c>
      <c r="BK222" s="194">
        <f>ROUND(I222*H222,2)</f>
        <v>0</v>
      </c>
      <c r="BL222" s="24" t="s">
        <v>271</v>
      </c>
      <c r="BM222" s="24" t="s">
        <v>467</v>
      </c>
    </row>
    <row r="223" spans="2:65" s="13" customFormat="1">
      <c r="B223" s="204"/>
      <c r="D223" s="196" t="s">
        <v>167</v>
      </c>
      <c r="E223" s="205" t="s">
        <v>5</v>
      </c>
      <c r="F223" s="206" t="s">
        <v>468</v>
      </c>
      <c r="H223" s="207" t="s">
        <v>5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7" t="s">
        <v>167</v>
      </c>
      <c r="AU223" s="207" t="s">
        <v>86</v>
      </c>
      <c r="AV223" s="13" t="s">
        <v>26</v>
      </c>
      <c r="AW223" s="13" t="s">
        <v>43</v>
      </c>
      <c r="AX223" s="13" t="s">
        <v>79</v>
      </c>
      <c r="AY223" s="207" t="s">
        <v>158</v>
      </c>
    </row>
    <row r="224" spans="2:65" s="13" customFormat="1">
      <c r="B224" s="204"/>
      <c r="D224" s="196" t="s">
        <v>167</v>
      </c>
      <c r="E224" s="205" t="s">
        <v>5</v>
      </c>
      <c r="F224" s="206" t="s">
        <v>403</v>
      </c>
      <c r="H224" s="207" t="s">
        <v>5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7" t="s">
        <v>167</v>
      </c>
      <c r="AU224" s="207" t="s">
        <v>86</v>
      </c>
      <c r="AV224" s="13" t="s">
        <v>26</v>
      </c>
      <c r="AW224" s="13" t="s">
        <v>43</v>
      </c>
      <c r="AX224" s="13" t="s">
        <v>79</v>
      </c>
      <c r="AY224" s="207" t="s">
        <v>158</v>
      </c>
    </row>
    <row r="225" spans="2:65" s="13" customFormat="1">
      <c r="B225" s="204"/>
      <c r="D225" s="196" t="s">
        <v>167</v>
      </c>
      <c r="E225" s="205" t="s">
        <v>5</v>
      </c>
      <c r="F225" s="206" t="s">
        <v>403</v>
      </c>
      <c r="H225" s="207" t="s">
        <v>5</v>
      </c>
      <c r="I225" s="208"/>
      <c r="L225" s="204"/>
      <c r="M225" s="209"/>
      <c r="N225" s="210"/>
      <c r="O225" s="210"/>
      <c r="P225" s="210"/>
      <c r="Q225" s="210"/>
      <c r="R225" s="210"/>
      <c r="S225" s="210"/>
      <c r="T225" s="211"/>
      <c r="AT225" s="207" t="s">
        <v>167</v>
      </c>
      <c r="AU225" s="207" t="s">
        <v>86</v>
      </c>
      <c r="AV225" s="13" t="s">
        <v>26</v>
      </c>
      <c r="AW225" s="13" t="s">
        <v>43</v>
      </c>
      <c r="AX225" s="13" t="s">
        <v>79</v>
      </c>
      <c r="AY225" s="207" t="s">
        <v>158</v>
      </c>
    </row>
    <row r="226" spans="2:65" s="12" customFormat="1">
      <c r="B226" s="195"/>
      <c r="D226" s="212" t="s">
        <v>167</v>
      </c>
      <c r="E226" s="213" t="s">
        <v>5</v>
      </c>
      <c r="F226" s="214" t="s">
        <v>469</v>
      </c>
      <c r="H226" s="215">
        <v>14.548</v>
      </c>
      <c r="I226" s="200"/>
      <c r="L226" s="195"/>
      <c r="M226" s="216"/>
      <c r="N226" s="217"/>
      <c r="O226" s="217"/>
      <c r="P226" s="217"/>
      <c r="Q226" s="217"/>
      <c r="R226" s="217"/>
      <c r="S226" s="217"/>
      <c r="T226" s="218"/>
      <c r="AT226" s="197" t="s">
        <v>167</v>
      </c>
      <c r="AU226" s="197" t="s">
        <v>86</v>
      </c>
      <c r="AV226" s="12" t="s">
        <v>86</v>
      </c>
      <c r="AW226" s="12" t="s">
        <v>43</v>
      </c>
      <c r="AX226" s="12" t="s">
        <v>26</v>
      </c>
      <c r="AY226" s="197" t="s">
        <v>158</v>
      </c>
    </row>
    <row r="227" spans="2:65" s="1" customFormat="1" ht="22.5" customHeight="1">
      <c r="B227" s="182"/>
      <c r="C227" s="183" t="s">
        <v>339</v>
      </c>
      <c r="D227" s="183" t="s">
        <v>161</v>
      </c>
      <c r="E227" s="184" t="s">
        <v>352</v>
      </c>
      <c r="F227" s="185" t="s">
        <v>353</v>
      </c>
      <c r="G227" s="186" t="s">
        <v>268</v>
      </c>
      <c r="H227" s="187">
        <v>9.7799999999999994</v>
      </c>
      <c r="I227" s="188"/>
      <c r="J227" s="189">
        <f>ROUND(I227*H227,2)</f>
        <v>0</v>
      </c>
      <c r="K227" s="185" t="s">
        <v>192</v>
      </c>
      <c r="L227" s="42"/>
      <c r="M227" s="190" t="s">
        <v>5</v>
      </c>
      <c r="N227" s="191" t="s">
        <v>50</v>
      </c>
      <c r="O227" s="43"/>
      <c r="P227" s="192">
        <f>O227*H227</f>
        <v>0</v>
      </c>
      <c r="Q227" s="192">
        <v>1.6919999999999999E-4</v>
      </c>
      <c r="R227" s="192">
        <f>Q227*H227</f>
        <v>1.6547759999999997E-3</v>
      </c>
      <c r="S227" s="192">
        <v>0</v>
      </c>
      <c r="T227" s="193">
        <f>S227*H227</f>
        <v>0</v>
      </c>
      <c r="AR227" s="24" t="s">
        <v>271</v>
      </c>
      <c r="AT227" s="24" t="s">
        <v>161</v>
      </c>
      <c r="AU227" s="24" t="s">
        <v>86</v>
      </c>
      <c r="AY227" s="24" t="s">
        <v>158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4" t="s">
        <v>26</v>
      </c>
      <c r="BK227" s="194">
        <f>ROUND(I227*H227,2)</f>
        <v>0</v>
      </c>
      <c r="BL227" s="24" t="s">
        <v>271</v>
      </c>
      <c r="BM227" s="24" t="s">
        <v>470</v>
      </c>
    </row>
    <row r="228" spans="2:65" s="13" customFormat="1">
      <c r="B228" s="204"/>
      <c r="D228" s="196" t="s">
        <v>167</v>
      </c>
      <c r="E228" s="205" t="s">
        <v>5</v>
      </c>
      <c r="F228" s="206" t="s">
        <v>468</v>
      </c>
      <c r="H228" s="207" t="s">
        <v>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7" t="s">
        <v>167</v>
      </c>
      <c r="AU228" s="207" t="s">
        <v>86</v>
      </c>
      <c r="AV228" s="13" t="s">
        <v>26</v>
      </c>
      <c r="AW228" s="13" t="s">
        <v>43</v>
      </c>
      <c r="AX228" s="13" t="s">
        <v>79</v>
      </c>
      <c r="AY228" s="207" t="s">
        <v>158</v>
      </c>
    </row>
    <row r="229" spans="2:65" s="13" customFormat="1">
      <c r="B229" s="204"/>
      <c r="D229" s="196" t="s">
        <v>167</v>
      </c>
      <c r="E229" s="205" t="s">
        <v>5</v>
      </c>
      <c r="F229" s="206" t="s">
        <v>403</v>
      </c>
      <c r="H229" s="207" t="s">
        <v>5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7" t="s">
        <v>167</v>
      </c>
      <c r="AU229" s="207" t="s">
        <v>86</v>
      </c>
      <c r="AV229" s="13" t="s">
        <v>26</v>
      </c>
      <c r="AW229" s="13" t="s">
        <v>43</v>
      </c>
      <c r="AX229" s="13" t="s">
        <v>79</v>
      </c>
      <c r="AY229" s="207" t="s">
        <v>158</v>
      </c>
    </row>
    <row r="230" spans="2:65" s="12" customFormat="1">
      <c r="B230" s="195"/>
      <c r="D230" s="212" t="s">
        <v>167</v>
      </c>
      <c r="E230" s="213" t="s">
        <v>5</v>
      </c>
      <c r="F230" s="214" t="s">
        <v>471</v>
      </c>
      <c r="H230" s="215">
        <v>9.7799999999999994</v>
      </c>
      <c r="I230" s="200"/>
      <c r="L230" s="195"/>
      <c r="M230" s="216"/>
      <c r="N230" s="217"/>
      <c r="O230" s="217"/>
      <c r="P230" s="217"/>
      <c r="Q230" s="217"/>
      <c r="R230" s="217"/>
      <c r="S230" s="217"/>
      <c r="T230" s="218"/>
      <c r="AT230" s="197" t="s">
        <v>167</v>
      </c>
      <c r="AU230" s="197" t="s">
        <v>86</v>
      </c>
      <c r="AV230" s="12" t="s">
        <v>86</v>
      </c>
      <c r="AW230" s="12" t="s">
        <v>43</v>
      </c>
      <c r="AX230" s="12" t="s">
        <v>26</v>
      </c>
      <c r="AY230" s="197" t="s">
        <v>158</v>
      </c>
    </row>
    <row r="231" spans="2:65" s="1" customFormat="1" ht="22.5" customHeight="1">
      <c r="B231" s="182"/>
      <c r="C231" s="231" t="s">
        <v>344</v>
      </c>
      <c r="D231" s="231" t="s">
        <v>272</v>
      </c>
      <c r="E231" s="232" t="s">
        <v>357</v>
      </c>
      <c r="F231" s="233" t="s">
        <v>358</v>
      </c>
      <c r="G231" s="234" t="s">
        <v>268</v>
      </c>
      <c r="H231" s="235">
        <v>10.561999999999999</v>
      </c>
      <c r="I231" s="236"/>
      <c r="J231" s="237">
        <f>ROUND(I231*H231,2)</f>
        <v>0</v>
      </c>
      <c r="K231" s="233" t="s">
        <v>5</v>
      </c>
      <c r="L231" s="238"/>
      <c r="M231" s="239" t="s">
        <v>5</v>
      </c>
      <c r="N231" s="240" t="s">
        <v>50</v>
      </c>
      <c r="O231" s="43"/>
      <c r="P231" s="192">
        <f>O231*H231</f>
        <v>0</v>
      </c>
      <c r="Q231" s="192">
        <v>1.24E-3</v>
      </c>
      <c r="R231" s="192">
        <f>Q231*H231</f>
        <v>1.309688E-2</v>
      </c>
      <c r="S231" s="192">
        <v>0</v>
      </c>
      <c r="T231" s="193">
        <f>S231*H231</f>
        <v>0</v>
      </c>
      <c r="AR231" s="24" t="s">
        <v>359</v>
      </c>
      <c r="AT231" s="24" t="s">
        <v>272</v>
      </c>
      <c r="AU231" s="24" t="s">
        <v>86</v>
      </c>
      <c r="AY231" s="24" t="s">
        <v>158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4" t="s">
        <v>26</v>
      </c>
      <c r="BK231" s="194">
        <f>ROUND(I231*H231,2)</f>
        <v>0</v>
      </c>
      <c r="BL231" s="24" t="s">
        <v>271</v>
      </c>
      <c r="BM231" s="24" t="s">
        <v>472</v>
      </c>
    </row>
    <row r="232" spans="2:65" s="13" customFormat="1">
      <c r="B232" s="204"/>
      <c r="D232" s="196" t="s">
        <v>167</v>
      </c>
      <c r="E232" s="205" t="s">
        <v>5</v>
      </c>
      <c r="F232" s="206" t="s">
        <v>468</v>
      </c>
      <c r="H232" s="207" t="s">
        <v>5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7" t="s">
        <v>167</v>
      </c>
      <c r="AU232" s="207" t="s">
        <v>86</v>
      </c>
      <c r="AV232" s="13" t="s">
        <v>26</v>
      </c>
      <c r="AW232" s="13" t="s">
        <v>43</v>
      </c>
      <c r="AX232" s="13" t="s">
        <v>79</v>
      </c>
      <c r="AY232" s="207" t="s">
        <v>158</v>
      </c>
    </row>
    <row r="233" spans="2:65" s="13" customFormat="1">
      <c r="B233" s="204"/>
      <c r="D233" s="196" t="s">
        <v>167</v>
      </c>
      <c r="E233" s="205" t="s">
        <v>5</v>
      </c>
      <c r="F233" s="206" t="s">
        <v>403</v>
      </c>
      <c r="H233" s="207" t="s">
        <v>5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7" t="s">
        <v>167</v>
      </c>
      <c r="AU233" s="207" t="s">
        <v>86</v>
      </c>
      <c r="AV233" s="13" t="s">
        <v>26</v>
      </c>
      <c r="AW233" s="13" t="s">
        <v>43</v>
      </c>
      <c r="AX233" s="13" t="s">
        <v>79</v>
      </c>
      <c r="AY233" s="207" t="s">
        <v>158</v>
      </c>
    </row>
    <row r="234" spans="2:65" s="12" customFormat="1">
      <c r="B234" s="195"/>
      <c r="D234" s="212" t="s">
        <v>167</v>
      </c>
      <c r="E234" s="213" t="s">
        <v>5</v>
      </c>
      <c r="F234" s="214" t="s">
        <v>473</v>
      </c>
      <c r="H234" s="215">
        <v>10.561999999999999</v>
      </c>
      <c r="I234" s="200"/>
      <c r="L234" s="195"/>
      <c r="M234" s="216"/>
      <c r="N234" s="217"/>
      <c r="O234" s="217"/>
      <c r="P234" s="217"/>
      <c r="Q234" s="217"/>
      <c r="R234" s="217"/>
      <c r="S234" s="217"/>
      <c r="T234" s="218"/>
      <c r="AT234" s="197" t="s">
        <v>167</v>
      </c>
      <c r="AU234" s="197" t="s">
        <v>86</v>
      </c>
      <c r="AV234" s="12" t="s">
        <v>86</v>
      </c>
      <c r="AW234" s="12" t="s">
        <v>43</v>
      </c>
      <c r="AX234" s="12" t="s">
        <v>26</v>
      </c>
      <c r="AY234" s="197" t="s">
        <v>158</v>
      </c>
    </row>
    <row r="235" spans="2:65" s="1" customFormat="1" ht="31.5" customHeight="1">
      <c r="B235" s="182"/>
      <c r="C235" s="183" t="s">
        <v>351</v>
      </c>
      <c r="D235" s="183" t="s">
        <v>161</v>
      </c>
      <c r="E235" s="184" t="s">
        <v>381</v>
      </c>
      <c r="F235" s="185" t="s">
        <v>382</v>
      </c>
      <c r="G235" s="186" t="s">
        <v>347</v>
      </c>
      <c r="H235" s="241"/>
      <c r="I235" s="188"/>
      <c r="J235" s="189">
        <f>ROUND(I235*H235,2)</f>
        <v>0</v>
      </c>
      <c r="K235" s="185" t="s">
        <v>192</v>
      </c>
      <c r="L235" s="42"/>
      <c r="M235" s="190" t="s">
        <v>5</v>
      </c>
      <c r="N235" s="191" t="s">
        <v>50</v>
      </c>
      <c r="O235" s="43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24" t="s">
        <v>271</v>
      </c>
      <c r="AT235" s="24" t="s">
        <v>161</v>
      </c>
      <c r="AU235" s="24" t="s">
        <v>86</v>
      </c>
      <c r="AY235" s="24" t="s">
        <v>158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4" t="s">
        <v>26</v>
      </c>
      <c r="BK235" s="194">
        <f>ROUND(I235*H235,2)</f>
        <v>0</v>
      </c>
      <c r="BL235" s="24" t="s">
        <v>271</v>
      </c>
      <c r="BM235" s="24" t="s">
        <v>474</v>
      </c>
    </row>
    <row r="236" spans="2:65" s="11" customFormat="1" ht="29.85" customHeight="1">
      <c r="B236" s="168"/>
      <c r="D236" s="179" t="s">
        <v>78</v>
      </c>
      <c r="E236" s="180" t="s">
        <v>384</v>
      </c>
      <c r="F236" s="180" t="s">
        <v>385</v>
      </c>
      <c r="I236" s="171"/>
      <c r="J236" s="181">
        <f>BK236</f>
        <v>0</v>
      </c>
      <c r="L236" s="168"/>
      <c r="M236" s="173"/>
      <c r="N236" s="174"/>
      <c r="O236" s="174"/>
      <c r="P236" s="175">
        <f>SUM(P237:P249)</f>
        <v>0</v>
      </c>
      <c r="Q236" s="174"/>
      <c r="R236" s="175">
        <f>SUM(R237:R249)</f>
        <v>1.9563212000000001</v>
      </c>
      <c r="S236" s="174"/>
      <c r="T236" s="176">
        <f>SUM(T237:T249)</f>
        <v>0</v>
      </c>
      <c r="AR236" s="169" t="s">
        <v>86</v>
      </c>
      <c r="AT236" s="177" t="s">
        <v>78</v>
      </c>
      <c r="AU236" s="177" t="s">
        <v>26</v>
      </c>
      <c r="AY236" s="169" t="s">
        <v>158</v>
      </c>
      <c r="BK236" s="178">
        <f>SUM(BK237:BK249)</f>
        <v>0</v>
      </c>
    </row>
    <row r="237" spans="2:65" s="1" customFormat="1" ht="22.5" customHeight="1">
      <c r="B237" s="182"/>
      <c r="C237" s="183" t="s">
        <v>356</v>
      </c>
      <c r="D237" s="183" t="s">
        <v>161</v>
      </c>
      <c r="E237" s="184" t="s">
        <v>387</v>
      </c>
      <c r="F237" s="185" t="s">
        <v>388</v>
      </c>
      <c r="G237" s="186" t="s">
        <v>253</v>
      </c>
      <c r="H237" s="187">
        <v>11.295</v>
      </c>
      <c r="I237" s="188"/>
      <c r="J237" s="189">
        <f>ROUND(I237*H237,2)</f>
        <v>0</v>
      </c>
      <c r="K237" s="185" t="s">
        <v>5</v>
      </c>
      <c r="L237" s="42"/>
      <c r="M237" s="190" t="s">
        <v>5</v>
      </c>
      <c r="N237" s="191" t="s">
        <v>50</v>
      </c>
      <c r="O237" s="43"/>
      <c r="P237" s="192">
        <f>O237*H237</f>
        <v>0</v>
      </c>
      <c r="Q237" s="192">
        <v>3.1759999999999997E-2</v>
      </c>
      <c r="R237" s="192">
        <f>Q237*H237</f>
        <v>0.35872919999999997</v>
      </c>
      <c r="S237" s="192">
        <v>0</v>
      </c>
      <c r="T237" s="193">
        <f>S237*H237</f>
        <v>0</v>
      </c>
      <c r="AR237" s="24" t="s">
        <v>271</v>
      </c>
      <c r="AT237" s="24" t="s">
        <v>161</v>
      </c>
      <c r="AU237" s="24" t="s">
        <v>86</v>
      </c>
      <c r="AY237" s="24" t="s">
        <v>158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4" t="s">
        <v>26</v>
      </c>
      <c r="BK237" s="194">
        <f>ROUND(I237*H237,2)</f>
        <v>0</v>
      </c>
      <c r="BL237" s="24" t="s">
        <v>271</v>
      </c>
      <c r="BM237" s="24" t="s">
        <v>475</v>
      </c>
    </row>
    <row r="238" spans="2:65" s="13" customFormat="1">
      <c r="B238" s="204"/>
      <c r="D238" s="196" t="s">
        <v>167</v>
      </c>
      <c r="E238" s="205" t="s">
        <v>5</v>
      </c>
      <c r="F238" s="206" t="s">
        <v>403</v>
      </c>
      <c r="H238" s="207" t="s">
        <v>5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7" t="s">
        <v>167</v>
      </c>
      <c r="AU238" s="207" t="s">
        <v>86</v>
      </c>
      <c r="AV238" s="13" t="s">
        <v>26</v>
      </c>
      <c r="AW238" s="13" t="s">
        <v>43</v>
      </c>
      <c r="AX238" s="13" t="s">
        <v>79</v>
      </c>
      <c r="AY238" s="207" t="s">
        <v>158</v>
      </c>
    </row>
    <row r="239" spans="2:65" s="12" customFormat="1">
      <c r="B239" s="195"/>
      <c r="D239" s="196" t="s">
        <v>167</v>
      </c>
      <c r="E239" s="197" t="s">
        <v>5</v>
      </c>
      <c r="F239" s="198" t="s">
        <v>476</v>
      </c>
      <c r="H239" s="199">
        <v>8.2799999999999994</v>
      </c>
      <c r="I239" s="200"/>
      <c r="L239" s="195"/>
      <c r="M239" s="216"/>
      <c r="N239" s="217"/>
      <c r="O239" s="217"/>
      <c r="P239" s="217"/>
      <c r="Q239" s="217"/>
      <c r="R239" s="217"/>
      <c r="S239" s="217"/>
      <c r="T239" s="218"/>
      <c r="AT239" s="197" t="s">
        <v>167</v>
      </c>
      <c r="AU239" s="197" t="s">
        <v>86</v>
      </c>
      <c r="AV239" s="12" t="s">
        <v>86</v>
      </c>
      <c r="AW239" s="12" t="s">
        <v>43</v>
      </c>
      <c r="AX239" s="12" t="s">
        <v>79</v>
      </c>
      <c r="AY239" s="197" t="s">
        <v>158</v>
      </c>
    </row>
    <row r="240" spans="2:65" s="12" customFormat="1">
      <c r="B240" s="195"/>
      <c r="D240" s="196" t="s">
        <v>167</v>
      </c>
      <c r="E240" s="197" t="s">
        <v>5</v>
      </c>
      <c r="F240" s="198" t="s">
        <v>477</v>
      </c>
      <c r="H240" s="199">
        <v>3.0150000000000001</v>
      </c>
      <c r="I240" s="200"/>
      <c r="L240" s="195"/>
      <c r="M240" s="216"/>
      <c r="N240" s="217"/>
      <c r="O240" s="217"/>
      <c r="P240" s="217"/>
      <c r="Q240" s="217"/>
      <c r="R240" s="217"/>
      <c r="S240" s="217"/>
      <c r="T240" s="218"/>
      <c r="AT240" s="197" t="s">
        <v>167</v>
      </c>
      <c r="AU240" s="197" t="s">
        <v>86</v>
      </c>
      <c r="AV240" s="12" t="s">
        <v>86</v>
      </c>
      <c r="AW240" s="12" t="s">
        <v>43</v>
      </c>
      <c r="AX240" s="12" t="s">
        <v>79</v>
      </c>
      <c r="AY240" s="197" t="s">
        <v>158</v>
      </c>
    </row>
    <row r="241" spans="2:65" s="14" customFormat="1">
      <c r="B241" s="219"/>
      <c r="D241" s="212" t="s">
        <v>167</v>
      </c>
      <c r="E241" s="220" t="s">
        <v>5</v>
      </c>
      <c r="F241" s="221" t="s">
        <v>214</v>
      </c>
      <c r="H241" s="222">
        <v>11.295</v>
      </c>
      <c r="I241" s="223"/>
      <c r="L241" s="219"/>
      <c r="M241" s="224"/>
      <c r="N241" s="225"/>
      <c r="O241" s="225"/>
      <c r="P241" s="225"/>
      <c r="Q241" s="225"/>
      <c r="R241" s="225"/>
      <c r="S241" s="225"/>
      <c r="T241" s="226"/>
      <c r="AT241" s="227" t="s">
        <v>167</v>
      </c>
      <c r="AU241" s="227" t="s">
        <v>86</v>
      </c>
      <c r="AV241" s="14" t="s">
        <v>165</v>
      </c>
      <c r="AW241" s="14" t="s">
        <v>43</v>
      </c>
      <c r="AX241" s="14" t="s">
        <v>26</v>
      </c>
      <c r="AY241" s="227" t="s">
        <v>158</v>
      </c>
    </row>
    <row r="242" spans="2:65" s="1" customFormat="1" ht="31.5" customHeight="1">
      <c r="B242" s="182"/>
      <c r="C242" s="231" t="s">
        <v>362</v>
      </c>
      <c r="D242" s="231" t="s">
        <v>272</v>
      </c>
      <c r="E242" s="232" t="s">
        <v>478</v>
      </c>
      <c r="F242" s="233" t="s">
        <v>394</v>
      </c>
      <c r="G242" s="234" t="s">
        <v>253</v>
      </c>
      <c r="H242" s="235">
        <v>11.747</v>
      </c>
      <c r="I242" s="236"/>
      <c r="J242" s="237">
        <f>ROUND(I242*H242,2)</f>
        <v>0</v>
      </c>
      <c r="K242" s="233" t="s">
        <v>5</v>
      </c>
      <c r="L242" s="238"/>
      <c r="M242" s="239" t="s">
        <v>5</v>
      </c>
      <c r="N242" s="240" t="s">
        <v>50</v>
      </c>
      <c r="O242" s="43"/>
      <c r="P242" s="192">
        <f>O242*H242</f>
        <v>0</v>
      </c>
      <c r="Q242" s="192">
        <v>0.13600000000000001</v>
      </c>
      <c r="R242" s="192">
        <f>Q242*H242</f>
        <v>1.5975920000000001</v>
      </c>
      <c r="S242" s="192">
        <v>0</v>
      </c>
      <c r="T242" s="193">
        <f>S242*H242</f>
        <v>0</v>
      </c>
      <c r="AR242" s="24" t="s">
        <v>359</v>
      </c>
      <c r="AT242" s="24" t="s">
        <v>272</v>
      </c>
      <c r="AU242" s="24" t="s">
        <v>86</v>
      </c>
      <c r="AY242" s="24" t="s">
        <v>158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4" t="s">
        <v>26</v>
      </c>
      <c r="BK242" s="194">
        <f>ROUND(I242*H242,2)</f>
        <v>0</v>
      </c>
      <c r="BL242" s="24" t="s">
        <v>271</v>
      </c>
      <c r="BM242" s="24" t="s">
        <v>479</v>
      </c>
    </row>
    <row r="243" spans="2:65" s="13" customFormat="1">
      <c r="B243" s="204"/>
      <c r="D243" s="196" t="s">
        <v>167</v>
      </c>
      <c r="E243" s="205" t="s">
        <v>5</v>
      </c>
      <c r="F243" s="206" t="s">
        <v>480</v>
      </c>
      <c r="H243" s="207" t="s">
        <v>5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7" t="s">
        <v>167</v>
      </c>
      <c r="AU243" s="207" t="s">
        <v>86</v>
      </c>
      <c r="AV243" s="13" t="s">
        <v>26</v>
      </c>
      <c r="AW243" s="13" t="s">
        <v>43</v>
      </c>
      <c r="AX243" s="13" t="s">
        <v>79</v>
      </c>
      <c r="AY243" s="207" t="s">
        <v>158</v>
      </c>
    </row>
    <row r="244" spans="2:65" s="13" customFormat="1">
      <c r="B244" s="204"/>
      <c r="D244" s="196" t="s">
        <v>167</v>
      </c>
      <c r="E244" s="205" t="s">
        <v>5</v>
      </c>
      <c r="F244" s="206" t="s">
        <v>403</v>
      </c>
      <c r="H244" s="207" t="s">
        <v>5</v>
      </c>
      <c r="I244" s="208"/>
      <c r="L244" s="204"/>
      <c r="M244" s="209"/>
      <c r="N244" s="210"/>
      <c r="O244" s="210"/>
      <c r="P244" s="210"/>
      <c r="Q244" s="210"/>
      <c r="R244" s="210"/>
      <c r="S244" s="210"/>
      <c r="T244" s="211"/>
      <c r="AT244" s="207" t="s">
        <v>167</v>
      </c>
      <c r="AU244" s="207" t="s">
        <v>86</v>
      </c>
      <c r="AV244" s="13" t="s">
        <v>26</v>
      </c>
      <c r="AW244" s="13" t="s">
        <v>43</v>
      </c>
      <c r="AX244" s="13" t="s">
        <v>79</v>
      </c>
      <c r="AY244" s="207" t="s">
        <v>158</v>
      </c>
    </row>
    <row r="245" spans="2:65" s="12" customFormat="1">
      <c r="B245" s="195"/>
      <c r="D245" s="196" t="s">
        <v>167</v>
      </c>
      <c r="E245" s="197" t="s">
        <v>5</v>
      </c>
      <c r="F245" s="198" t="s">
        <v>476</v>
      </c>
      <c r="H245" s="199">
        <v>8.2799999999999994</v>
      </c>
      <c r="I245" s="200"/>
      <c r="L245" s="195"/>
      <c r="M245" s="216"/>
      <c r="N245" s="217"/>
      <c r="O245" s="217"/>
      <c r="P245" s="217"/>
      <c r="Q245" s="217"/>
      <c r="R245" s="217"/>
      <c r="S245" s="217"/>
      <c r="T245" s="218"/>
      <c r="AT245" s="197" t="s">
        <v>167</v>
      </c>
      <c r="AU245" s="197" t="s">
        <v>86</v>
      </c>
      <c r="AV245" s="12" t="s">
        <v>86</v>
      </c>
      <c r="AW245" s="12" t="s">
        <v>43</v>
      </c>
      <c r="AX245" s="12" t="s">
        <v>79</v>
      </c>
      <c r="AY245" s="197" t="s">
        <v>158</v>
      </c>
    </row>
    <row r="246" spans="2:65" s="12" customFormat="1">
      <c r="B246" s="195"/>
      <c r="D246" s="196" t="s">
        <v>167</v>
      </c>
      <c r="E246" s="197" t="s">
        <v>5</v>
      </c>
      <c r="F246" s="198" t="s">
        <v>477</v>
      </c>
      <c r="H246" s="199">
        <v>3.0150000000000001</v>
      </c>
      <c r="I246" s="200"/>
      <c r="L246" s="195"/>
      <c r="M246" s="216"/>
      <c r="N246" s="217"/>
      <c r="O246" s="217"/>
      <c r="P246" s="217"/>
      <c r="Q246" s="217"/>
      <c r="R246" s="217"/>
      <c r="S246" s="217"/>
      <c r="T246" s="218"/>
      <c r="AT246" s="197" t="s">
        <v>167</v>
      </c>
      <c r="AU246" s="197" t="s">
        <v>86</v>
      </c>
      <c r="AV246" s="12" t="s">
        <v>86</v>
      </c>
      <c r="AW246" s="12" t="s">
        <v>43</v>
      </c>
      <c r="AX246" s="12" t="s">
        <v>79</v>
      </c>
      <c r="AY246" s="197" t="s">
        <v>158</v>
      </c>
    </row>
    <row r="247" spans="2:65" s="14" customFormat="1">
      <c r="B247" s="219"/>
      <c r="D247" s="196" t="s">
        <v>167</v>
      </c>
      <c r="E247" s="228" t="s">
        <v>5</v>
      </c>
      <c r="F247" s="229" t="s">
        <v>214</v>
      </c>
      <c r="H247" s="230">
        <v>11.295</v>
      </c>
      <c r="I247" s="223"/>
      <c r="L247" s="219"/>
      <c r="M247" s="224"/>
      <c r="N247" s="225"/>
      <c r="O247" s="225"/>
      <c r="P247" s="225"/>
      <c r="Q247" s="225"/>
      <c r="R247" s="225"/>
      <c r="S247" s="225"/>
      <c r="T247" s="226"/>
      <c r="AT247" s="227" t="s">
        <v>167</v>
      </c>
      <c r="AU247" s="227" t="s">
        <v>86</v>
      </c>
      <c r="AV247" s="14" t="s">
        <v>165</v>
      </c>
      <c r="AW247" s="14" t="s">
        <v>43</v>
      </c>
      <c r="AX247" s="14" t="s">
        <v>79</v>
      </c>
      <c r="AY247" s="227" t="s">
        <v>158</v>
      </c>
    </row>
    <row r="248" spans="2:65" s="12" customFormat="1">
      <c r="B248" s="195"/>
      <c r="D248" s="212" t="s">
        <v>167</v>
      </c>
      <c r="E248" s="213" t="s">
        <v>5</v>
      </c>
      <c r="F248" s="214" t="s">
        <v>481</v>
      </c>
      <c r="H248" s="215">
        <v>11.747</v>
      </c>
      <c r="I248" s="200"/>
      <c r="L248" s="195"/>
      <c r="M248" s="216"/>
      <c r="N248" s="217"/>
      <c r="O248" s="217"/>
      <c r="P248" s="217"/>
      <c r="Q248" s="217"/>
      <c r="R248" s="217"/>
      <c r="S248" s="217"/>
      <c r="T248" s="218"/>
      <c r="AT248" s="197" t="s">
        <v>167</v>
      </c>
      <c r="AU248" s="197" t="s">
        <v>86</v>
      </c>
      <c r="AV248" s="12" t="s">
        <v>86</v>
      </c>
      <c r="AW248" s="12" t="s">
        <v>43</v>
      </c>
      <c r="AX248" s="12" t="s">
        <v>26</v>
      </c>
      <c r="AY248" s="197" t="s">
        <v>158</v>
      </c>
    </row>
    <row r="249" spans="2:65" s="1" customFormat="1" ht="31.5" customHeight="1">
      <c r="B249" s="182"/>
      <c r="C249" s="183" t="s">
        <v>376</v>
      </c>
      <c r="D249" s="183" t="s">
        <v>161</v>
      </c>
      <c r="E249" s="184" t="s">
        <v>398</v>
      </c>
      <c r="F249" s="185" t="s">
        <v>399</v>
      </c>
      <c r="G249" s="186" t="s">
        <v>347</v>
      </c>
      <c r="H249" s="241"/>
      <c r="I249" s="188"/>
      <c r="J249" s="189">
        <f>ROUND(I249*H249,2)</f>
        <v>0</v>
      </c>
      <c r="K249" s="185" t="s">
        <v>192</v>
      </c>
      <c r="L249" s="42"/>
      <c r="M249" s="190" t="s">
        <v>5</v>
      </c>
      <c r="N249" s="242" t="s">
        <v>50</v>
      </c>
      <c r="O249" s="243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AR249" s="24" t="s">
        <v>271</v>
      </c>
      <c r="AT249" s="24" t="s">
        <v>161</v>
      </c>
      <c r="AU249" s="24" t="s">
        <v>86</v>
      </c>
      <c r="AY249" s="24" t="s">
        <v>158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4" t="s">
        <v>26</v>
      </c>
      <c r="BK249" s="194">
        <f>ROUND(I249*H249,2)</f>
        <v>0</v>
      </c>
      <c r="BL249" s="24" t="s">
        <v>271</v>
      </c>
      <c r="BM249" s="24" t="s">
        <v>482</v>
      </c>
    </row>
    <row r="250" spans="2:65" s="1" customFormat="1" ht="6.95" customHeight="1">
      <c r="B250" s="57"/>
      <c r="C250" s="58"/>
      <c r="D250" s="58"/>
      <c r="E250" s="58"/>
      <c r="F250" s="58"/>
      <c r="G250" s="58"/>
      <c r="H250" s="58"/>
      <c r="I250" s="135"/>
      <c r="J250" s="58"/>
      <c r="K250" s="58"/>
      <c r="L250" s="42"/>
    </row>
  </sheetData>
  <autoFilter ref="C91:K249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112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483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484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ROUND(SUM(BE84:BE88), 2)</f>
        <v>0</v>
      </c>
      <c r="G32" s="43"/>
      <c r="H32" s="43"/>
      <c r="I32" s="127">
        <v>0.21</v>
      </c>
      <c r="J32" s="126">
        <f>ROUND(ROUND((SUM(BE84:BE88)),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ROUND(SUM(BF84:BF88), 2)</f>
        <v>0</v>
      </c>
      <c r="G33" s="43"/>
      <c r="H33" s="43"/>
      <c r="I33" s="127">
        <v>0.15</v>
      </c>
      <c r="J33" s="126">
        <f>ROUND(ROUND((SUM(BF84:BF88)),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ROUND(SUM(BG84:BG88),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ROUND(SUM(BH84:BH88),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ROUND(SUM(BI84:BI88),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483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SO.08 c - závlahový vodovod a drenáž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485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486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483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>SO.08 c - závlahový vodovod a drenáž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330</v>
      </c>
      <c r="F85" s="170" t="s">
        <v>330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487</v>
      </c>
      <c r="F86" s="180" t="s">
        <v>488</v>
      </c>
      <c r="I86" s="171"/>
      <c r="J86" s="181">
        <f>BK86</f>
        <v>0</v>
      </c>
      <c r="L86" s="168"/>
      <c r="M86" s="173"/>
      <c r="N86" s="174"/>
      <c r="O86" s="174"/>
      <c r="P86" s="175">
        <f>SUM(P87:P88)</f>
        <v>0</v>
      </c>
      <c r="Q86" s="174"/>
      <c r="R86" s="175">
        <f>SUM(R87:R88)</f>
        <v>0</v>
      </c>
      <c r="S86" s="174"/>
      <c r="T86" s="176">
        <f>SUM(T87:T88)</f>
        <v>0</v>
      </c>
      <c r="AR86" s="169" t="s">
        <v>86</v>
      </c>
      <c r="AT86" s="177" t="s">
        <v>78</v>
      </c>
      <c r="AU86" s="177" t="s">
        <v>26</v>
      </c>
      <c r="AY86" s="169" t="s">
        <v>158</v>
      </c>
      <c r="BK86" s="178">
        <f>SUM(BK87:BK88)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489</v>
      </c>
      <c r="F87" s="185" t="s">
        <v>490</v>
      </c>
      <c r="G87" s="186" t="s">
        <v>164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271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271</v>
      </c>
      <c r="BM87" s="24" t="s">
        <v>491</v>
      </c>
    </row>
    <row r="88" spans="2:65" s="12" customFormat="1">
      <c r="B88" s="195"/>
      <c r="D88" s="196" t="s">
        <v>167</v>
      </c>
      <c r="E88" s="197" t="s">
        <v>5</v>
      </c>
      <c r="F88" s="198" t="s">
        <v>26</v>
      </c>
      <c r="H88" s="199">
        <v>1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7" t="s">
        <v>167</v>
      </c>
      <c r="AU88" s="197" t="s">
        <v>86</v>
      </c>
      <c r="AV88" s="12" t="s">
        <v>86</v>
      </c>
      <c r="AW88" s="12" t="s">
        <v>43</v>
      </c>
      <c r="AX88" s="12" t="s">
        <v>26</v>
      </c>
      <c r="AY88" s="197" t="s">
        <v>158</v>
      </c>
    </row>
    <row r="89" spans="2:65" s="1" customFormat="1" ht="6.95" customHeight="1">
      <c r="B89" s="57"/>
      <c r="C89" s="58"/>
      <c r="D89" s="58"/>
      <c r="E89" s="58"/>
      <c r="F89" s="58"/>
      <c r="G89" s="58"/>
      <c r="H89" s="58"/>
      <c r="I89" s="135"/>
      <c r="J89" s="58"/>
      <c r="K89" s="58"/>
      <c r="L89" s="42"/>
    </row>
  </sheetData>
  <autoFilter ref="C83:K8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125</v>
      </c>
      <c r="G1" s="371" t="s">
        <v>126</v>
      </c>
      <c r="H1" s="371"/>
      <c r="I1" s="111"/>
      <c r="J1" s="110" t="s">
        <v>127</v>
      </c>
      <c r="K1" s="109" t="s">
        <v>128</v>
      </c>
      <c r="L1" s="110" t="s">
        <v>129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 t="s">
        <v>8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4" t="s">
        <v>118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86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3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67" t="str">
        <f>'Rekapitulace stavby'!K6</f>
        <v>Revitalizace Městské památkové zóny</v>
      </c>
      <c r="F7" s="368"/>
      <c r="G7" s="368"/>
      <c r="H7" s="368"/>
      <c r="I7" s="113"/>
      <c r="J7" s="29"/>
      <c r="K7" s="31"/>
    </row>
    <row r="8" spans="1:70" ht="15">
      <c r="B8" s="28"/>
      <c r="C8" s="29"/>
      <c r="D8" s="37" t="s">
        <v>131</v>
      </c>
      <c r="E8" s="29"/>
      <c r="F8" s="29"/>
      <c r="G8" s="29"/>
      <c r="H8" s="29"/>
      <c r="I8" s="113"/>
      <c r="J8" s="29"/>
      <c r="K8" s="31"/>
    </row>
    <row r="9" spans="1:70" s="1" customFormat="1" ht="22.5" customHeight="1">
      <c r="B9" s="42"/>
      <c r="C9" s="43"/>
      <c r="D9" s="43"/>
      <c r="E9" s="367" t="s">
        <v>492</v>
      </c>
      <c r="F9" s="369"/>
      <c r="G9" s="369"/>
      <c r="H9" s="369"/>
      <c r="I9" s="114"/>
      <c r="J9" s="43"/>
      <c r="K9" s="46"/>
    </row>
    <row r="10" spans="1:70" s="1" customFormat="1" ht="15">
      <c r="B10" s="42"/>
      <c r="C10" s="43"/>
      <c r="D10" s="37" t="s">
        <v>133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0" t="s">
        <v>493</v>
      </c>
      <c r="F11" s="369"/>
      <c r="G11" s="369"/>
      <c r="H11" s="369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7" t="s">
        <v>22</v>
      </c>
      <c r="E13" s="43"/>
      <c r="F13" s="35" t="s">
        <v>23</v>
      </c>
      <c r="G13" s="43"/>
      <c r="H13" s="43"/>
      <c r="I13" s="115" t="s">
        <v>24</v>
      </c>
      <c r="J13" s="35" t="s">
        <v>5</v>
      </c>
      <c r="K13" s="46"/>
    </row>
    <row r="14" spans="1:70" s="1" customFormat="1" ht="14.45" customHeight="1">
      <c r="B14" s="42"/>
      <c r="C14" s="43"/>
      <c r="D14" s="37" t="s">
        <v>27</v>
      </c>
      <c r="E14" s="43"/>
      <c r="F14" s="35" t="s">
        <v>28</v>
      </c>
      <c r="G14" s="43"/>
      <c r="H14" s="43"/>
      <c r="I14" s="115" t="s">
        <v>29</v>
      </c>
      <c r="J14" s="116" t="str">
        <f>'Rekapitulace stavby'!AN8</f>
        <v>15.3.2017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7" t="s">
        <v>35</v>
      </c>
      <c r="E16" s="43"/>
      <c r="F16" s="43"/>
      <c r="G16" s="43"/>
      <c r="H16" s="43"/>
      <c r="I16" s="115" t="s">
        <v>36</v>
      </c>
      <c r="J16" s="35" t="s">
        <v>5</v>
      </c>
      <c r="K16" s="46"/>
    </row>
    <row r="17" spans="2:11" s="1" customFormat="1" ht="18" customHeight="1">
      <c r="B17" s="42"/>
      <c r="C17" s="43"/>
      <c r="D17" s="43"/>
      <c r="E17" s="35" t="s">
        <v>37</v>
      </c>
      <c r="F17" s="43"/>
      <c r="G17" s="43"/>
      <c r="H17" s="43"/>
      <c r="I17" s="115" t="s">
        <v>38</v>
      </c>
      <c r="J17" s="35" t="s">
        <v>5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7" t="s">
        <v>39</v>
      </c>
      <c r="E19" s="43"/>
      <c r="F19" s="43"/>
      <c r="G19" s="43"/>
      <c r="H19" s="43"/>
      <c r="I19" s="115" t="s">
        <v>36</v>
      </c>
      <c r="J19" s="35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5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38</v>
      </c>
      <c r="J20" s="35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7" t="s">
        <v>41</v>
      </c>
      <c r="E22" s="43"/>
      <c r="F22" s="43"/>
      <c r="G22" s="43"/>
      <c r="H22" s="43"/>
      <c r="I22" s="115" t="s">
        <v>36</v>
      </c>
      <c r="J22" s="35" t="s">
        <v>5</v>
      </c>
      <c r="K22" s="46"/>
    </row>
    <row r="23" spans="2:11" s="1" customFormat="1" ht="18" customHeight="1">
      <c r="B23" s="42"/>
      <c r="C23" s="43"/>
      <c r="D23" s="43"/>
      <c r="E23" s="35" t="s">
        <v>42</v>
      </c>
      <c r="F23" s="43"/>
      <c r="G23" s="43"/>
      <c r="H23" s="43"/>
      <c r="I23" s="115" t="s">
        <v>38</v>
      </c>
      <c r="J23" s="35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7" t="s">
        <v>44</v>
      </c>
      <c r="E25" s="43"/>
      <c r="F25" s="43"/>
      <c r="G25" s="43"/>
      <c r="H25" s="43"/>
      <c r="I25" s="114"/>
      <c r="J25" s="43"/>
      <c r="K25" s="46"/>
    </row>
    <row r="26" spans="2:11" s="7" customFormat="1" ht="22.5" customHeight="1">
      <c r="B26" s="117"/>
      <c r="C26" s="118"/>
      <c r="D26" s="118"/>
      <c r="E26" s="331" t="s">
        <v>5</v>
      </c>
      <c r="F26" s="331"/>
      <c r="G26" s="331"/>
      <c r="H26" s="331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45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47</v>
      </c>
      <c r="G31" s="43"/>
      <c r="H31" s="43"/>
      <c r="I31" s="125" t="s">
        <v>46</v>
      </c>
      <c r="J31" s="47" t="s">
        <v>48</v>
      </c>
      <c r="K31" s="46"/>
    </row>
    <row r="32" spans="2:11" s="1" customFormat="1" ht="14.45" customHeight="1">
      <c r="B32" s="42"/>
      <c r="C32" s="43"/>
      <c r="D32" s="50" t="s">
        <v>49</v>
      </c>
      <c r="E32" s="50" t="s">
        <v>50</v>
      </c>
      <c r="F32" s="126">
        <f>ROUND(SUM(BE84:BE194), 2)</f>
        <v>0</v>
      </c>
      <c r="G32" s="43"/>
      <c r="H32" s="43"/>
      <c r="I32" s="127">
        <v>0.21</v>
      </c>
      <c r="J32" s="126">
        <f>ROUND(ROUND((SUM(BE84:BE194)),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51</v>
      </c>
      <c r="F33" s="126">
        <f>ROUND(SUM(BF84:BF194), 2)</f>
        <v>0</v>
      </c>
      <c r="G33" s="43"/>
      <c r="H33" s="43"/>
      <c r="I33" s="127">
        <v>0.15</v>
      </c>
      <c r="J33" s="126">
        <f>ROUND(ROUND((SUM(BF84:BF194)),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52</v>
      </c>
      <c r="F34" s="126">
        <f>ROUND(SUM(BG84:BG194),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53</v>
      </c>
      <c r="F35" s="126">
        <f>ROUND(SUM(BH84:BH194),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54</v>
      </c>
      <c r="F36" s="126">
        <f>ROUND(SUM(BI84:BI194),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55</v>
      </c>
      <c r="E38" s="72"/>
      <c r="F38" s="72"/>
      <c r="G38" s="130" t="s">
        <v>56</v>
      </c>
      <c r="H38" s="131" t="s">
        <v>57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0" t="s">
        <v>135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7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5" customHeight="1">
      <c r="B47" s="42"/>
      <c r="C47" s="43"/>
      <c r="D47" s="43"/>
      <c r="E47" s="367" t="str">
        <f>E7</f>
        <v>Revitalizace Městské památkové zóny</v>
      </c>
      <c r="F47" s="368"/>
      <c r="G47" s="368"/>
      <c r="H47" s="368"/>
      <c r="I47" s="114"/>
      <c r="J47" s="43"/>
      <c r="K47" s="46"/>
    </row>
    <row r="48" spans="2:11" ht="15">
      <c r="B48" s="28"/>
      <c r="C48" s="37" t="s">
        <v>131</v>
      </c>
      <c r="D48" s="29"/>
      <c r="E48" s="29"/>
      <c r="F48" s="29"/>
      <c r="G48" s="29"/>
      <c r="H48" s="29"/>
      <c r="I48" s="113"/>
      <c r="J48" s="29"/>
      <c r="K48" s="31"/>
    </row>
    <row r="49" spans="2:47" s="1" customFormat="1" ht="22.5" customHeight="1">
      <c r="B49" s="42"/>
      <c r="C49" s="43"/>
      <c r="D49" s="43"/>
      <c r="E49" s="367" t="s">
        <v>492</v>
      </c>
      <c r="F49" s="369"/>
      <c r="G49" s="369"/>
      <c r="H49" s="369"/>
      <c r="I49" s="114"/>
      <c r="J49" s="43"/>
      <c r="K49" s="46"/>
    </row>
    <row r="50" spans="2:47" s="1" customFormat="1" ht="14.45" customHeight="1">
      <c r="B50" s="42"/>
      <c r="C50" s="37" t="s">
        <v>133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3.25" customHeight="1">
      <c r="B51" s="42"/>
      <c r="C51" s="43"/>
      <c r="D51" s="43"/>
      <c r="E51" s="370" t="str">
        <f>E11</f>
        <v>SO.09 a - Náhrobky + plastiky</v>
      </c>
      <c r="F51" s="369"/>
      <c r="G51" s="369"/>
      <c r="H51" s="369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7" t="s">
        <v>27</v>
      </c>
      <c r="D53" s="43"/>
      <c r="E53" s="43"/>
      <c r="F53" s="35" t="str">
        <f>F14</f>
        <v>Ústí nad Orlicí</v>
      </c>
      <c r="G53" s="43"/>
      <c r="H53" s="43"/>
      <c r="I53" s="115" t="s">
        <v>29</v>
      </c>
      <c r="J53" s="116" t="str">
        <f>IF(J14="","",J14)</f>
        <v>15.3.2017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7" t="s">
        <v>35</v>
      </c>
      <c r="D55" s="43"/>
      <c r="E55" s="43"/>
      <c r="F55" s="35" t="str">
        <f>E17</f>
        <v>Město Ústí nad Orlicí</v>
      </c>
      <c r="G55" s="43"/>
      <c r="H55" s="43"/>
      <c r="I55" s="115" t="s">
        <v>41</v>
      </c>
      <c r="J55" s="35" t="str">
        <f>E23</f>
        <v>Projektový atelier pro arch.a poz. stavby</v>
      </c>
      <c r="K55" s="46"/>
    </row>
    <row r="56" spans="2:47" s="1" customFormat="1" ht="14.45" customHeight="1">
      <c r="B56" s="42"/>
      <c r="C56" s="37" t="s">
        <v>39</v>
      </c>
      <c r="D56" s="43"/>
      <c r="E56" s="43"/>
      <c r="F56" s="35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136</v>
      </c>
      <c r="D58" s="128"/>
      <c r="E58" s="128"/>
      <c r="F58" s="128"/>
      <c r="G58" s="128"/>
      <c r="H58" s="128"/>
      <c r="I58" s="139"/>
      <c r="J58" s="140" t="s">
        <v>137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138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4" t="s">
        <v>139</v>
      </c>
    </row>
    <row r="61" spans="2:47" s="8" customFormat="1" ht="24.95" customHeight="1">
      <c r="B61" s="143"/>
      <c r="C61" s="144"/>
      <c r="D61" s="145" t="s">
        <v>485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494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142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2.5" customHeight="1">
      <c r="B72" s="42"/>
      <c r="E72" s="365" t="str">
        <f>E7</f>
        <v>Revitalizace Městské památkové zóny</v>
      </c>
      <c r="F72" s="372"/>
      <c r="G72" s="372"/>
      <c r="H72" s="372"/>
      <c r="L72" s="42"/>
    </row>
    <row r="73" spans="2:12" ht="15">
      <c r="B73" s="28"/>
      <c r="C73" s="64" t="s">
        <v>131</v>
      </c>
      <c r="L73" s="28"/>
    </row>
    <row r="74" spans="2:12" s="1" customFormat="1" ht="22.5" customHeight="1">
      <c r="B74" s="42"/>
      <c r="E74" s="365" t="s">
        <v>492</v>
      </c>
      <c r="F74" s="366"/>
      <c r="G74" s="366"/>
      <c r="H74" s="366"/>
      <c r="L74" s="42"/>
    </row>
    <row r="75" spans="2:12" s="1" customFormat="1" ht="14.45" customHeight="1">
      <c r="B75" s="42"/>
      <c r="C75" s="64" t="s">
        <v>133</v>
      </c>
      <c r="L75" s="42"/>
    </row>
    <row r="76" spans="2:12" s="1" customFormat="1" ht="23.25" customHeight="1">
      <c r="B76" s="42"/>
      <c r="E76" s="342" t="str">
        <f>E11</f>
        <v>SO.09 a - Náhrobky + plastiky</v>
      </c>
      <c r="F76" s="366"/>
      <c r="G76" s="366"/>
      <c r="H76" s="366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27</v>
      </c>
      <c r="F78" s="157" t="str">
        <f>F14</f>
        <v>Ústí nad Orlicí</v>
      </c>
      <c r="I78" s="158" t="s">
        <v>29</v>
      </c>
      <c r="J78" s="68" t="str">
        <f>IF(J14="","",J14)</f>
        <v>15.3.2017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35</v>
      </c>
      <c r="F80" s="157" t="str">
        <f>E17</f>
        <v>Město Ústí nad Orlicí</v>
      </c>
      <c r="I80" s="158" t="s">
        <v>41</v>
      </c>
      <c r="J80" s="157" t="str">
        <f>E23</f>
        <v>Projektový atelier pro arch.a poz. stavby</v>
      </c>
      <c r="L80" s="42"/>
    </row>
    <row r="81" spans="2:65" s="1" customFormat="1" ht="14.45" customHeight="1">
      <c r="B81" s="42"/>
      <c r="C81" s="64" t="s">
        <v>39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143</v>
      </c>
      <c r="D83" s="161" t="s">
        <v>64</v>
      </c>
      <c r="E83" s="161" t="s">
        <v>60</v>
      </c>
      <c r="F83" s="161" t="s">
        <v>144</v>
      </c>
      <c r="G83" s="161" t="s">
        <v>145</v>
      </c>
      <c r="H83" s="161" t="s">
        <v>146</v>
      </c>
      <c r="I83" s="162" t="s">
        <v>147</v>
      </c>
      <c r="J83" s="161" t="s">
        <v>137</v>
      </c>
      <c r="K83" s="163" t="s">
        <v>148</v>
      </c>
      <c r="L83" s="159"/>
      <c r="M83" s="74" t="s">
        <v>149</v>
      </c>
      <c r="N83" s="75" t="s">
        <v>49</v>
      </c>
      <c r="O83" s="75" t="s">
        <v>150</v>
      </c>
      <c r="P83" s="75" t="s">
        <v>151</v>
      </c>
      <c r="Q83" s="75" t="s">
        <v>152</v>
      </c>
      <c r="R83" s="75" t="s">
        <v>153</v>
      </c>
      <c r="S83" s="75" t="s">
        <v>154</v>
      </c>
      <c r="T83" s="76" t="s">
        <v>155</v>
      </c>
    </row>
    <row r="84" spans="2:65" s="1" customFormat="1" ht="29.25" customHeight="1">
      <c r="B84" s="42"/>
      <c r="C84" s="78" t="s">
        <v>138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4" t="s">
        <v>78</v>
      </c>
      <c r="AU84" s="24" t="s">
        <v>139</v>
      </c>
      <c r="BK84" s="167">
        <f>BK85</f>
        <v>0</v>
      </c>
    </row>
    <row r="85" spans="2:65" s="11" customFormat="1" ht="37.35" customHeight="1">
      <c r="B85" s="168"/>
      <c r="D85" s="169" t="s">
        <v>78</v>
      </c>
      <c r="E85" s="170" t="s">
        <v>330</v>
      </c>
      <c r="F85" s="170" t="s">
        <v>330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86</v>
      </c>
      <c r="AT85" s="177" t="s">
        <v>78</v>
      </c>
      <c r="AU85" s="177" t="s">
        <v>79</v>
      </c>
      <c r="AY85" s="169" t="s">
        <v>158</v>
      </c>
      <c r="BK85" s="178">
        <f>BK86</f>
        <v>0</v>
      </c>
    </row>
    <row r="86" spans="2:65" s="11" customFormat="1" ht="19.899999999999999" customHeight="1">
      <c r="B86" s="168"/>
      <c r="D86" s="179" t="s">
        <v>78</v>
      </c>
      <c r="E86" s="180" t="s">
        <v>495</v>
      </c>
      <c r="F86" s="180" t="s">
        <v>496</v>
      </c>
      <c r="I86" s="171"/>
      <c r="J86" s="181">
        <f>BK86</f>
        <v>0</v>
      </c>
      <c r="L86" s="168"/>
      <c r="M86" s="173"/>
      <c r="N86" s="174"/>
      <c r="O86" s="174"/>
      <c r="P86" s="175">
        <f>SUM(P87:P194)</f>
        <v>0</v>
      </c>
      <c r="Q86" s="174"/>
      <c r="R86" s="175">
        <f>SUM(R87:R194)</f>
        <v>0</v>
      </c>
      <c r="S86" s="174"/>
      <c r="T86" s="176">
        <f>SUM(T87:T194)</f>
        <v>0</v>
      </c>
      <c r="AR86" s="169" t="s">
        <v>86</v>
      </c>
      <c r="AT86" s="177" t="s">
        <v>78</v>
      </c>
      <c r="AU86" s="177" t="s">
        <v>26</v>
      </c>
      <c r="AY86" s="169" t="s">
        <v>158</v>
      </c>
      <c r="BK86" s="178">
        <f>SUM(BK87:BK194)</f>
        <v>0</v>
      </c>
    </row>
    <row r="87" spans="2:65" s="1" customFormat="1" ht="22.5" customHeight="1">
      <c r="B87" s="182"/>
      <c r="C87" s="183" t="s">
        <v>26</v>
      </c>
      <c r="D87" s="183" t="s">
        <v>161</v>
      </c>
      <c r="E87" s="184" t="s">
        <v>497</v>
      </c>
      <c r="F87" s="185" t="s">
        <v>498</v>
      </c>
      <c r="G87" s="186" t="s">
        <v>275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50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4" t="s">
        <v>271</v>
      </c>
      <c r="AT87" s="24" t="s">
        <v>161</v>
      </c>
      <c r="AU87" s="24" t="s">
        <v>86</v>
      </c>
      <c r="AY87" s="24" t="s">
        <v>158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4" t="s">
        <v>26</v>
      </c>
      <c r="BK87" s="194">
        <f>ROUND(I87*H87,2)</f>
        <v>0</v>
      </c>
      <c r="BL87" s="24" t="s">
        <v>271</v>
      </c>
      <c r="BM87" s="24" t="s">
        <v>499</v>
      </c>
    </row>
    <row r="88" spans="2:65" s="13" customFormat="1">
      <c r="B88" s="204"/>
      <c r="D88" s="196" t="s">
        <v>167</v>
      </c>
      <c r="E88" s="205" t="s">
        <v>5</v>
      </c>
      <c r="F88" s="206" t="s">
        <v>500</v>
      </c>
      <c r="H88" s="207" t="s">
        <v>5</v>
      </c>
      <c r="I88" s="208"/>
      <c r="L88" s="204"/>
      <c r="M88" s="209"/>
      <c r="N88" s="210"/>
      <c r="O88" s="210"/>
      <c r="P88" s="210"/>
      <c r="Q88" s="210"/>
      <c r="R88" s="210"/>
      <c r="S88" s="210"/>
      <c r="T88" s="211"/>
      <c r="AT88" s="207" t="s">
        <v>167</v>
      </c>
      <c r="AU88" s="207" t="s">
        <v>86</v>
      </c>
      <c r="AV88" s="13" t="s">
        <v>26</v>
      </c>
      <c r="AW88" s="13" t="s">
        <v>43</v>
      </c>
      <c r="AX88" s="13" t="s">
        <v>79</v>
      </c>
      <c r="AY88" s="207" t="s">
        <v>158</v>
      </c>
    </row>
    <row r="89" spans="2:65" s="12" customFormat="1">
      <c r="B89" s="195"/>
      <c r="D89" s="212" t="s">
        <v>167</v>
      </c>
      <c r="E89" s="213" t="s">
        <v>5</v>
      </c>
      <c r="F89" s="214" t="s">
        <v>26</v>
      </c>
      <c r="H89" s="215">
        <v>1</v>
      </c>
      <c r="I89" s="200"/>
      <c r="L89" s="195"/>
      <c r="M89" s="216"/>
      <c r="N89" s="217"/>
      <c r="O89" s="217"/>
      <c r="P89" s="217"/>
      <c r="Q89" s="217"/>
      <c r="R89" s="217"/>
      <c r="S89" s="217"/>
      <c r="T89" s="218"/>
      <c r="AT89" s="197" t="s">
        <v>167</v>
      </c>
      <c r="AU89" s="197" t="s">
        <v>86</v>
      </c>
      <c r="AV89" s="12" t="s">
        <v>86</v>
      </c>
      <c r="AW89" s="12" t="s">
        <v>43</v>
      </c>
      <c r="AX89" s="12" t="s">
        <v>26</v>
      </c>
      <c r="AY89" s="197" t="s">
        <v>158</v>
      </c>
    </row>
    <row r="90" spans="2:65" s="1" customFormat="1" ht="22.5" customHeight="1">
      <c r="B90" s="182"/>
      <c r="C90" s="183" t="s">
        <v>86</v>
      </c>
      <c r="D90" s="183" t="s">
        <v>161</v>
      </c>
      <c r="E90" s="184" t="s">
        <v>501</v>
      </c>
      <c r="F90" s="185" t="s">
        <v>502</v>
      </c>
      <c r="G90" s="186" t="s">
        <v>275</v>
      </c>
      <c r="H90" s="187">
        <v>1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50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4" t="s">
        <v>271</v>
      </c>
      <c r="AT90" s="24" t="s">
        <v>161</v>
      </c>
      <c r="AU90" s="24" t="s">
        <v>86</v>
      </c>
      <c r="AY90" s="24" t="s">
        <v>158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4" t="s">
        <v>26</v>
      </c>
      <c r="BK90" s="194">
        <f>ROUND(I90*H90,2)</f>
        <v>0</v>
      </c>
      <c r="BL90" s="24" t="s">
        <v>271</v>
      </c>
      <c r="BM90" s="24" t="s">
        <v>503</v>
      </c>
    </row>
    <row r="91" spans="2:65" s="13" customFormat="1">
      <c r="B91" s="204"/>
      <c r="D91" s="196" t="s">
        <v>167</v>
      </c>
      <c r="E91" s="205" t="s">
        <v>5</v>
      </c>
      <c r="F91" s="206" t="s">
        <v>500</v>
      </c>
      <c r="H91" s="207" t="s">
        <v>5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7" t="s">
        <v>167</v>
      </c>
      <c r="AU91" s="207" t="s">
        <v>86</v>
      </c>
      <c r="AV91" s="13" t="s">
        <v>26</v>
      </c>
      <c r="AW91" s="13" t="s">
        <v>43</v>
      </c>
      <c r="AX91" s="13" t="s">
        <v>79</v>
      </c>
      <c r="AY91" s="207" t="s">
        <v>158</v>
      </c>
    </row>
    <row r="92" spans="2:65" s="12" customFormat="1">
      <c r="B92" s="195"/>
      <c r="D92" s="212" t="s">
        <v>167</v>
      </c>
      <c r="E92" s="213" t="s">
        <v>5</v>
      </c>
      <c r="F92" s="214" t="s">
        <v>26</v>
      </c>
      <c r="H92" s="215">
        <v>1</v>
      </c>
      <c r="I92" s="200"/>
      <c r="L92" s="195"/>
      <c r="M92" s="216"/>
      <c r="N92" s="217"/>
      <c r="O92" s="217"/>
      <c r="P92" s="217"/>
      <c r="Q92" s="217"/>
      <c r="R92" s="217"/>
      <c r="S92" s="217"/>
      <c r="T92" s="218"/>
      <c r="AT92" s="197" t="s">
        <v>167</v>
      </c>
      <c r="AU92" s="197" t="s">
        <v>86</v>
      </c>
      <c r="AV92" s="12" t="s">
        <v>86</v>
      </c>
      <c r="AW92" s="12" t="s">
        <v>43</v>
      </c>
      <c r="AX92" s="12" t="s">
        <v>26</v>
      </c>
      <c r="AY92" s="197" t="s">
        <v>158</v>
      </c>
    </row>
    <row r="93" spans="2:65" s="1" customFormat="1" ht="22.5" customHeight="1">
      <c r="B93" s="182"/>
      <c r="C93" s="183" t="s">
        <v>200</v>
      </c>
      <c r="D93" s="183" t="s">
        <v>161</v>
      </c>
      <c r="E93" s="184" t="s">
        <v>504</v>
      </c>
      <c r="F93" s="185" t="s">
        <v>505</v>
      </c>
      <c r="G93" s="186" t="s">
        <v>275</v>
      </c>
      <c r="H93" s="187">
        <v>1</v>
      </c>
      <c r="I93" s="188"/>
      <c r="J93" s="189">
        <f>ROUND(I93*H93,2)</f>
        <v>0</v>
      </c>
      <c r="K93" s="185" t="s">
        <v>5</v>
      </c>
      <c r="L93" s="42"/>
      <c r="M93" s="190" t="s">
        <v>5</v>
      </c>
      <c r="N93" s="191" t="s">
        <v>50</v>
      </c>
      <c r="O93" s="43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24" t="s">
        <v>271</v>
      </c>
      <c r="AT93" s="24" t="s">
        <v>161</v>
      </c>
      <c r="AU93" s="24" t="s">
        <v>86</v>
      </c>
      <c r="AY93" s="24" t="s">
        <v>158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4" t="s">
        <v>26</v>
      </c>
      <c r="BK93" s="194">
        <f>ROUND(I93*H93,2)</f>
        <v>0</v>
      </c>
      <c r="BL93" s="24" t="s">
        <v>271</v>
      </c>
      <c r="BM93" s="24" t="s">
        <v>506</v>
      </c>
    </row>
    <row r="94" spans="2:65" s="13" customFormat="1">
      <c r="B94" s="204"/>
      <c r="D94" s="196" t="s">
        <v>167</v>
      </c>
      <c r="E94" s="205" t="s">
        <v>5</v>
      </c>
      <c r="F94" s="206" t="s">
        <v>500</v>
      </c>
      <c r="H94" s="207" t="s">
        <v>5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7" t="s">
        <v>167</v>
      </c>
      <c r="AU94" s="207" t="s">
        <v>86</v>
      </c>
      <c r="AV94" s="13" t="s">
        <v>26</v>
      </c>
      <c r="AW94" s="13" t="s">
        <v>43</v>
      </c>
      <c r="AX94" s="13" t="s">
        <v>79</v>
      </c>
      <c r="AY94" s="207" t="s">
        <v>158</v>
      </c>
    </row>
    <row r="95" spans="2:65" s="12" customFormat="1">
      <c r="B95" s="195"/>
      <c r="D95" s="212" t="s">
        <v>167</v>
      </c>
      <c r="E95" s="213" t="s">
        <v>5</v>
      </c>
      <c r="F95" s="214" t="s">
        <v>26</v>
      </c>
      <c r="H95" s="215">
        <v>1</v>
      </c>
      <c r="I95" s="200"/>
      <c r="L95" s="195"/>
      <c r="M95" s="216"/>
      <c r="N95" s="217"/>
      <c r="O95" s="217"/>
      <c r="P95" s="217"/>
      <c r="Q95" s="217"/>
      <c r="R95" s="217"/>
      <c r="S95" s="217"/>
      <c r="T95" s="218"/>
      <c r="AT95" s="197" t="s">
        <v>167</v>
      </c>
      <c r="AU95" s="197" t="s">
        <v>86</v>
      </c>
      <c r="AV95" s="12" t="s">
        <v>86</v>
      </c>
      <c r="AW95" s="12" t="s">
        <v>43</v>
      </c>
      <c r="AX95" s="12" t="s">
        <v>26</v>
      </c>
      <c r="AY95" s="197" t="s">
        <v>158</v>
      </c>
    </row>
    <row r="96" spans="2:65" s="1" customFormat="1" ht="22.5" customHeight="1">
      <c r="B96" s="182"/>
      <c r="C96" s="183" t="s">
        <v>165</v>
      </c>
      <c r="D96" s="183" t="s">
        <v>161</v>
      </c>
      <c r="E96" s="184" t="s">
        <v>507</v>
      </c>
      <c r="F96" s="185" t="s">
        <v>508</v>
      </c>
      <c r="G96" s="186" t="s">
        <v>275</v>
      </c>
      <c r="H96" s="187">
        <v>1</v>
      </c>
      <c r="I96" s="188"/>
      <c r="J96" s="189">
        <f>ROUND(I96*H96,2)</f>
        <v>0</v>
      </c>
      <c r="K96" s="185" t="s">
        <v>5</v>
      </c>
      <c r="L96" s="42"/>
      <c r="M96" s="190" t="s">
        <v>5</v>
      </c>
      <c r="N96" s="191" t="s">
        <v>50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4" t="s">
        <v>271</v>
      </c>
      <c r="AT96" s="24" t="s">
        <v>161</v>
      </c>
      <c r="AU96" s="24" t="s">
        <v>86</v>
      </c>
      <c r="AY96" s="24" t="s">
        <v>158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4" t="s">
        <v>26</v>
      </c>
      <c r="BK96" s="194">
        <f>ROUND(I96*H96,2)</f>
        <v>0</v>
      </c>
      <c r="BL96" s="24" t="s">
        <v>271</v>
      </c>
      <c r="BM96" s="24" t="s">
        <v>509</v>
      </c>
    </row>
    <row r="97" spans="2:65" s="13" customFormat="1">
      <c r="B97" s="204"/>
      <c r="D97" s="196" t="s">
        <v>167</v>
      </c>
      <c r="E97" s="205" t="s">
        <v>5</v>
      </c>
      <c r="F97" s="206" t="s">
        <v>500</v>
      </c>
      <c r="H97" s="207" t="s">
        <v>5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7" t="s">
        <v>167</v>
      </c>
      <c r="AU97" s="207" t="s">
        <v>86</v>
      </c>
      <c r="AV97" s="13" t="s">
        <v>26</v>
      </c>
      <c r="AW97" s="13" t="s">
        <v>43</v>
      </c>
      <c r="AX97" s="13" t="s">
        <v>79</v>
      </c>
      <c r="AY97" s="207" t="s">
        <v>158</v>
      </c>
    </row>
    <row r="98" spans="2:65" s="12" customFormat="1">
      <c r="B98" s="195"/>
      <c r="D98" s="212" t="s">
        <v>167</v>
      </c>
      <c r="E98" s="213" t="s">
        <v>5</v>
      </c>
      <c r="F98" s="214" t="s">
        <v>26</v>
      </c>
      <c r="H98" s="215">
        <v>1</v>
      </c>
      <c r="I98" s="200"/>
      <c r="L98" s="195"/>
      <c r="M98" s="216"/>
      <c r="N98" s="217"/>
      <c r="O98" s="217"/>
      <c r="P98" s="217"/>
      <c r="Q98" s="217"/>
      <c r="R98" s="217"/>
      <c r="S98" s="217"/>
      <c r="T98" s="218"/>
      <c r="AT98" s="197" t="s">
        <v>167</v>
      </c>
      <c r="AU98" s="197" t="s">
        <v>86</v>
      </c>
      <c r="AV98" s="12" t="s">
        <v>86</v>
      </c>
      <c r="AW98" s="12" t="s">
        <v>43</v>
      </c>
      <c r="AX98" s="12" t="s">
        <v>26</v>
      </c>
      <c r="AY98" s="197" t="s">
        <v>158</v>
      </c>
    </row>
    <row r="99" spans="2:65" s="1" customFormat="1" ht="22.5" customHeight="1">
      <c r="B99" s="182"/>
      <c r="C99" s="183" t="s">
        <v>159</v>
      </c>
      <c r="D99" s="183" t="s">
        <v>161</v>
      </c>
      <c r="E99" s="184" t="s">
        <v>510</v>
      </c>
      <c r="F99" s="185" t="s">
        <v>511</v>
      </c>
      <c r="G99" s="186" t="s">
        <v>275</v>
      </c>
      <c r="H99" s="187">
        <v>1</v>
      </c>
      <c r="I99" s="188"/>
      <c r="J99" s="189">
        <f>ROUND(I99*H99,2)</f>
        <v>0</v>
      </c>
      <c r="K99" s="185" t="s">
        <v>5</v>
      </c>
      <c r="L99" s="42"/>
      <c r="M99" s="190" t="s">
        <v>5</v>
      </c>
      <c r="N99" s="191" t="s">
        <v>50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24" t="s">
        <v>271</v>
      </c>
      <c r="AT99" s="24" t="s">
        <v>161</v>
      </c>
      <c r="AU99" s="24" t="s">
        <v>86</v>
      </c>
      <c r="AY99" s="24" t="s">
        <v>158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4" t="s">
        <v>26</v>
      </c>
      <c r="BK99" s="194">
        <f>ROUND(I99*H99,2)</f>
        <v>0</v>
      </c>
      <c r="BL99" s="24" t="s">
        <v>271</v>
      </c>
      <c r="BM99" s="24" t="s">
        <v>512</v>
      </c>
    </row>
    <row r="100" spans="2:65" s="13" customFormat="1">
      <c r="B100" s="204"/>
      <c r="D100" s="196" t="s">
        <v>167</v>
      </c>
      <c r="E100" s="205" t="s">
        <v>5</v>
      </c>
      <c r="F100" s="206" t="s">
        <v>500</v>
      </c>
      <c r="H100" s="207" t="s">
        <v>5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7" t="s">
        <v>167</v>
      </c>
      <c r="AU100" s="207" t="s">
        <v>86</v>
      </c>
      <c r="AV100" s="13" t="s">
        <v>26</v>
      </c>
      <c r="AW100" s="13" t="s">
        <v>43</v>
      </c>
      <c r="AX100" s="13" t="s">
        <v>79</v>
      </c>
      <c r="AY100" s="207" t="s">
        <v>158</v>
      </c>
    </row>
    <row r="101" spans="2:65" s="12" customFormat="1">
      <c r="B101" s="195"/>
      <c r="D101" s="212" t="s">
        <v>167</v>
      </c>
      <c r="E101" s="213" t="s">
        <v>5</v>
      </c>
      <c r="F101" s="214" t="s">
        <v>26</v>
      </c>
      <c r="H101" s="215">
        <v>1</v>
      </c>
      <c r="I101" s="200"/>
      <c r="L101" s="195"/>
      <c r="M101" s="216"/>
      <c r="N101" s="217"/>
      <c r="O101" s="217"/>
      <c r="P101" s="217"/>
      <c r="Q101" s="217"/>
      <c r="R101" s="217"/>
      <c r="S101" s="217"/>
      <c r="T101" s="218"/>
      <c r="AT101" s="197" t="s">
        <v>167</v>
      </c>
      <c r="AU101" s="197" t="s">
        <v>86</v>
      </c>
      <c r="AV101" s="12" t="s">
        <v>86</v>
      </c>
      <c r="AW101" s="12" t="s">
        <v>43</v>
      </c>
      <c r="AX101" s="12" t="s">
        <v>26</v>
      </c>
      <c r="AY101" s="197" t="s">
        <v>158</v>
      </c>
    </row>
    <row r="102" spans="2:65" s="1" customFormat="1" ht="22.5" customHeight="1">
      <c r="B102" s="182"/>
      <c r="C102" s="183" t="s">
        <v>219</v>
      </c>
      <c r="D102" s="183" t="s">
        <v>161</v>
      </c>
      <c r="E102" s="184" t="s">
        <v>513</v>
      </c>
      <c r="F102" s="185" t="s">
        <v>514</v>
      </c>
      <c r="G102" s="186" t="s">
        <v>275</v>
      </c>
      <c r="H102" s="187">
        <v>1</v>
      </c>
      <c r="I102" s="188"/>
      <c r="J102" s="189">
        <f>ROUND(I102*H102,2)</f>
        <v>0</v>
      </c>
      <c r="K102" s="185" t="s">
        <v>5</v>
      </c>
      <c r="L102" s="42"/>
      <c r="M102" s="190" t="s">
        <v>5</v>
      </c>
      <c r="N102" s="191" t="s">
        <v>50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4" t="s">
        <v>271</v>
      </c>
      <c r="AT102" s="24" t="s">
        <v>161</v>
      </c>
      <c r="AU102" s="24" t="s">
        <v>86</v>
      </c>
      <c r="AY102" s="24" t="s">
        <v>158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4" t="s">
        <v>26</v>
      </c>
      <c r="BK102" s="194">
        <f>ROUND(I102*H102,2)</f>
        <v>0</v>
      </c>
      <c r="BL102" s="24" t="s">
        <v>271</v>
      </c>
      <c r="BM102" s="24" t="s">
        <v>515</v>
      </c>
    </row>
    <row r="103" spans="2:65" s="13" customFormat="1">
      <c r="B103" s="204"/>
      <c r="D103" s="196" t="s">
        <v>167</v>
      </c>
      <c r="E103" s="205" t="s">
        <v>5</v>
      </c>
      <c r="F103" s="206" t="s">
        <v>500</v>
      </c>
      <c r="H103" s="207" t="s">
        <v>5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7" t="s">
        <v>167</v>
      </c>
      <c r="AU103" s="207" t="s">
        <v>86</v>
      </c>
      <c r="AV103" s="13" t="s">
        <v>26</v>
      </c>
      <c r="AW103" s="13" t="s">
        <v>43</v>
      </c>
      <c r="AX103" s="13" t="s">
        <v>79</v>
      </c>
      <c r="AY103" s="207" t="s">
        <v>158</v>
      </c>
    </row>
    <row r="104" spans="2:65" s="12" customFormat="1">
      <c r="B104" s="195"/>
      <c r="D104" s="212" t="s">
        <v>167</v>
      </c>
      <c r="E104" s="213" t="s">
        <v>5</v>
      </c>
      <c r="F104" s="214" t="s">
        <v>26</v>
      </c>
      <c r="H104" s="215">
        <v>1</v>
      </c>
      <c r="I104" s="200"/>
      <c r="L104" s="195"/>
      <c r="M104" s="216"/>
      <c r="N104" s="217"/>
      <c r="O104" s="217"/>
      <c r="P104" s="217"/>
      <c r="Q104" s="217"/>
      <c r="R104" s="217"/>
      <c r="S104" s="217"/>
      <c r="T104" s="218"/>
      <c r="AT104" s="197" t="s">
        <v>167</v>
      </c>
      <c r="AU104" s="197" t="s">
        <v>86</v>
      </c>
      <c r="AV104" s="12" t="s">
        <v>86</v>
      </c>
      <c r="AW104" s="12" t="s">
        <v>43</v>
      </c>
      <c r="AX104" s="12" t="s">
        <v>26</v>
      </c>
      <c r="AY104" s="197" t="s">
        <v>158</v>
      </c>
    </row>
    <row r="105" spans="2:65" s="1" customFormat="1" ht="22.5" customHeight="1">
      <c r="B105" s="182"/>
      <c r="C105" s="183" t="s">
        <v>224</v>
      </c>
      <c r="D105" s="183" t="s">
        <v>161</v>
      </c>
      <c r="E105" s="184" t="s">
        <v>516</v>
      </c>
      <c r="F105" s="185" t="s">
        <v>517</v>
      </c>
      <c r="G105" s="186" t="s">
        <v>275</v>
      </c>
      <c r="H105" s="187">
        <v>1</v>
      </c>
      <c r="I105" s="188"/>
      <c r="J105" s="189">
        <f>ROUND(I105*H105,2)</f>
        <v>0</v>
      </c>
      <c r="K105" s="185" t="s">
        <v>5</v>
      </c>
      <c r="L105" s="42"/>
      <c r="M105" s="190" t="s">
        <v>5</v>
      </c>
      <c r="N105" s="191" t="s">
        <v>50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4" t="s">
        <v>271</v>
      </c>
      <c r="AT105" s="24" t="s">
        <v>161</v>
      </c>
      <c r="AU105" s="24" t="s">
        <v>86</v>
      </c>
      <c r="AY105" s="24" t="s">
        <v>158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4" t="s">
        <v>26</v>
      </c>
      <c r="BK105" s="194">
        <f>ROUND(I105*H105,2)</f>
        <v>0</v>
      </c>
      <c r="BL105" s="24" t="s">
        <v>271</v>
      </c>
      <c r="BM105" s="24" t="s">
        <v>518</v>
      </c>
    </row>
    <row r="106" spans="2:65" s="13" customFormat="1">
      <c r="B106" s="204"/>
      <c r="D106" s="196" t="s">
        <v>167</v>
      </c>
      <c r="E106" s="205" t="s">
        <v>5</v>
      </c>
      <c r="F106" s="206" t="s">
        <v>500</v>
      </c>
      <c r="H106" s="207" t="s">
        <v>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7" t="s">
        <v>167</v>
      </c>
      <c r="AU106" s="207" t="s">
        <v>86</v>
      </c>
      <c r="AV106" s="13" t="s">
        <v>26</v>
      </c>
      <c r="AW106" s="13" t="s">
        <v>43</v>
      </c>
      <c r="AX106" s="13" t="s">
        <v>79</v>
      </c>
      <c r="AY106" s="207" t="s">
        <v>158</v>
      </c>
    </row>
    <row r="107" spans="2:65" s="12" customFormat="1">
      <c r="B107" s="195"/>
      <c r="D107" s="212" t="s">
        <v>167</v>
      </c>
      <c r="E107" s="213" t="s">
        <v>5</v>
      </c>
      <c r="F107" s="214" t="s">
        <v>26</v>
      </c>
      <c r="H107" s="215">
        <v>1</v>
      </c>
      <c r="I107" s="200"/>
      <c r="L107" s="195"/>
      <c r="M107" s="216"/>
      <c r="N107" s="217"/>
      <c r="O107" s="217"/>
      <c r="P107" s="217"/>
      <c r="Q107" s="217"/>
      <c r="R107" s="217"/>
      <c r="S107" s="217"/>
      <c r="T107" s="218"/>
      <c r="AT107" s="197" t="s">
        <v>167</v>
      </c>
      <c r="AU107" s="197" t="s">
        <v>86</v>
      </c>
      <c r="AV107" s="12" t="s">
        <v>86</v>
      </c>
      <c r="AW107" s="12" t="s">
        <v>43</v>
      </c>
      <c r="AX107" s="12" t="s">
        <v>26</v>
      </c>
      <c r="AY107" s="197" t="s">
        <v>158</v>
      </c>
    </row>
    <row r="108" spans="2:65" s="1" customFormat="1" ht="22.5" customHeight="1">
      <c r="B108" s="182"/>
      <c r="C108" s="183" t="s">
        <v>229</v>
      </c>
      <c r="D108" s="183" t="s">
        <v>161</v>
      </c>
      <c r="E108" s="184" t="s">
        <v>519</v>
      </c>
      <c r="F108" s="185" t="s">
        <v>520</v>
      </c>
      <c r="G108" s="186" t="s">
        <v>275</v>
      </c>
      <c r="H108" s="187">
        <v>1</v>
      </c>
      <c r="I108" s="188"/>
      <c r="J108" s="189">
        <f>ROUND(I108*H108,2)</f>
        <v>0</v>
      </c>
      <c r="K108" s="185" t="s">
        <v>5</v>
      </c>
      <c r="L108" s="42"/>
      <c r="M108" s="190" t="s">
        <v>5</v>
      </c>
      <c r="N108" s="191" t="s">
        <v>50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4" t="s">
        <v>271</v>
      </c>
      <c r="AT108" s="24" t="s">
        <v>161</v>
      </c>
      <c r="AU108" s="24" t="s">
        <v>86</v>
      </c>
      <c r="AY108" s="24" t="s">
        <v>158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4" t="s">
        <v>26</v>
      </c>
      <c r="BK108" s="194">
        <f>ROUND(I108*H108,2)</f>
        <v>0</v>
      </c>
      <c r="BL108" s="24" t="s">
        <v>271</v>
      </c>
      <c r="BM108" s="24" t="s">
        <v>521</v>
      </c>
    </row>
    <row r="109" spans="2:65" s="13" customFormat="1">
      <c r="B109" s="204"/>
      <c r="D109" s="196" t="s">
        <v>167</v>
      </c>
      <c r="E109" s="205" t="s">
        <v>5</v>
      </c>
      <c r="F109" s="206" t="s">
        <v>500</v>
      </c>
      <c r="H109" s="207" t="s">
        <v>5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7" t="s">
        <v>167</v>
      </c>
      <c r="AU109" s="207" t="s">
        <v>86</v>
      </c>
      <c r="AV109" s="13" t="s">
        <v>26</v>
      </c>
      <c r="AW109" s="13" t="s">
        <v>43</v>
      </c>
      <c r="AX109" s="13" t="s">
        <v>79</v>
      </c>
      <c r="AY109" s="207" t="s">
        <v>158</v>
      </c>
    </row>
    <row r="110" spans="2:65" s="12" customFormat="1">
      <c r="B110" s="195"/>
      <c r="D110" s="212" t="s">
        <v>167</v>
      </c>
      <c r="E110" s="213" t="s">
        <v>5</v>
      </c>
      <c r="F110" s="214" t="s">
        <v>26</v>
      </c>
      <c r="H110" s="215">
        <v>1</v>
      </c>
      <c r="I110" s="200"/>
      <c r="L110" s="195"/>
      <c r="M110" s="216"/>
      <c r="N110" s="217"/>
      <c r="O110" s="217"/>
      <c r="P110" s="217"/>
      <c r="Q110" s="217"/>
      <c r="R110" s="217"/>
      <c r="S110" s="217"/>
      <c r="T110" s="218"/>
      <c r="AT110" s="197" t="s">
        <v>167</v>
      </c>
      <c r="AU110" s="197" t="s">
        <v>86</v>
      </c>
      <c r="AV110" s="12" t="s">
        <v>86</v>
      </c>
      <c r="AW110" s="12" t="s">
        <v>43</v>
      </c>
      <c r="AX110" s="12" t="s">
        <v>26</v>
      </c>
      <c r="AY110" s="197" t="s">
        <v>158</v>
      </c>
    </row>
    <row r="111" spans="2:65" s="1" customFormat="1" ht="22.5" customHeight="1">
      <c r="B111" s="182"/>
      <c r="C111" s="183" t="s">
        <v>235</v>
      </c>
      <c r="D111" s="183" t="s">
        <v>161</v>
      </c>
      <c r="E111" s="184" t="s">
        <v>522</v>
      </c>
      <c r="F111" s="185" t="s">
        <v>523</v>
      </c>
      <c r="G111" s="186" t="s">
        <v>275</v>
      </c>
      <c r="H111" s="187">
        <v>1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50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4" t="s">
        <v>271</v>
      </c>
      <c r="AT111" s="24" t="s">
        <v>161</v>
      </c>
      <c r="AU111" s="24" t="s">
        <v>86</v>
      </c>
      <c r="AY111" s="24" t="s">
        <v>158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4" t="s">
        <v>26</v>
      </c>
      <c r="BK111" s="194">
        <f>ROUND(I111*H111,2)</f>
        <v>0</v>
      </c>
      <c r="BL111" s="24" t="s">
        <v>271</v>
      </c>
      <c r="BM111" s="24" t="s">
        <v>524</v>
      </c>
    </row>
    <row r="112" spans="2:65" s="13" customFormat="1">
      <c r="B112" s="204"/>
      <c r="D112" s="196" t="s">
        <v>167</v>
      </c>
      <c r="E112" s="205" t="s">
        <v>5</v>
      </c>
      <c r="F112" s="206" t="s">
        <v>500</v>
      </c>
      <c r="H112" s="207" t="s">
        <v>5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7" t="s">
        <v>167</v>
      </c>
      <c r="AU112" s="207" t="s">
        <v>86</v>
      </c>
      <c r="AV112" s="13" t="s">
        <v>26</v>
      </c>
      <c r="AW112" s="13" t="s">
        <v>43</v>
      </c>
      <c r="AX112" s="13" t="s">
        <v>79</v>
      </c>
      <c r="AY112" s="207" t="s">
        <v>158</v>
      </c>
    </row>
    <row r="113" spans="2:65" s="12" customFormat="1">
      <c r="B113" s="195"/>
      <c r="D113" s="212" t="s">
        <v>167</v>
      </c>
      <c r="E113" s="213" t="s">
        <v>5</v>
      </c>
      <c r="F113" s="214" t="s">
        <v>26</v>
      </c>
      <c r="H113" s="215">
        <v>1</v>
      </c>
      <c r="I113" s="200"/>
      <c r="L113" s="195"/>
      <c r="M113" s="216"/>
      <c r="N113" s="217"/>
      <c r="O113" s="217"/>
      <c r="P113" s="217"/>
      <c r="Q113" s="217"/>
      <c r="R113" s="217"/>
      <c r="S113" s="217"/>
      <c r="T113" s="218"/>
      <c r="AT113" s="197" t="s">
        <v>167</v>
      </c>
      <c r="AU113" s="197" t="s">
        <v>86</v>
      </c>
      <c r="AV113" s="12" t="s">
        <v>86</v>
      </c>
      <c r="AW113" s="12" t="s">
        <v>43</v>
      </c>
      <c r="AX113" s="12" t="s">
        <v>26</v>
      </c>
      <c r="AY113" s="197" t="s">
        <v>158</v>
      </c>
    </row>
    <row r="114" spans="2:65" s="1" customFormat="1" ht="22.5" customHeight="1">
      <c r="B114" s="182"/>
      <c r="C114" s="183" t="s">
        <v>241</v>
      </c>
      <c r="D114" s="183" t="s">
        <v>161</v>
      </c>
      <c r="E114" s="184" t="s">
        <v>525</v>
      </c>
      <c r="F114" s="185" t="s">
        <v>526</v>
      </c>
      <c r="G114" s="186" t="s">
        <v>275</v>
      </c>
      <c r="H114" s="187">
        <v>1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50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4" t="s">
        <v>271</v>
      </c>
      <c r="AT114" s="24" t="s">
        <v>161</v>
      </c>
      <c r="AU114" s="24" t="s">
        <v>86</v>
      </c>
      <c r="AY114" s="24" t="s">
        <v>158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4" t="s">
        <v>26</v>
      </c>
      <c r="BK114" s="194">
        <f>ROUND(I114*H114,2)</f>
        <v>0</v>
      </c>
      <c r="BL114" s="24" t="s">
        <v>271</v>
      </c>
      <c r="BM114" s="24" t="s">
        <v>527</v>
      </c>
    </row>
    <row r="115" spans="2:65" s="13" customFormat="1">
      <c r="B115" s="204"/>
      <c r="D115" s="196" t="s">
        <v>167</v>
      </c>
      <c r="E115" s="205" t="s">
        <v>5</v>
      </c>
      <c r="F115" s="206" t="s">
        <v>500</v>
      </c>
      <c r="H115" s="207" t="s">
        <v>5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7" t="s">
        <v>167</v>
      </c>
      <c r="AU115" s="207" t="s">
        <v>86</v>
      </c>
      <c r="AV115" s="13" t="s">
        <v>26</v>
      </c>
      <c r="AW115" s="13" t="s">
        <v>43</v>
      </c>
      <c r="AX115" s="13" t="s">
        <v>79</v>
      </c>
      <c r="AY115" s="207" t="s">
        <v>158</v>
      </c>
    </row>
    <row r="116" spans="2:65" s="12" customFormat="1">
      <c r="B116" s="195"/>
      <c r="D116" s="212" t="s">
        <v>167</v>
      </c>
      <c r="E116" s="213" t="s">
        <v>5</v>
      </c>
      <c r="F116" s="214" t="s">
        <v>26</v>
      </c>
      <c r="H116" s="215">
        <v>1</v>
      </c>
      <c r="I116" s="200"/>
      <c r="L116" s="195"/>
      <c r="M116" s="216"/>
      <c r="N116" s="217"/>
      <c r="O116" s="217"/>
      <c r="P116" s="217"/>
      <c r="Q116" s="217"/>
      <c r="R116" s="217"/>
      <c r="S116" s="217"/>
      <c r="T116" s="218"/>
      <c r="AT116" s="197" t="s">
        <v>167</v>
      </c>
      <c r="AU116" s="197" t="s">
        <v>86</v>
      </c>
      <c r="AV116" s="12" t="s">
        <v>86</v>
      </c>
      <c r="AW116" s="12" t="s">
        <v>43</v>
      </c>
      <c r="AX116" s="12" t="s">
        <v>26</v>
      </c>
      <c r="AY116" s="197" t="s">
        <v>158</v>
      </c>
    </row>
    <row r="117" spans="2:65" s="1" customFormat="1" ht="22.5" customHeight="1">
      <c r="B117" s="182"/>
      <c r="C117" s="183" t="s">
        <v>245</v>
      </c>
      <c r="D117" s="183" t="s">
        <v>161</v>
      </c>
      <c r="E117" s="184" t="s">
        <v>528</v>
      </c>
      <c r="F117" s="185" t="s">
        <v>529</v>
      </c>
      <c r="G117" s="186" t="s">
        <v>275</v>
      </c>
      <c r="H117" s="187">
        <v>1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50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4" t="s">
        <v>271</v>
      </c>
      <c r="AT117" s="24" t="s">
        <v>161</v>
      </c>
      <c r="AU117" s="24" t="s">
        <v>86</v>
      </c>
      <c r="AY117" s="24" t="s">
        <v>158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4" t="s">
        <v>26</v>
      </c>
      <c r="BK117" s="194">
        <f>ROUND(I117*H117,2)</f>
        <v>0</v>
      </c>
      <c r="BL117" s="24" t="s">
        <v>271</v>
      </c>
      <c r="BM117" s="24" t="s">
        <v>530</v>
      </c>
    </row>
    <row r="118" spans="2:65" s="13" customFormat="1">
      <c r="B118" s="204"/>
      <c r="D118" s="196" t="s">
        <v>167</v>
      </c>
      <c r="E118" s="205" t="s">
        <v>5</v>
      </c>
      <c r="F118" s="206" t="s">
        <v>500</v>
      </c>
      <c r="H118" s="207" t="s">
        <v>5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7" t="s">
        <v>167</v>
      </c>
      <c r="AU118" s="207" t="s">
        <v>86</v>
      </c>
      <c r="AV118" s="13" t="s">
        <v>26</v>
      </c>
      <c r="AW118" s="13" t="s">
        <v>43</v>
      </c>
      <c r="AX118" s="13" t="s">
        <v>79</v>
      </c>
      <c r="AY118" s="207" t="s">
        <v>158</v>
      </c>
    </row>
    <row r="119" spans="2:65" s="12" customFormat="1">
      <c r="B119" s="195"/>
      <c r="D119" s="212" t="s">
        <v>167</v>
      </c>
      <c r="E119" s="213" t="s">
        <v>5</v>
      </c>
      <c r="F119" s="214" t="s">
        <v>26</v>
      </c>
      <c r="H119" s="215">
        <v>1</v>
      </c>
      <c r="I119" s="200"/>
      <c r="L119" s="195"/>
      <c r="M119" s="216"/>
      <c r="N119" s="217"/>
      <c r="O119" s="217"/>
      <c r="P119" s="217"/>
      <c r="Q119" s="217"/>
      <c r="R119" s="217"/>
      <c r="S119" s="217"/>
      <c r="T119" s="218"/>
      <c r="AT119" s="197" t="s">
        <v>167</v>
      </c>
      <c r="AU119" s="197" t="s">
        <v>86</v>
      </c>
      <c r="AV119" s="12" t="s">
        <v>86</v>
      </c>
      <c r="AW119" s="12" t="s">
        <v>43</v>
      </c>
      <c r="AX119" s="12" t="s">
        <v>26</v>
      </c>
      <c r="AY119" s="197" t="s">
        <v>158</v>
      </c>
    </row>
    <row r="120" spans="2:65" s="1" customFormat="1" ht="22.5" customHeight="1">
      <c r="B120" s="182"/>
      <c r="C120" s="183" t="s">
        <v>250</v>
      </c>
      <c r="D120" s="183" t="s">
        <v>161</v>
      </c>
      <c r="E120" s="184" t="s">
        <v>531</v>
      </c>
      <c r="F120" s="185" t="s">
        <v>532</v>
      </c>
      <c r="G120" s="186" t="s">
        <v>275</v>
      </c>
      <c r="H120" s="187">
        <v>1</v>
      </c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191" t="s">
        <v>50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4" t="s">
        <v>271</v>
      </c>
      <c r="AT120" s="24" t="s">
        <v>161</v>
      </c>
      <c r="AU120" s="24" t="s">
        <v>86</v>
      </c>
      <c r="AY120" s="24" t="s">
        <v>158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4" t="s">
        <v>26</v>
      </c>
      <c r="BK120" s="194">
        <f>ROUND(I120*H120,2)</f>
        <v>0</v>
      </c>
      <c r="BL120" s="24" t="s">
        <v>271</v>
      </c>
      <c r="BM120" s="24" t="s">
        <v>533</v>
      </c>
    </row>
    <row r="121" spans="2:65" s="13" customFormat="1">
      <c r="B121" s="204"/>
      <c r="D121" s="196" t="s">
        <v>167</v>
      </c>
      <c r="E121" s="205" t="s">
        <v>5</v>
      </c>
      <c r="F121" s="206" t="s">
        <v>500</v>
      </c>
      <c r="H121" s="207" t="s">
        <v>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7" t="s">
        <v>167</v>
      </c>
      <c r="AU121" s="207" t="s">
        <v>86</v>
      </c>
      <c r="AV121" s="13" t="s">
        <v>26</v>
      </c>
      <c r="AW121" s="13" t="s">
        <v>43</v>
      </c>
      <c r="AX121" s="13" t="s">
        <v>79</v>
      </c>
      <c r="AY121" s="207" t="s">
        <v>158</v>
      </c>
    </row>
    <row r="122" spans="2:65" s="12" customFormat="1">
      <c r="B122" s="195"/>
      <c r="D122" s="212" t="s">
        <v>167</v>
      </c>
      <c r="E122" s="213" t="s">
        <v>5</v>
      </c>
      <c r="F122" s="214" t="s">
        <v>26</v>
      </c>
      <c r="H122" s="215">
        <v>1</v>
      </c>
      <c r="I122" s="200"/>
      <c r="L122" s="195"/>
      <c r="M122" s="216"/>
      <c r="N122" s="217"/>
      <c r="O122" s="217"/>
      <c r="P122" s="217"/>
      <c r="Q122" s="217"/>
      <c r="R122" s="217"/>
      <c r="S122" s="217"/>
      <c r="T122" s="218"/>
      <c r="AT122" s="197" t="s">
        <v>167</v>
      </c>
      <c r="AU122" s="197" t="s">
        <v>86</v>
      </c>
      <c r="AV122" s="12" t="s">
        <v>86</v>
      </c>
      <c r="AW122" s="12" t="s">
        <v>43</v>
      </c>
      <c r="AX122" s="12" t="s">
        <v>26</v>
      </c>
      <c r="AY122" s="197" t="s">
        <v>158</v>
      </c>
    </row>
    <row r="123" spans="2:65" s="1" customFormat="1" ht="22.5" customHeight="1">
      <c r="B123" s="182"/>
      <c r="C123" s="183" t="s">
        <v>256</v>
      </c>
      <c r="D123" s="183" t="s">
        <v>161</v>
      </c>
      <c r="E123" s="184" t="s">
        <v>534</v>
      </c>
      <c r="F123" s="185" t="s">
        <v>535</v>
      </c>
      <c r="G123" s="186" t="s">
        <v>275</v>
      </c>
      <c r="H123" s="187">
        <v>1</v>
      </c>
      <c r="I123" s="188"/>
      <c r="J123" s="189">
        <f>ROUND(I123*H123,2)</f>
        <v>0</v>
      </c>
      <c r="K123" s="185" t="s">
        <v>5</v>
      </c>
      <c r="L123" s="42"/>
      <c r="M123" s="190" t="s">
        <v>5</v>
      </c>
      <c r="N123" s="191" t="s">
        <v>50</v>
      </c>
      <c r="O123" s="43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24" t="s">
        <v>271</v>
      </c>
      <c r="AT123" s="24" t="s">
        <v>161</v>
      </c>
      <c r="AU123" s="24" t="s">
        <v>86</v>
      </c>
      <c r="AY123" s="24" t="s">
        <v>158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4" t="s">
        <v>26</v>
      </c>
      <c r="BK123" s="194">
        <f>ROUND(I123*H123,2)</f>
        <v>0</v>
      </c>
      <c r="BL123" s="24" t="s">
        <v>271</v>
      </c>
      <c r="BM123" s="24" t="s">
        <v>536</v>
      </c>
    </row>
    <row r="124" spans="2:65" s="13" customFormat="1">
      <c r="B124" s="204"/>
      <c r="D124" s="196" t="s">
        <v>167</v>
      </c>
      <c r="E124" s="205" t="s">
        <v>5</v>
      </c>
      <c r="F124" s="206" t="s">
        <v>500</v>
      </c>
      <c r="H124" s="207" t="s">
        <v>5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7" t="s">
        <v>167</v>
      </c>
      <c r="AU124" s="207" t="s">
        <v>86</v>
      </c>
      <c r="AV124" s="13" t="s">
        <v>26</v>
      </c>
      <c r="AW124" s="13" t="s">
        <v>43</v>
      </c>
      <c r="AX124" s="13" t="s">
        <v>79</v>
      </c>
      <c r="AY124" s="207" t="s">
        <v>158</v>
      </c>
    </row>
    <row r="125" spans="2:65" s="12" customFormat="1">
      <c r="B125" s="195"/>
      <c r="D125" s="212" t="s">
        <v>167</v>
      </c>
      <c r="E125" s="213" t="s">
        <v>5</v>
      </c>
      <c r="F125" s="214" t="s">
        <v>26</v>
      </c>
      <c r="H125" s="215">
        <v>1</v>
      </c>
      <c r="I125" s="200"/>
      <c r="L125" s="195"/>
      <c r="M125" s="216"/>
      <c r="N125" s="217"/>
      <c r="O125" s="217"/>
      <c r="P125" s="217"/>
      <c r="Q125" s="217"/>
      <c r="R125" s="217"/>
      <c r="S125" s="217"/>
      <c r="T125" s="218"/>
      <c r="AT125" s="197" t="s">
        <v>167</v>
      </c>
      <c r="AU125" s="197" t="s">
        <v>86</v>
      </c>
      <c r="AV125" s="12" t="s">
        <v>86</v>
      </c>
      <c r="AW125" s="12" t="s">
        <v>43</v>
      </c>
      <c r="AX125" s="12" t="s">
        <v>26</v>
      </c>
      <c r="AY125" s="197" t="s">
        <v>158</v>
      </c>
    </row>
    <row r="126" spans="2:65" s="1" customFormat="1" ht="22.5" customHeight="1">
      <c r="B126" s="182"/>
      <c r="C126" s="183" t="s">
        <v>260</v>
      </c>
      <c r="D126" s="183" t="s">
        <v>161</v>
      </c>
      <c r="E126" s="184" t="s">
        <v>537</v>
      </c>
      <c r="F126" s="185" t="s">
        <v>538</v>
      </c>
      <c r="G126" s="186" t="s">
        <v>275</v>
      </c>
      <c r="H126" s="187">
        <v>1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50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4" t="s">
        <v>271</v>
      </c>
      <c r="AT126" s="24" t="s">
        <v>161</v>
      </c>
      <c r="AU126" s="24" t="s">
        <v>86</v>
      </c>
      <c r="AY126" s="24" t="s">
        <v>158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4" t="s">
        <v>26</v>
      </c>
      <c r="BK126" s="194">
        <f>ROUND(I126*H126,2)</f>
        <v>0</v>
      </c>
      <c r="BL126" s="24" t="s">
        <v>271</v>
      </c>
      <c r="BM126" s="24" t="s">
        <v>539</v>
      </c>
    </row>
    <row r="127" spans="2:65" s="13" customFormat="1">
      <c r="B127" s="204"/>
      <c r="D127" s="196" t="s">
        <v>167</v>
      </c>
      <c r="E127" s="205" t="s">
        <v>5</v>
      </c>
      <c r="F127" s="206" t="s">
        <v>500</v>
      </c>
      <c r="H127" s="207" t="s">
        <v>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7" t="s">
        <v>167</v>
      </c>
      <c r="AU127" s="207" t="s">
        <v>86</v>
      </c>
      <c r="AV127" s="13" t="s">
        <v>26</v>
      </c>
      <c r="AW127" s="13" t="s">
        <v>43</v>
      </c>
      <c r="AX127" s="13" t="s">
        <v>79</v>
      </c>
      <c r="AY127" s="207" t="s">
        <v>158</v>
      </c>
    </row>
    <row r="128" spans="2:65" s="12" customFormat="1">
      <c r="B128" s="195"/>
      <c r="D128" s="212" t="s">
        <v>167</v>
      </c>
      <c r="E128" s="213" t="s">
        <v>5</v>
      </c>
      <c r="F128" s="214" t="s">
        <v>26</v>
      </c>
      <c r="H128" s="215">
        <v>1</v>
      </c>
      <c r="I128" s="200"/>
      <c r="L128" s="195"/>
      <c r="M128" s="216"/>
      <c r="N128" s="217"/>
      <c r="O128" s="217"/>
      <c r="P128" s="217"/>
      <c r="Q128" s="217"/>
      <c r="R128" s="217"/>
      <c r="S128" s="217"/>
      <c r="T128" s="218"/>
      <c r="AT128" s="197" t="s">
        <v>167</v>
      </c>
      <c r="AU128" s="197" t="s">
        <v>86</v>
      </c>
      <c r="AV128" s="12" t="s">
        <v>86</v>
      </c>
      <c r="AW128" s="12" t="s">
        <v>43</v>
      </c>
      <c r="AX128" s="12" t="s">
        <v>26</v>
      </c>
      <c r="AY128" s="197" t="s">
        <v>158</v>
      </c>
    </row>
    <row r="129" spans="2:65" s="1" customFormat="1" ht="22.5" customHeight="1">
      <c r="B129" s="182"/>
      <c r="C129" s="183" t="s">
        <v>11</v>
      </c>
      <c r="D129" s="183" t="s">
        <v>161</v>
      </c>
      <c r="E129" s="184" t="s">
        <v>540</v>
      </c>
      <c r="F129" s="185" t="s">
        <v>541</v>
      </c>
      <c r="G129" s="186" t="s">
        <v>275</v>
      </c>
      <c r="H129" s="187">
        <v>1</v>
      </c>
      <c r="I129" s="188"/>
      <c r="J129" s="189">
        <f>ROUND(I129*H129,2)</f>
        <v>0</v>
      </c>
      <c r="K129" s="185" t="s">
        <v>5</v>
      </c>
      <c r="L129" s="42"/>
      <c r="M129" s="190" t="s">
        <v>5</v>
      </c>
      <c r="N129" s="191" t="s">
        <v>50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4" t="s">
        <v>271</v>
      </c>
      <c r="AT129" s="24" t="s">
        <v>161</v>
      </c>
      <c r="AU129" s="24" t="s">
        <v>86</v>
      </c>
      <c r="AY129" s="24" t="s">
        <v>158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4" t="s">
        <v>26</v>
      </c>
      <c r="BK129" s="194">
        <f>ROUND(I129*H129,2)</f>
        <v>0</v>
      </c>
      <c r="BL129" s="24" t="s">
        <v>271</v>
      </c>
      <c r="BM129" s="24" t="s">
        <v>542</v>
      </c>
    </row>
    <row r="130" spans="2:65" s="13" customFormat="1">
      <c r="B130" s="204"/>
      <c r="D130" s="196" t="s">
        <v>167</v>
      </c>
      <c r="E130" s="205" t="s">
        <v>5</v>
      </c>
      <c r="F130" s="206" t="s">
        <v>500</v>
      </c>
      <c r="H130" s="207" t="s">
        <v>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7" t="s">
        <v>167</v>
      </c>
      <c r="AU130" s="207" t="s">
        <v>86</v>
      </c>
      <c r="AV130" s="13" t="s">
        <v>26</v>
      </c>
      <c r="AW130" s="13" t="s">
        <v>43</v>
      </c>
      <c r="AX130" s="13" t="s">
        <v>79</v>
      </c>
      <c r="AY130" s="207" t="s">
        <v>158</v>
      </c>
    </row>
    <row r="131" spans="2:65" s="12" customFormat="1">
      <c r="B131" s="195"/>
      <c r="D131" s="212" t="s">
        <v>167</v>
      </c>
      <c r="E131" s="213" t="s">
        <v>5</v>
      </c>
      <c r="F131" s="214" t="s">
        <v>26</v>
      </c>
      <c r="H131" s="215">
        <v>1</v>
      </c>
      <c r="I131" s="200"/>
      <c r="L131" s="195"/>
      <c r="M131" s="216"/>
      <c r="N131" s="217"/>
      <c r="O131" s="217"/>
      <c r="P131" s="217"/>
      <c r="Q131" s="217"/>
      <c r="R131" s="217"/>
      <c r="S131" s="217"/>
      <c r="T131" s="218"/>
      <c r="AT131" s="197" t="s">
        <v>167</v>
      </c>
      <c r="AU131" s="197" t="s">
        <v>86</v>
      </c>
      <c r="AV131" s="12" t="s">
        <v>86</v>
      </c>
      <c r="AW131" s="12" t="s">
        <v>43</v>
      </c>
      <c r="AX131" s="12" t="s">
        <v>26</v>
      </c>
      <c r="AY131" s="197" t="s">
        <v>158</v>
      </c>
    </row>
    <row r="132" spans="2:65" s="1" customFormat="1" ht="22.5" customHeight="1">
      <c r="B132" s="182"/>
      <c r="C132" s="183" t="s">
        <v>271</v>
      </c>
      <c r="D132" s="183" t="s">
        <v>161</v>
      </c>
      <c r="E132" s="184" t="s">
        <v>543</v>
      </c>
      <c r="F132" s="185" t="s">
        <v>544</v>
      </c>
      <c r="G132" s="186" t="s">
        <v>275</v>
      </c>
      <c r="H132" s="187">
        <v>1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50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4" t="s">
        <v>271</v>
      </c>
      <c r="AT132" s="24" t="s">
        <v>161</v>
      </c>
      <c r="AU132" s="24" t="s">
        <v>86</v>
      </c>
      <c r="AY132" s="24" t="s">
        <v>158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4" t="s">
        <v>26</v>
      </c>
      <c r="BK132" s="194">
        <f>ROUND(I132*H132,2)</f>
        <v>0</v>
      </c>
      <c r="BL132" s="24" t="s">
        <v>271</v>
      </c>
      <c r="BM132" s="24" t="s">
        <v>545</v>
      </c>
    </row>
    <row r="133" spans="2:65" s="13" customFormat="1">
      <c r="B133" s="204"/>
      <c r="D133" s="196" t="s">
        <v>167</v>
      </c>
      <c r="E133" s="205" t="s">
        <v>5</v>
      </c>
      <c r="F133" s="206" t="s">
        <v>500</v>
      </c>
      <c r="H133" s="207" t="s">
        <v>5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7" t="s">
        <v>167</v>
      </c>
      <c r="AU133" s="207" t="s">
        <v>86</v>
      </c>
      <c r="AV133" s="13" t="s">
        <v>26</v>
      </c>
      <c r="AW133" s="13" t="s">
        <v>43</v>
      </c>
      <c r="AX133" s="13" t="s">
        <v>79</v>
      </c>
      <c r="AY133" s="207" t="s">
        <v>158</v>
      </c>
    </row>
    <row r="134" spans="2:65" s="12" customFormat="1">
      <c r="B134" s="195"/>
      <c r="D134" s="212" t="s">
        <v>167</v>
      </c>
      <c r="E134" s="213" t="s">
        <v>5</v>
      </c>
      <c r="F134" s="214" t="s">
        <v>26</v>
      </c>
      <c r="H134" s="215">
        <v>1</v>
      </c>
      <c r="I134" s="200"/>
      <c r="L134" s="195"/>
      <c r="M134" s="216"/>
      <c r="N134" s="217"/>
      <c r="O134" s="217"/>
      <c r="P134" s="217"/>
      <c r="Q134" s="217"/>
      <c r="R134" s="217"/>
      <c r="S134" s="217"/>
      <c r="T134" s="218"/>
      <c r="AT134" s="197" t="s">
        <v>167</v>
      </c>
      <c r="AU134" s="197" t="s">
        <v>86</v>
      </c>
      <c r="AV134" s="12" t="s">
        <v>86</v>
      </c>
      <c r="AW134" s="12" t="s">
        <v>43</v>
      </c>
      <c r="AX134" s="12" t="s">
        <v>26</v>
      </c>
      <c r="AY134" s="197" t="s">
        <v>158</v>
      </c>
    </row>
    <row r="135" spans="2:65" s="1" customFormat="1" ht="22.5" customHeight="1">
      <c r="B135" s="182"/>
      <c r="C135" s="183" t="s">
        <v>278</v>
      </c>
      <c r="D135" s="183" t="s">
        <v>161</v>
      </c>
      <c r="E135" s="184" t="s">
        <v>546</v>
      </c>
      <c r="F135" s="185" t="s">
        <v>547</v>
      </c>
      <c r="G135" s="186" t="s">
        <v>275</v>
      </c>
      <c r="H135" s="187">
        <v>1</v>
      </c>
      <c r="I135" s="188"/>
      <c r="J135" s="189">
        <f>ROUND(I135*H135,2)</f>
        <v>0</v>
      </c>
      <c r="K135" s="185" t="s">
        <v>5</v>
      </c>
      <c r="L135" s="42"/>
      <c r="M135" s="190" t="s">
        <v>5</v>
      </c>
      <c r="N135" s="191" t="s">
        <v>50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4" t="s">
        <v>271</v>
      </c>
      <c r="AT135" s="24" t="s">
        <v>161</v>
      </c>
      <c r="AU135" s="24" t="s">
        <v>86</v>
      </c>
      <c r="AY135" s="24" t="s">
        <v>158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4" t="s">
        <v>26</v>
      </c>
      <c r="BK135" s="194">
        <f>ROUND(I135*H135,2)</f>
        <v>0</v>
      </c>
      <c r="BL135" s="24" t="s">
        <v>271</v>
      </c>
      <c r="BM135" s="24" t="s">
        <v>548</v>
      </c>
    </row>
    <row r="136" spans="2:65" s="13" customFormat="1">
      <c r="B136" s="204"/>
      <c r="D136" s="196" t="s">
        <v>167</v>
      </c>
      <c r="E136" s="205" t="s">
        <v>5</v>
      </c>
      <c r="F136" s="206" t="s">
        <v>500</v>
      </c>
      <c r="H136" s="207" t="s">
        <v>5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7" t="s">
        <v>167</v>
      </c>
      <c r="AU136" s="207" t="s">
        <v>86</v>
      </c>
      <c r="AV136" s="13" t="s">
        <v>26</v>
      </c>
      <c r="AW136" s="13" t="s">
        <v>43</v>
      </c>
      <c r="AX136" s="13" t="s">
        <v>79</v>
      </c>
      <c r="AY136" s="207" t="s">
        <v>158</v>
      </c>
    </row>
    <row r="137" spans="2:65" s="12" customFormat="1">
      <c r="B137" s="195"/>
      <c r="D137" s="212" t="s">
        <v>167</v>
      </c>
      <c r="E137" s="213" t="s">
        <v>5</v>
      </c>
      <c r="F137" s="214" t="s">
        <v>26</v>
      </c>
      <c r="H137" s="215">
        <v>1</v>
      </c>
      <c r="I137" s="200"/>
      <c r="L137" s="195"/>
      <c r="M137" s="216"/>
      <c r="N137" s="217"/>
      <c r="O137" s="217"/>
      <c r="P137" s="217"/>
      <c r="Q137" s="217"/>
      <c r="R137" s="217"/>
      <c r="S137" s="217"/>
      <c r="T137" s="218"/>
      <c r="AT137" s="197" t="s">
        <v>167</v>
      </c>
      <c r="AU137" s="197" t="s">
        <v>86</v>
      </c>
      <c r="AV137" s="12" t="s">
        <v>86</v>
      </c>
      <c r="AW137" s="12" t="s">
        <v>43</v>
      </c>
      <c r="AX137" s="12" t="s">
        <v>26</v>
      </c>
      <c r="AY137" s="197" t="s">
        <v>158</v>
      </c>
    </row>
    <row r="138" spans="2:65" s="1" customFormat="1" ht="22.5" customHeight="1">
      <c r="B138" s="182"/>
      <c r="C138" s="183" t="s">
        <v>288</v>
      </c>
      <c r="D138" s="183" t="s">
        <v>161</v>
      </c>
      <c r="E138" s="184" t="s">
        <v>549</v>
      </c>
      <c r="F138" s="185" t="s">
        <v>550</v>
      </c>
      <c r="G138" s="186" t="s">
        <v>275</v>
      </c>
      <c r="H138" s="187">
        <v>1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50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4" t="s">
        <v>271</v>
      </c>
      <c r="AT138" s="24" t="s">
        <v>161</v>
      </c>
      <c r="AU138" s="24" t="s">
        <v>86</v>
      </c>
      <c r="AY138" s="24" t="s">
        <v>158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4" t="s">
        <v>26</v>
      </c>
      <c r="BK138" s="194">
        <f>ROUND(I138*H138,2)</f>
        <v>0</v>
      </c>
      <c r="BL138" s="24" t="s">
        <v>271</v>
      </c>
      <c r="BM138" s="24" t="s">
        <v>551</v>
      </c>
    </row>
    <row r="139" spans="2:65" s="13" customFormat="1">
      <c r="B139" s="204"/>
      <c r="D139" s="196" t="s">
        <v>167</v>
      </c>
      <c r="E139" s="205" t="s">
        <v>5</v>
      </c>
      <c r="F139" s="206" t="s">
        <v>500</v>
      </c>
      <c r="H139" s="207" t="s">
        <v>5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7" t="s">
        <v>167</v>
      </c>
      <c r="AU139" s="207" t="s">
        <v>86</v>
      </c>
      <c r="AV139" s="13" t="s">
        <v>26</v>
      </c>
      <c r="AW139" s="13" t="s">
        <v>43</v>
      </c>
      <c r="AX139" s="13" t="s">
        <v>79</v>
      </c>
      <c r="AY139" s="207" t="s">
        <v>158</v>
      </c>
    </row>
    <row r="140" spans="2:65" s="12" customFormat="1">
      <c r="B140" s="195"/>
      <c r="D140" s="212" t="s">
        <v>167</v>
      </c>
      <c r="E140" s="213" t="s">
        <v>5</v>
      </c>
      <c r="F140" s="214" t="s">
        <v>26</v>
      </c>
      <c r="H140" s="215">
        <v>1</v>
      </c>
      <c r="I140" s="200"/>
      <c r="L140" s="195"/>
      <c r="M140" s="216"/>
      <c r="N140" s="217"/>
      <c r="O140" s="217"/>
      <c r="P140" s="217"/>
      <c r="Q140" s="217"/>
      <c r="R140" s="217"/>
      <c r="S140" s="217"/>
      <c r="T140" s="218"/>
      <c r="AT140" s="197" t="s">
        <v>167</v>
      </c>
      <c r="AU140" s="197" t="s">
        <v>86</v>
      </c>
      <c r="AV140" s="12" t="s">
        <v>86</v>
      </c>
      <c r="AW140" s="12" t="s">
        <v>43</v>
      </c>
      <c r="AX140" s="12" t="s">
        <v>26</v>
      </c>
      <c r="AY140" s="197" t="s">
        <v>158</v>
      </c>
    </row>
    <row r="141" spans="2:65" s="1" customFormat="1" ht="22.5" customHeight="1">
      <c r="B141" s="182"/>
      <c r="C141" s="183" t="s">
        <v>300</v>
      </c>
      <c r="D141" s="183" t="s">
        <v>161</v>
      </c>
      <c r="E141" s="184" t="s">
        <v>552</v>
      </c>
      <c r="F141" s="185" t="s">
        <v>553</v>
      </c>
      <c r="G141" s="186" t="s">
        <v>275</v>
      </c>
      <c r="H141" s="187">
        <v>1</v>
      </c>
      <c r="I141" s="188"/>
      <c r="J141" s="189">
        <f>ROUND(I141*H141,2)</f>
        <v>0</v>
      </c>
      <c r="K141" s="185" t="s">
        <v>5</v>
      </c>
      <c r="L141" s="42"/>
      <c r="M141" s="190" t="s">
        <v>5</v>
      </c>
      <c r="N141" s="191" t="s">
        <v>50</v>
      </c>
      <c r="O141" s="43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24" t="s">
        <v>271</v>
      </c>
      <c r="AT141" s="24" t="s">
        <v>161</v>
      </c>
      <c r="AU141" s="24" t="s">
        <v>86</v>
      </c>
      <c r="AY141" s="24" t="s">
        <v>158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4" t="s">
        <v>26</v>
      </c>
      <c r="BK141" s="194">
        <f>ROUND(I141*H141,2)</f>
        <v>0</v>
      </c>
      <c r="BL141" s="24" t="s">
        <v>271</v>
      </c>
      <c r="BM141" s="24" t="s">
        <v>554</v>
      </c>
    </row>
    <row r="142" spans="2:65" s="13" customFormat="1">
      <c r="B142" s="204"/>
      <c r="D142" s="196" t="s">
        <v>167</v>
      </c>
      <c r="E142" s="205" t="s">
        <v>5</v>
      </c>
      <c r="F142" s="206" t="s">
        <v>500</v>
      </c>
      <c r="H142" s="207" t="s">
        <v>5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7" t="s">
        <v>167</v>
      </c>
      <c r="AU142" s="207" t="s">
        <v>86</v>
      </c>
      <c r="AV142" s="13" t="s">
        <v>26</v>
      </c>
      <c r="AW142" s="13" t="s">
        <v>43</v>
      </c>
      <c r="AX142" s="13" t="s">
        <v>79</v>
      </c>
      <c r="AY142" s="207" t="s">
        <v>158</v>
      </c>
    </row>
    <row r="143" spans="2:65" s="12" customFormat="1">
      <c r="B143" s="195"/>
      <c r="D143" s="212" t="s">
        <v>167</v>
      </c>
      <c r="E143" s="213" t="s">
        <v>5</v>
      </c>
      <c r="F143" s="214" t="s">
        <v>26</v>
      </c>
      <c r="H143" s="215">
        <v>1</v>
      </c>
      <c r="I143" s="200"/>
      <c r="L143" s="195"/>
      <c r="M143" s="216"/>
      <c r="N143" s="217"/>
      <c r="O143" s="217"/>
      <c r="P143" s="217"/>
      <c r="Q143" s="217"/>
      <c r="R143" s="217"/>
      <c r="S143" s="217"/>
      <c r="T143" s="218"/>
      <c r="AT143" s="197" t="s">
        <v>167</v>
      </c>
      <c r="AU143" s="197" t="s">
        <v>86</v>
      </c>
      <c r="AV143" s="12" t="s">
        <v>86</v>
      </c>
      <c r="AW143" s="12" t="s">
        <v>43</v>
      </c>
      <c r="AX143" s="12" t="s">
        <v>26</v>
      </c>
      <c r="AY143" s="197" t="s">
        <v>158</v>
      </c>
    </row>
    <row r="144" spans="2:65" s="1" customFormat="1" ht="22.5" customHeight="1">
      <c r="B144" s="182"/>
      <c r="C144" s="183" t="s">
        <v>304</v>
      </c>
      <c r="D144" s="183" t="s">
        <v>161</v>
      </c>
      <c r="E144" s="184" t="s">
        <v>555</v>
      </c>
      <c r="F144" s="185" t="s">
        <v>556</v>
      </c>
      <c r="G144" s="186" t="s">
        <v>275</v>
      </c>
      <c r="H144" s="187">
        <v>1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50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4" t="s">
        <v>271</v>
      </c>
      <c r="AT144" s="24" t="s">
        <v>161</v>
      </c>
      <c r="AU144" s="24" t="s">
        <v>86</v>
      </c>
      <c r="AY144" s="24" t="s">
        <v>158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4" t="s">
        <v>26</v>
      </c>
      <c r="BK144" s="194">
        <f>ROUND(I144*H144,2)</f>
        <v>0</v>
      </c>
      <c r="BL144" s="24" t="s">
        <v>271</v>
      </c>
      <c r="BM144" s="24" t="s">
        <v>557</v>
      </c>
    </row>
    <row r="145" spans="2:65" s="13" customFormat="1">
      <c r="B145" s="204"/>
      <c r="D145" s="196" t="s">
        <v>167</v>
      </c>
      <c r="E145" s="205" t="s">
        <v>5</v>
      </c>
      <c r="F145" s="206" t="s">
        <v>500</v>
      </c>
      <c r="H145" s="207" t="s">
        <v>5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7" t="s">
        <v>167</v>
      </c>
      <c r="AU145" s="207" t="s">
        <v>86</v>
      </c>
      <c r="AV145" s="13" t="s">
        <v>26</v>
      </c>
      <c r="AW145" s="13" t="s">
        <v>43</v>
      </c>
      <c r="AX145" s="13" t="s">
        <v>79</v>
      </c>
      <c r="AY145" s="207" t="s">
        <v>158</v>
      </c>
    </row>
    <row r="146" spans="2:65" s="12" customFormat="1">
      <c r="B146" s="195"/>
      <c r="D146" s="212" t="s">
        <v>167</v>
      </c>
      <c r="E146" s="213" t="s">
        <v>5</v>
      </c>
      <c r="F146" s="214" t="s">
        <v>26</v>
      </c>
      <c r="H146" s="215">
        <v>1</v>
      </c>
      <c r="I146" s="200"/>
      <c r="L146" s="195"/>
      <c r="M146" s="216"/>
      <c r="N146" s="217"/>
      <c r="O146" s="217"/>
      <c r="P146" s="217"/>
      <c r="Q146" s="217"/>
      <c r="R146" s="217"/>
      <c r="S146" s="217"/>
      <c r="T146" s="218"/>
      <c r="AT146" s="197" t="s">
        <v>167</v>
      </c>
      <c r="AU146" s="197" t="s">
        <v>86</v>
      </c>
      <c r="AV146" s="12" t="s">
        <v>86</v>
      </c>
      <c r="AW146" s="12" t="s">
        <v>43</v>
      </c>
      <c r="AX146" s="12" t="s">
        <v>26</v>
      </c>
      <c r="AY146" s="197" t="s">
        <v>158</v>
      </c>
    </row>
    <row r="147" spans="2:65" s="1" customFormat="1" ht="22.5" customHeight="1">
      <c r="B147" s="182"/>
      <c r="C147" s="183" t="s">
        <v>10</v>
      </c>
      <c r="D147" s="183" t="s">
        <v>161</v>
      </c>
      <c r="E147" s="184" t="s">
        <v>558</v>
      </c>
      <c r="F147" s="185" t="s">
        <v>559</v>
      </c>
      <c r="G147" s="186" t="s">
        <v>275</v>
      </c>
      <c r="H147" s="187">
        <v>1</v>
      </c>
      <c r="I147" s="188"/>
      <c r="J147" s="189">
        <f>ROUND(I147*H147,2)</f>
        <v>0</v>
      </c>
      <c r="K147" s="185" t="s">
        <v>5</v>
      </c>
      <c r="L147" s="42"/>
      <c r="M147" s="190" t="s">
        <v>5</v>
      </c>
      <c r="N147" s="191" t="s">
        <v>50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4" t="s">
        <v>271</v>
      </c>
      <c r="AT147" s="24" t="s">
        <v>161</v>
      </c>
      <c r="AU147" s="24" t="s">
        <v>86</v>
      </c>
      <c r="AY147" s="24" t="s">
        <v>158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4" t="s">
        <v>26</v>
      </c>
      <c r="BK147" s="194">
        <f>ROUND(I147*H147,2)</f>
        <v>0</v>
      </c>
      <c r="BL147" s="24" t="s">
        <v>271</v>
      </c>
      <c r="BM147" s="24" t="s">
        <v>560</v>
      </c>
    </row>
    <row r="148" spans="2:65" s="13" customFormat="1">
      <c r="B148" s="204"/>
      <c r="D148" s="196" t="s">
        <v>167</v>
      </c>
      <c r="E148" s="205" t="s">
        <v>5</v>
      </c>
      <c r="F148" s="206" t="s">
        <v>500</v>
      </c>
      <c r="H148" s="207" t="s">
        <v>5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7" t="s">
        <v>167</v>
      </c>
      <c r="AU148" s="207" t="s">
        <v>86</v>
      </c>
      <c r="AV148" s="13" t="s">
        <v>26</v>
      </c>
      <c r="AW148" s="13" t="s">
        <v>43</v>
      </c>
      <c r="AX148" s="13" t="s">
        <v>79</v>
      </c>
      <c r="AY148" s="207" t="s">
        <v>158</v>
      </c>
    </row>
    <row r="149" spans="2:65" s="12" customFormat="1">
      <c r="B149" s="195"/>
      <c r="D149" s="212" t="s">
        <v>167</v>
      </c>
      <c r="E149" s="213" t="s">
        <v>5</v>
      </c>
      <c r="F149" s="214" t="s">
        <v>26</v>
      </c>
      <c r="H149" s="215">
        <v>1</v>
      </c>
      <c r="I149" s="200"/>
      <c r="L149" s="195"/>
      <c r="M149" s="216"/>
      <c r="N149" s="217"/>
      <c r="O149" s="217"/>
      <c r="P149" s="217"/>
      <c r="Q149" s="217"/>
      <c r="R149" s="217"/>
      <c r="S149" s="217"/>
      <c r="T149" s="218"/>
      <c r="AT149" s="197" t="s">
        <v>167</v>
      </c>
      <c r="AU149" s="197" t="s">
        <v>86</v>
      </c>
      <c r="AV149" s="12" t="s">
        <v>86</v>
      </c>
      <c r="AW149" s="12" t="s">
        <v>43</v>
      </c>
      <c r="AX149" s="12" t="s">
        <v>26</v>
      </c>
      <c r="AY149" s="197" t="s">
        <v>158</v>
      </c>
    </row>
    <row r="150" spans="2:65" s="1" customFormat="1" ht="22.5" customHeight="1">
      <c r="B150" s="182"/>
      <c r="C150" s="183" t="s">
        <v>313</v>
      </c>
      <c r="D150" s="183" t="s">
        <v>161</v>
      </c>
      <c r="E150" s="184" t="s">
        <v>561</v>
      </c>
      <c r="F150" s="185" t="s">
        <v>562</v>
      </c>
      <c r="G150" s="186" t="s">
        <v>275</v>
      </c>
      <c r="H150" s="187">
        <v>1</v>
      </c>
      <c r="I150" s="188"/>
      <c r="J150" s="189">
        <f>ROUND(I150*H150,2)</f>
        <v>0</v>
      </c>
      <c r="K150" s="185" t="s">
        <v>5</v>
      </c>
      <c r="L150" s="42"/>
      <c r="M150" s="190" t="s">
        <v>5</v>
      </c>
      <c r="N150" s="191" t="s">
        <v>50</v>
      </c>
      <c r="O150" s="43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24" t="s">
        <v>271</v>
      </c>
      <c r="AT150" s="24" t="s">
        <v>161</v>
      </c>
      <c r="AU150" s="24" t="s">
        <v>86</v>
      </c>
      <c r="AY150" s="24" t="s">
        <v>158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4" t="s">
        <v>26</v>
      </c>
      <c r="BK150" s="194">
        <f>ROUND(I150*H150,2)</f>
        <v>0</v>
      </c>
      <c r="BL150" s="24" t="s">
        <v>271</v>
      </c>
      <c r="BM150" s="24" t="s">
        <v>563</v>
      </c>
    </row>
    <row r="151" spans="2:65" s="13" customFormat="1">
      <c r="B151" s="204"/>
      <c r="D151" s="196" t="s">
        <v>167</v>
      </c>
      <c r="E151" s="205" t="s">
        <v>5</v>
      </c>
      <c r="F151" s="206" t="s">
        <v>500</v>
      </c>
      <c r="H151" s="207" t="s">
        <v>5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7" t="s">
        <v>167</v>
      </c>
      <c r="AU151" s="207" t="s">
        <v>86</v>
      </c>
      <c r="AV151" s="13" t="s">
        <v>26</v>
      </c>
      <c r="AW151" s="13" t="s">
        <v>43</v>
      </c>
      <c r="AX151" s="13" t="s">
        <v>79</v>
      </c>
      <c r="AY151" s="207" t="s">
        <v>158</v>
      </c>
    </row>
    <row r="152" spans="2:65" s="12" customFormat="1">
      <c r="B152" s="195"/>
      <c r="D152" s="212" t="s">
        <v>167</v>
      </c>
      <c r="E152" s="213" t="s">
        <v>5</v>
      </c>
      <c r="F152" s="214" t="s">
        <v>26</v>
      </c>
      <c r="H152" s="215">
        <v>1</v>
      </c>
      <c r="I152" s="200"/>
      <c r="L152" s="195"/>
      <c r="M152" s="216"/>
      <c r="N152" s="217"/>
      <c r="O152" s="217"/>
      <c r="P152" s="217"/>
      <c r="Q152" s="217"/>
      <c r="R152" s="217"/>
      <c r="S152" s="217"/>
      <c r="T152" s="218"/>
      <c r="AT152" s="197" t="s">
        <v>167</v>
      </c>
      <c r="AU152" s="197" t="s">
        <v>86</v>
      </c>
      <c r="AV152" s="12" t="s">
        <v>86</v>
      </c>
      <c r="AW152" s="12" t="s">
        <v>43</v>
      </c>
      <c r="AX152" s="12" t="s">
        <v>26</v>
      </c>
      <c r="AY152" s="197" t="s">
        <v>158</v>
      </c>
    </row>
    <row r="153" spans="2:65" s="1" customFormat="1" ht="22.5" customHeight="1">
      <c r="B153" s="182"/>
      <c r="C153" s="183" t="s">
        <v>319</v>
      </c>
      <c r="D153" s="183" t="s">
        <v>161</v>
      </c>
      <c r="E153" s="184" t="s">
        <v>564</v>
      </c>
      <c r="F153" s="185" t="s">
        <v>565</v>
      </c>
      <c r="G153" s="186" t="s">
        <v>275</v>
      </c>
      <c r="H153" s="187">
        <v>1</v>
      </c>
      <c r="I153" s="188"/>
      <c r="J153" s="189">
        <f>ROUND(I153*H153,2)</f>
        <v>0</v>
      </c>
      <c r="K153" s="185" t="s">
        <v>5</v>
      </c>
      <c r="L153" s="42"/>
      <c r="M153" s="190" t="s">
        <v>5</v>
      </c>
      <c r="N153" s="191" t="s">
        <v>50</v>
      </c>
      <c r="O153" s="43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24" t="s">
        <v>271</v>
      </c>
      <c r="AT153" s="24" t="s">
        <v>161</v>
      </c>
      <c r="AU153" s="24" t="s">
        <v>86</v>
      </c>
      <c r="AY153" s="24" t="s">
        <v>158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4" t="s">
        <v>26</v>
      </c>
      <c r="BK153" s="194">
        <f>ROUND(I153*H153,2)</f>
        <v>0</v>
      </c>
      <c r="BL153" s="24" t="s">
        <v>271</v>
      </c>
      <c r="BM153" s="24" t="s">
        <v>566</v>
      </c>
    </row>
    <row r="154" spans="2:65" s="13" customFormat="1">
      <c r="B154" s="204"/>
      <c r="D154" s="196" t="s">
        <v>167</v>
      </c>
      <c r="E154" s="205" t="s">
        <v>5</v>
      </c>
      <c r="F154" s="206" t="s">
        <v>500</v>
      </c>
      <c r="H154" s="207" t="s">
        <v>5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7" t="s">
        <v>167</v>
      </c>
      <c r="AU154" s="207" t="s">
        <v>86</v>
      </c>
      <c r="AV154" s="13" t="s">
        <v>26</v>
      </c>
      <c r="AW154" s="13" t="s">
        <v>43</v>
      </c>
      <c r="AX154" s="13" t="s">
        <v>79</v>
      </c>
      <c r="AY154" s="207" t="s">
        <v>158</v>
      </c>
    </row>
    <row r="155" spans="2:65" s="12" customFormat="1">
      <c r="B155" s="195"/>
      <c r="D155" s="212" t="s">
        <v>167</v>
      </c>
      <c r="E155" s="213" t="s">
        <v>5</v>
      </c>
      <c r="F155" s="214" t="s">
        <v>26</v>
      </c>
      <c r="H155" s="215">
        <v>1</v>
      </c>
      <c r="I155" s="200"/>
      <c r="L155" s="195"/>
      <c r="M155" s="216"/>
      <c r="N155" s="217"/>
      <c r="O155" s="217"/>
      <c r="P155" s="217"/>
      <c r="Q155" s="217"/>
      <c r="R155" s="217"/>
      <c r="S155" s="217"/>
      <c r="T155" s="218"/>
      <c r="AT155" s="197" t="s">
        <v>167</v>
      </c>
      <c r="AU155" s="197" t="s">
        <v>86</v>
      </c>
      <c r="AV155" s="12" t="s">
        <v>86</v>
      </c>
      <c r="AW155" s="12" t="s">
        <v>43</v>
      </c>
      <c r="AX155" s="12" t="s">
        <v>26</v>
      </c>
      <c r="AY155" s="197" t="s">
        <v>158</v>
      </c>
    </row>
    <row r="156" spans="2:65" s="1" customFormat="1" ht="22.5" customHeight="1">
      <c r="B156" s="182"/>
      <c r="C156" s="183" t="s">
        <v>326</v>
      </c>
      <c r="D156" s="183" t="s">
        <v>161</v>
      </c>
      <c r="E156" s="184" t="s">
        <v>567</v>
      </c>
      <c r="F156" s="185" t="s">
        <v>568</v>
      </c>
      <c r="G156" s="186" t="s">
        <v>275</v>
      </c>
      <c r="H156" s="187">
        <v>1</v>
      </c>
      <c r="I156" s="188"/>
      <c r="J156" s="189">
        <f>ROUND(I156*H156,2)</f>
        <v>0</v>
      </c>
      <c r="K156" s="185" t="s">
        <v>5</v>
      </c>
      <c r="L156" s="42"/>
      <c r="M156" s="190" t="s">
        <v>5</v>
      </c>
      <c r="N156" s="191" t="s">
        <v>50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4" t="s">
        <v>271</v>
      </c>
      <c r="AT156" s="24" t="s">
        <v>161</v>
      </c>
      <c r="AU156" s="24" t="s">
        <v>86</v>
      </c>
      <c r="AY156" s="24" t="s">
        <v>158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4" t="s">
        <v>26</v>
      </c>
      <c r="BK156" s="194">
        <f>ROUND(I156*H156,2)</f>
        <v>0</v>
      </c>
      <c r="BL156" s="24" t="s">
        <v>271</v>
      </c>
      <c r="BM156" s="24" t="s">
        <v>569</v>
      </c>
    </row>
    <row r="157" spans="2:65" s="13" customFormat="1">
      <c r="B157" s="204"/>
      <c r="D157" s="196" t="s">
        <v>167</v>
      </c>
      <c r="E157" s="205" t="s">
        <v>5</v>
      </c>
      <c r="F157" s="206" t="s">
        <v>500</v>
      </c>
      <c r="H157" s="207" t="s">
        <v>5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7" t="s">
        <v>167</v>
      </c>
      <c r="AU157" s="207" t="s">
        <v>86</v>
      </c>
      <c r="AV157" s="13" t="s">
        <v>26</v>
      </c>
      <c r="AW157" s="13" t="s">
        <v>43</v>
      </c>
      <c r="AX157" s="13" t="s">
        <v>79</v>
      </c>
      <c r="AY157" s="207" t="s">
        <v>158</v>
      </c>
    </row>
    <row r="158" spans="2:65" s="12" customFormat="1">
      <c r="B158" s="195"/>
      <c r="D158" s="212" t="s">
        <v>167</v>
      </c>
      <c r="E158" s="213" t="s">
        <v>5</v>
      </c>
      <c r="F158" s="214" t="s">
        <v>26</v>
      </c>
      <c r="H158" s="215">
        <v>1</v>
      </c>
      <c r="I158" s="200"/>
      <c r="L158" s="195"/>
      <c r="M158" s="216"/>
      <c r="N158" s="217"/>
      <c r="O158" s="217"/>
      <c r="P158" s="217"/>
      <c r="Q158" s="217"/>
      <c r="R158" s="217"/>
      <c r="S158" s="217"/>
      <c r="T158" s="218"/>
      <c r="AT158" s="197" t="s">
        <v>167</v>
      </c>
      <c r="AU158" s="197" t="s">
        <v>86</v>
      </c>
      <c r="AV158" s="12" t="s">
        <v>86</v>
      </c>
      <c r="AW158" s="12" t="s">
        <v>43</v>
      </c>
      <c r="AX158" s="12" t="s">
        <v>26</v>
      </c>
      <c r="AY158" s="197" t="s">
        <v>158</v>
      </c>
    </row>
    <row r="159" spans="2:65" s="1" customFormat="1" ht="22.5" customHeight="1">
      <c r="B159" s="182"/>
      <c r="C159" s="183" t="s">
        <v>334</v>
      </c>
      <c r="D159" s="183" t="s">
        <v>161</v>
      </c>
      <c r="E159" s="184" t="s">
        <v>570</v>
      </c>
      <c r="F159" s="185" t="s">
        <v>571</v>
      </c>
      <c r="G159" s="186" t="s">
        <v>275</v>
      </c>
      <c r="H159" s="187">
        <v>1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50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4" t="s">
        <v>271</v>
      </c>
      <c r="AT159" s="24" t="s">
        <v>161</v>
      </c>
      <c r="AU159" s="24" t="s">
        <v>86</v>
      </c>
      <c r="AY159" s="24" t="s">
        <v>158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4" t="s">
        <v>26</v>
      </c>
      <c r="BK159" s="194">
        <f>ROUND(I159*H159,2)</f>
        <v>0</v>
      </c>
      <c r="BL159" s="24" t="s">
        <v>271</v>
      </c>
      <c r="BM159" s="24" t="s">
        <v>572</v>
      </c>
    </row>
    <row r="160" spans="2:65" s="13" customFormat="1">
      <c r="B160" s="204"/>
      <c r="D160" s="196" t="s">
        <v>167</v>
      </c>
      <c r="E160" s="205" t="s">
        <v>5</v>
      </c>
      <c r="F160" s="206" t="s">
        <v>500</v>
      </c>
      <c r="H160" s="207" t="s">
        <v>5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7" t="s">
        <v>167</v>
      </c>
      <c r="AU160" s="207" t="s">
        <v>86</v>
      </c>
      <c r="AV160" s="13" t="s">
        <v>26</v>
      </c>
      <c r="AW160" s="13" t="s">
        <v>43</v>
      </c>
      <c r="AX160" s="13" t="s">
        <v>79</v>
      </c>
      <c r="AY160" s="207" t="s">
        <v>158</v>
      </c>
    </row>
    <row r="161" spans="2:65" s="12" customFormat="1">
      <c r="B161" s="195"/>
      <c r="D161" s="212" t="s">
        <v>167</v>
      </c>
      <c r="E161" s="213" t="s">
        <v>5</v>
      </c>
      <c r="F161" s="214" t="s">
        <v>26</v>
      </c>
      <c r="H161" s="215">
        <v>1</v>
      </c>
      <c r="I161" s="200"/>
      <c r="L161" s="195"/>
      <c r="M161" s="216"/>
      <c r="N161" s="217"/>
      <c r="O161" s="217"/>
      <c r="P161" s="217"/>
      <c r="Q161" s="217"/>
      <c r="R161" s="217"/>
      <c r="S161" s="217"/>
      <c r="T161" s="218"/>
      <c r="AT161" s="197" t="s">
        <v>167</v>
      </c>
      <c r="AU161" s="197" t="s">
        <v>86</v>
      </c>
      <c r="AV161" s="12" t="s">
        <v>86</v>
      </c>
      <c r="AW161" s="12" t="s">
        <v>43</v>
      </c>
      <c r="AX161" s="12" t="s">
        <v>26</v>
      </c>
      <c r="AY161" s="197" t="s">
        <v>158</v>
      </c>
    </row>
    <row r="162" spans="2:65" s="1" customFormat="1" ht="22.5" customHeight="1">
      <c r="B162" s="182"/>
      <c r="C162" s="183" t="s">
        <v>339</v>
      </c>
      <c r="D162" s="183" t="s">
        <v>161</v>
      </c>
      <c r="E162" s="184" t="s">
        <v>573</v>
      </c>
      <c r="F162" s="185" t="s">
        <v>574</v>
      </c>
      <c r="G162" s="186" t="s">
        <v>275</v>
      </c>
      <c r="H162" s="187">
        <v>1</v>
      </c>
      <c r="I162" s="188"/>
      <c r="J162" s="189">
        <f>ROUND(I162*H162,2)</f>
        <v>0</v>
      </c>
      <c r="K162" s="185" t="s">
        <v>5</v>
      </c>
      <c r="L162" s="42"/>
      <c r="M162" s="190" t="s">
        <v>5</v>
      </c>
      <c r="N162" s="191" t="s">
        <v>50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4" t="s">
        <v>271</v>
      </c>
      <c r="AT162" s="24" t="s">
        <v>161</v>
      </c>
      <c r="AU162" s="24" t="s">
        <v>86</v>
      </c>
      <c r="AY162" s="24" t="s">
        <v>158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4" t="s">
        <v>26</v>
      </c>
      <c r="BK162" s="194">
        <f>ROUND(I162*H162,2)</f>
        <v>0</v>
      </c>
      <c r="BL162" s="24" t="s">
        <v>271</v>
      </c>
      <c r="BM162" s="24" t="s">
        <v>575</v>
      </c>
    </row>
    <row r="163" spans="2:65" s="13" customFormat="1">
      <c r="B163" s="204"/>
      <c r="D163" s="196" t="s">
        <v>167</v>
      </c>
      <c r="E163" s="205" t="s">
        <v>5</v>
      </c>
      <c r="F163" s="206" t="s">
        <v>500</v>
      </c>
      <c r="H163" s="207" t="s">
        <v>5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7" t="s">
        <v>167</v>
      </c>
      <c r="AU163" s="207" t="s">
        <v>86</v>
      </c>
      <c r="AV163" s="13" t="s">
        <v>26</v>
      </c>
      <c r="AW163" s="13" t="s">
        <v>43</v>
      </c>
      <c r="AX163" s="13" t="s">
        <v>79</v>
      </c>
      <c r="AY163" s="207" t="s">
        <v>158</v>
      </c>
    </row>
    <row r="164" spans="2:65" s="12" customFormat="1">
      <c r="B164" s="195"/>
      <c r="D164" s="212" t="s">
        <v>167</v>
      </c>
      <c r="E164" s="213" t="s">
        <v>5</v>
      </c>
      <c r="F164" s="214" t="s">
        <v>26</v>
      </c>
      <c r="H164" s="215">
        <v>1</v>
      </c>
      <c r="I164" s="200"/>
      <c r="L164" s="195"/>
      <c r="M164" s="216"/>
      <c r="N164" s="217"/>
      <c r="O164" s="217"/>
      <c r="P164" s="217"/>
      <c r="Q164" s="217"/>
      <c r="R164" s="217"/>
      <c r="S164" s="217"/>
      <c r="T164" s="218"/>
      <c r="AT164" s="197" t="s">
        <v>167</v>
      </c>
      <c r="AU164" s="197" t="s">
        <v>86</v>
      </c>
      <c r="AV164" s="12" t="s">
        <v>86</v>
      </c>
      <c r="AW164" s="12" t="s">
        <v>43</v>
      </c>
      <c r="AX164" s="12" t="s">
        <v>26</v>
      </c>
      <c r="AY164" s="197" t="s">
        <v>158</v>
      </c>
    </row>
    <row r="165" spans="2:65" s="1" customFormat="1" ht="22.5" customHeight="1">
      <c r="B165" s="182"/>
      <c r="C165" s="183" t="s">
        <v>344</v>
      </c>
      <c r="D165" s="183" t="s">
        <v>161</v>
      </c>
      <c r="E165" s="184" t="s">
        <v>576</v>
      </c>
      <c r="F165" s="185" t="s">
        <v>577</v>
      </c>
      <c r="G165" s="186" t="s">
        <v>275</v>
      </c>
      <c r="H165" s="187">
        <v>1</v>
      </c>
      <c r="I165" s="188"/>
      <c r="J165" s="189">
        <f>ROUND(I165*H165,2)</f>
        <v>0</v>
      </c>
      <c r="K165" s="185" t="s">
        <v>5</v>
      </c>
      <c r="L165" s="42"/>
      <c r="M165" s="190" t="s">
        <v>5</v>
      </c>
      <c r="N165" s="191" t="s">
        <v>50</v>
      </c>
      <c r="O165" s="43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AR165" s="24" t="s">
        <v>271</v>
      </c>
      <c r="AT165" s="24" t="s">
        <v>161</v>
      </c>
      <c r="AU165" s="24" t="s">
        <v>86</v>
      </c>
      <c r="AY165" s="24" t="s">
        <v>158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4" t="s">
        <v>26</v>
      </c>
      <c r="BK165" s="194">
        <f>ROUND(I165*H165,2)</f>
        <v>0</v>
      </c>
      <c r="BL165" s="24" t="s">
        <v>271</v>
      </c>
      <c r="BM165" s="24" t="s">
        <v>578</v>
      </c>
    </row>
    <row r="166" spans="2:65" s="13" customFormat="1">
      <c r="B166" s="204"/>
      <c r="D166" s="196" t="s">
        <v>167</v>
      </c>
      <c r="E166" s="205" t="s">
        <v>5</v>
      </c>
      <c r="F166" s="206" t="s">
        <v>500</v>
      </c>
      <c r="H166" s="207" t="s">
        <v>5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7" t="s">
        <v>167</v>
      </c>
      <c r="AU166" s="207" t="s">
        <v>86</v>
      </c>
      <c r="AV166" s="13" t="s">
        <v>26</v>
      </c>
      <c r="AW166" s="13" t="s">
        <v>43</v>
      </c>
      <c r="AX166" s="13" t="s">
        <v>79</v>
      </c>
      <c r="AY166" s="207" t="s">
        <v>158</v>
      </c>
    </row>
    <row r="167" spans="2:65" s="12" customFormat="1">
      <c r="B167" s="195"/>
      <c r="D167" s="212" t="s">
        <v>167</v>
      </c>
      <c r="E167" s="213" t="s">
        <v>5</v>
      </c>
      <c r="F167" s="214" t="s">
        <v>26</v>
      </c>
      <c r="H167" s="215">
        <v>1</v>
      </c>
      <c r="I167" s="200"/>
      <c r="L167" s="195"/>
      <c r="M167" s="216"/>
      <c r="N167" s="217"/>
      <c r="O167" s="217"/>
      <c r="P167" s="217"/>
      <c r="Q167" s="217"/>
      <c r="R167" s="217"/>
      <c r="S167" s="217"/>
      <c r="T167" s="218"/>
      <c r="AT167" s="197" t="s">
        <v>167</v>
      </c>
      <c r="AU167" s="197" t="s">
        <v>86</v>
      </c>
      <c r="AV167" s="12" t="s">
        <v>86</v>
      </c>
      <c r="AW167" s="12" t="s">
        <v>43</v>
      </c>
      <c r="AX167" s="12" t="s">
        <v>26</v>
      </c>
      <c r="AY167" s="197" t="s">
        <v>158</v>
      </c>
    </row>
    <row r="168" spans="2:65" s="1" customFormat="1" ht="22.5" customHeight="1">
      <c r="B168" s="182"/>
      <c r="C168" s="183" t="s">
        <v>351</v>
      </c>
      <c r="D168" s="183" t="s">
        <v>161</v>
      </c>
      <c r="E168" s="184" t="s">
        <v>579</v>
      </c>
      <c r="F168" s="185" t="s">
        <v>580</v>
      </c>
      <c r="G168" s="186" t="s">
        <v>275</v>
      </c>
      <c r="H168" s="187">
        <v>1</v>
      </c>
      <c r="I168" s="188"/>
      <c r="J168" s="189">
        <f>ROUND(I168*H168,2)</f>
        <v>0</v>
      </c>
      <c r="K168" s="185" t="s">
        <v>5</v>
      </c>
      <c r="L168" s="42"/>
      <c r="M168" s="190" t="s">
        <v>5</v>
      </c>
      <c r="N168" s="191" t="s">
        <v>50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4" t="s">
        <v>271</v>
      </c>
      <c r="AT168" s="24" t="s">
        <v>161</v>
      </c>
      <c r="AU168" s="24" t="s">
        <v>86</v>
      </c>
      <c r="AY168" s="24" t="s">
        <v>158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4" t="s">
        <v>26</v>
      </c>
      <c r="BK168" s="194">
        <f>ROUND(I168*H168,2)</f>
        <v>0</v>
      </c>
      <c r="BL168" s="24" t="s">
        <v>271</v>
      </c>
      <c r="BM168" s="24" t="s">
        <v>581</v>
      </c>
    </row>
    <row r="169" spans="2:65" s="13" customFormat="1">
      <c r="B169" s="204"/>
      <c r="D169" s="196" t="s">
        <v>167</v>
      </c>
      <c r="E169" s="205" t="s">
        <v>5</v>
      </c>
      <c r="F169" s="206" t="s">
        <v>500</v>
      </c>
      <c r="H169" s="207" t="s">
        <v>5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7" t="s">
        <v>167</v>
      </c>
      <c r="AU169" s="207" t="s">
        <v>86</v>
      </c>
      <c r="AV169" s="13" t="s">
        <v>26</v>
      </c>
      <c r="AW169" s="13" t="s">
        <v>43</v>
      </c>
      <c r="AX169" s="13" t="s">
        <v>79</v>
      </c>
      <c r="AY169" s="207" t="s">
        <v>158</v>
      </c>
    </row>
    <row r="170" spans="2:65" s="12" customFormat="1">
      <c r="B170" s="195"/>
      <c r="D170" s="212" t="s">
        <v>167</v>
      </c>
      <c r="E170" s="213" t="s">
        <v>5</v>
      </c>
      <c r="F170" s="214" t="s">
        <v>26</v>
      </c>
      <c r="H170" s="215">
        <v>1</v>
      </c>
      <c r="I170" s="200"/>
      <c r="L170" s="195"/>
      <c r="M170" s="216"/>
      <c r="N170" s="217"/>
      <c r="O170" s="217"/>
      <c r="P170" s="217"/>
      <c r="Q170" s="217"/>
      <c r="R170" s="217"/>
      <c r="S170" s="217"/>
      <c r="T170" s="218"/>
      <c r="AT170" s="197" t="s">
        <v>167</v>
      </c>
      <c r="AU170" s="197" t="s">
        <v>86</v>
      </c>
      <c r="AV170" s="12" t="s">
        <v>86</v>
      </c>
      <c r="AW170" s="12" t="s">
        <v>43</v>
      </c>
      <c r="AX170" s="12" t="s">
        <v>26</v>
      </c>
      <c r="AY170" s="197" t="s">
        <v>158</v>
      </c>
    </row>
    <row r="171" spans="2:65" s="1" customFormat="1" ht="22.5" customHeight="1">
      <c r="B171" s="182"/>
      <c r="C171" s="183" t="s">
        <v>356</v>
      </c>
      <c r="D171" s="183" t="s">
        <v>161</v>
      </c>
      <c r="E171" s="184" t="s">
        <v>582</v>
      </c>
      <c r="F171" s="185" t="s">
        <v>583</v>
      </c>
      <c r="G171" s="186" t="s">
        <v>275</v>
      </c>
      <c r="H171" s="187">
        <v>1</v>
      </c>
      <c r="I171" s="188"/>
      <c r="J171" s="189">
        <f>ROUND(I171*H171,2)</f>
        <v>0</v>
      </c>
      <c r="K171" s="185" t="s">
        <v>5</v>
      </c>
      <c r="L171" s="42"/>
      <c r="M171" s="190" t="s">
        <v>5</v>
      </c>
      <c r="N171" s="191" t="s">
        <v>50</v>
      </c>
      <c r="O171" s="43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24" t="s">
        <v>271</v>
      </c>
      <c r="AT171" s="24" t="s">
        <v>161</v>
      </c>
      <c r="AU171" s="24" t="s">
        <v>86</v>
      </c>
      <c r="AY171" s="24" t="s">
        <v>158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4" t="s">
        <v>26</v>
      </c>
      <c r="BK171" s="194">
        <f>ROUND(I171*H171,2)</f>
        <v>0</v>
      </c>
      <c r="BL171" s="24" t="s">
        <v>271</v>
      </c>
      <c r="BM171" s="24" t="s">
        <v>584</v>
      </c>
    </row>
    <row r="172" spans="2:65" s="13" customFormat="1">
      <c r="B172" s="204"/>
      <c r="D172" s="196" t="s">
        <v>167</v>
      </c>
      <c r="E172" s="205" t="s">
        <v>5</v>
      </c>
      <c r="F172" s="206" t="s">
        <v>500</v>
      </c>
      <c r="H172" s="207" t="s">
        <v>5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7" t="s">
        <v>167</v>
      </c>
      <c r="AU172" s="207" t="s">
        <v>86</v>
      </c>
      <c r="AV172" s="13" t="s">
        <v>26</v>
      </c>
      <c r="AW172" s="13" t="s">
        <v>43</v>
      </c>
      <c r="AX172" s="13" t="s">
        <v>79</v>
      </c>
      <c r="AY172" s="207" t="s">
        <v>158</v>
      </c>
    </row>
    <row r="173" spans="2:65" s="12" customFormat="1">
      <c r="B173" s="195"/>
      <c r="D173" s="212" t="s">
        <v>167</v>
      </c>
      <c r="E173" s="213" t="s">
        <v>5</v>
      </c>
      <c r="F173" s="214" t="s">
        <v>26</v>
      </c>
      <c r="H173" s="215">
        <v>1</v>
      </c>
      <c r="I173" s="200"/>
      <c r="L173" s="195"/>
      <c r="M173" s="216"/>
      <c r="N173" s="217"/>
      <c r="O173" s="217"/>
      <c r="P173" s="217"/>
      <c r="Q173" s="217"/>
      <c r="R173" s="217"/>
      <c r="S173" s="217"/>
      <c r="T173" s="218"/>
      <c r="AT173" s="197" t="s">
        <v>167</v>
      </c>
      <c r="AU173" s="197" t="s">
        <v>86</v>
      </c>
      <c r="AV173" s="12" t="s">
        <v>86</v>
      </c>
      <c r="AW173" s="12" t="s">
        <v>43</v>
      </c>
      <c r="AX173" s="12" t="s">
        <v>26</v>
      </c>
      <c r="AY173" s="197" t="s">
        <v>158</v>
      </c>
    </row>
    <row r="174" spans="2:65" s="1" customFormat="1" ht="22.5" customHeight="1">
      <c r="B174" s="182"/>
      <c r="C174" s="183" t="s">
        <v>362</v>
      </c>
      <c r="D174" s="183" t="s">
        <v>161</v>
      </c>
      <c r="E174" s="184" t="s">
        <v>585</v>
      </c>
      <c r="F174" s="185" t="s">
        <v>586</v>
      </c>
      <c r="G174" s="186" t="s">
        <v>275</v>
      </c>
      <c r="H174" s="187">
        <v>1</v>
      </c>
      <c r="I174" s="188"/>
      <c r="J174" s="189">
        <f>ROUND(I174*H174,2)</f>
        <v>0</v>
      </c>
      <c r="K174" s="185" t="s">
        <v>5</v>
      </c>
      <c r="L174" s="42"/>
      <c r="M174" s="190" t="s">
        <v>5</v>
      </c>
      <c r="N174" s="191" t="s">
        <v>50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4" t="s">
        <v>271</v>
      </c>
      <c r="AT174" s="24" t="s">
        <v>161</v>
      </c>
      <c r="AU174" s="24" t="s">
        <v>86</v>
      </c>
      <c r="AY174" s="24" t="s">
        <v>158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4" t="s">
        <v>26</v>
      </c>
      <c r="BK174" s="194">
        <f>ROUND(I174*H174,2)</f>
        <v>0</v>
      </c>
      <c r="BL174" s="24" t="s">
        <v>271</v>
      </c>
      <c r="BM174" s="24" t="s">
        <v>587</v>
      </c>
    </row>
    <row r="175" spans="2:65" s="13" customFormat="1">
      <c r="B175" s="204"/>
      <c r="D175" s="196" t="s">
        <v>167</v>
      </c>
      <c r="E175" s="205" t="s">
        <v>5</v>
      </c>
      <c r="F175" s="206" t="s">
        <v>500</v>
      </c>
      <c r="H175" s="207" t="s">
        <v>5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7" t="s">
        <v>167</v>
      </c>
      <c r="AU175" s="207" t="s">
        <v>86</v>
      </c>
      <c r="AV175" s="13" t="s">
        <v>26</v>
      </c>
      <c r="AW175" s="13" t="s">
        <v>43</v>
      </c>
      <c r="AX175" s="13" t="s">
        <v>79</v>
      </c>
      <c r="AY175" s="207" t="s">
        <v>158</v>
      </c>
    </row>
    <row r="176" spans="2:65" s="12" customFormat="1">
      <c r="B176" s="195"/>
      <c r="D176" s="212" t="s">
        <v>167</v>
      </c>
      <c r="E176" s="213" t="s">
        <v>5</v>
      </c>
      <c r="F176" s="214" t="s">
        <v>26</v>
      </c>
      <c r="H176" s="215">
        <v>1</v>
      </c>
      <c r="I176" s="200"/>
      <c r="L176" s="195"/>
      <c r="M176" s="216"/>
      <c r="N176" s="217"/>
      <c r="O176" s="217"/>
      <c r="P176" s="217"/>
      <c r="Q176" s="217"/>
      <c r="R176" s="217"/>
      <c r="S176" s="217"/>
      <c r="T176" s="218"/>
      <c r="AT176" s="197" t="s">
        <v>167</v>
      </c>
      <c r="AU176" s="197" t="s">
        <v>86</v>
      </c>
      <c r="AV176" s="12" t="s">
        <v>86</v>
      </c>
      <c r="AW176" s="12" t="s">
        <v>43</v>
      </c>
      <c r="AX176" s="12" t="s">
        <v>26</v>
      </c>
      <c r="AY176" s="197" t="s">
        <v>158</v>
      </c>
    </row>
    <row r="177" spans="2:65" s="1" customFormat="1" ht="22.5" customHeight="1">
      <c r="B177" s="182"/>
      <c r="C177" s="183" t="s">
        <v>376</v>
      </c>
      <c r="D177" s="183" t="s">
        <v>161</v>
      </c>
      <c r="E177" s="184" t="s">
        <v>588</v>
      </c>
      <c r="F177" s="185" t="s">
        <v>589</v>
      </c>
      <c r="G177" s="186" t="s">
        <v>275</v>
      </c>
      <c r="H177" s="187">
        <v>1</v>
      </c>
      <c r="I177" s="188"/>
      <c r="J177" s="189">
        <f>ROUND(I177*H177,2)</f>
        <v>0</v>
      </c>
      <c r="K177" s="185" t="s">
        <v>5</v>
      </c>
      <c r="L177" s="42"/>
      <c r="M177" s="190" t="s">
        <v>5</v>
      </c>
      <c r="N177" s="191" t="s">
        <v>50</v>
      </c>
      <c r="O177" s="43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24" t="s">
        <v>271</v>
      </c>
      <c r="AT177" s="24" t="s">
        <v>161</v>
      </c>
      <c r="AU177" s="24" t="s">
        <v>86</v>
      </c>
      <c r="AY177" s="24" t="s">
        <v>158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4" t="s">
        <v>26</v>
      </c>
      <c r="BK177" s="194">
        <f>ROUND(I177*H177,2)</f>
        <v>0</v>
      </c>
      <c r="BL177" s="24" t="s">
        <v>271</v>
      </c>
      <c r="BM177" s="24" t="s">
        <v>590</v>
      </c>
    </row>
    <row r="178" spans="2:65" s="13" customFormat="1">
      <c r="B178" s="204"/>
      <c r="D178" s="196" t="s">
        <v>167</v>
      </c>
      <c r="E178" s="205" t="s">
        <v>5</v>
      </c>
      <c r="F178" s="206" t="s">
        <v>500</v>
      </c>
      <c r="H178" s="207" t="s">
        <v>5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7" t="s">
        <v>167</v>
      </c>
      <c r="AU178" s="207" t="s">
        <v>86</v>
      </c>
      <c r="AV178" s="13" t="s">
        <v>26</v>
      </c>
      <c r="AW178" s="13" t="s">
        <v>43</v>
      </c>
      <c r="AX178" s="13" t="s">
        <v>79</v>
      </c>
      <c r="AY178" s="207" t="s">
        <v>158</v>
      </c>
    </row>
    <row r="179" spans="2:65" s="12" customFormat="1">
      <c r="B179" s="195"/>
      <c r="D179" s="212" t="s">
        <v>167</v>
      </c>
      <c r="E179" s="213" t="s">
        <v>5</v>
      </c>
      <c r="F179" s="214" t="s">
        <v>26</v>
      </c>
      <c r="H179" s="215">
        <v>1</v>
      </c>
      <c r="I179" s="200"/>
      <c r="L179" s="195"/>
      <c r="M179" s="216"/>
      <c r="N179" s="217"/>
      <c r="O179" s="217"/>
      <c r="P179" s="217"/>
      <c r="Q179" s="217"/>
      <c r="R179" s="217"/>
      <c r="S179" s="217"/>
      <c r="T179" s="218"/>
      <c r="AT179" s="197" t="s">
        <v>167</v>
      </c>
      <c r="AU179" s="197" t="s">
        <v>86</v>
      </c>
      <c r="AV179" s="12" t="s">
        <v>86</v>
      </c>
      <c r="AW179" s="12" t="s">
        <v>43</v>
      </c>
      <c r="AX179" s="12" t="s">
        <v>26</v>
      </c>
      <c r="AY179" s="197" t="s">
        <v>158</v>
      </c>
    </row>
    <row r="180" spans="2:65" s="1" customFormat="1" ht="22.5" customHeight="1">
      <c r="B180" s="182"/>
      <c r="C180" s="183" t="s">
        <v>359</v>
      </c>
      <c r="D180" s="183" t="s">
        <v>161</v>
      </c>
      <c r="E180" s="184" t="s">
        <v>591</v>
      </c>
      <c r="F180" s="185" t="s">
        <v>592</v>
      </c>
      <c r="G180" s="186" t="s">
        <v>275</v>
      </c>
      <c r="H180" s="187">
        <v>1</v>
      </c>
      <c r="I180" s="188"/>
      <c r="J180" s="189">
        <f>ROUND(I180*H180,2)</f>
        <v>0</v>
      </c>
      <c r="K180" s="185" t="s">
        <v>5</v>
      </c>
      <c r="L180" s="42"/>
      <c r="M180" s="190" t="s">
        <v>5</v>
      </c>
      <c r="N180" s="191" t="s">
        <v>50</v>
      </c>
      <c r="O180" s="43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AR180" s="24" t="s">
        <v>271</v>
      </c>
      <c r="AT180" s="24" t="s">
        <v>161</v>
      </c>
      <c r="AU180" s="24" t="s">
        <v>86</v>
      </c>
      <c r="AY180" s="24" t="s">
        <v>158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4" t="s">
        <v>26</v>
      </c>
      <c r="BK180" s="194">
        <f>ROUND(I180*H180,2)</f>
        <v>0</v>
      </c>
      <c r="BL180" s="24" t="s">
        <v>271</v>
      </c>
      <c r="BM180" s="24" t="s">
        <v>593</v>
      </c>
    </row>
    <row r="181" spans="2:65" s="13" customFormat="1">
      <c r="B181" s="204"/>
      <c r="D181" s="196" t="s">
        <v>167</v>
      </c>
      <c r="E181" s="205" t="s">
        <v>5</v>
      </c>
      <c r="F181" s="206" t="s">
        <v>500</v>
      </c>
      <c r="H181" s="207" t="s">
        <v>5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7" t="s">
        <v>167</v>
      </c>
      <c r="AU181" s="207" t="s">
        <v>86</v>
      </c>
      <c r="AV181" s="13" t="s">
        <v>26</v>
      </c>
      <c r="AW181" s="13" t="s">
        <v>43</v>
      </c>
      <c r="AX181" s="13" t="s">
        <v>79</v>
      </c>
      <c r="AY181" s="207" t="s">
        <v>158</v>
      </c>
    </row>
    <row r="182" spans="2:65" s="12" customFormat="1">
      <c r="B182" s="195"/>
      <c r="D182" s="212" t="s">
        <v>167</v>
      </c>
      <c r="E182" s="213" t="s">
        <v>5</v>
      </c>
      <c r="F182" s="214" t="s">
        <v>26</v>
      </c>
      <c r="H182" s="215">
        <v>1</v>
      </c>
      <c r="I182" s="200"/>
      <c r="L182" s="195"/>
      <c r="M182" s="216"/>
      <c r="N182" s="217"/>
      <c r="O182" s="217"/>
      <c r="P182" s="217"/>
      <c r="Q182" s="217"/>
      <c r="R182" s="217"/>
      <c r="S182" s="217"/>
      <c r="T182" s="218"/>
      <c r="AT182" s="197" t="s">
        <v>167</v>
      </c>
      <c r="AU182" s="197" t="s">
        <v>86</v>
      </c>
      <c r="AV182" s="12" t="s">
        <v>86</v>
      </c>
      <c r="AW182" s="12" t="s">
        <v>43</v>
      </c>
      <c r="AX182" s="12" t="s">
        <v>26</v>
      </c>
      <c r="AY182" s="197" t="s">
        <v>158</v>
      </c>
    </row>
    <row r="183" spans="2:65" s="1" customFormat="1" ht="22.5" customHeight="1">
      <c r="B183" s="182"/>
      <c r="C183" s="183" t="s">
        <v>386</v>
      </c>
      <c r="D183" s="183" t="s">
        <v>161</v>
      </c>
      <c r="E183" s="184" t="s">
        <v>594</v>
      </c>
      <c r="F183" s="185" t="s">
        <v>595</v>
      </c>
      <c r="G183" s="186" t="s">
        <v>275</v>
      </c>
      <c r="H183" s="187">
        <v>1</v>
      </c>
      <c r="I183" s="188"/>
      <c r="J183" s="189">
        <f>ROUND(I183*H183,2)</f>
        <v>0</v>
      </c>
      <c r="K183" s="185" t="s">
        <v>5</v>
      </c>
      <c r="L183" s="42"/>
      <c r="M183" s="190" t="s">
        <v>5</v>
      </c>
      <c r="N183" s="191" t="s">
        <v>50</v>
      </c>
      <c r="O183" s="43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AR183" s="24" t="s">
        <v>271</v>
      </c>
      <c r="AT183" s="24" t="s">
        <v>161</v>
      </c>
      <c r="AU183" s="24" t="s">
        <v>86</v>
      </c>
      <c r="AY183" s="24" t="s">
        <v>158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24" t="s">
        <v>26</v>
      </c>
      <c r="BK183" s="194">
        <f>ROUND(I183*H183,2)</f>
        <v>0</v>
      </c>
      <c r="BL183" s="24" t="s">
        <v>271</v>
      </c>
      <c r="BM183" s="24" t="s">
        <v>596</v>
      </c>
    </row>
    <row r="184" spans="2:65" s="13" customFormat="1">
      <c r="B184" s="204"/>
      <c r="D184" s="196" t="s">
        <v>167</v>
      </c>
      <c r="E184" s="205" t="s">
        <v>5</v>
      </c>
      <c r="F184" s="206" t="s">
        <v>500</v>
      </c>
      <c r="H184" s="207" t="s">
        <v>5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7" t="s">
        <v>167</v>
      </c>
      <c r="AU184" s="207" t="s">
        <v>86</v>
      </c>
      <c r="AV184" s="13" t="s">
        <v>26</v>
      </c>
      <c r="AW184" s="13" t="s">
        <v>43</v>
      </c>
      <c r="AX184" s="13" t="s">
        <v>79</v>
      </c>
      <c r="AY184" s="207" t="s">
        <v>158</v>
      </c>
    </row>
    <row r="185" spans="2:65" s="12" customFormat="1">
      <c r="B185" s="195"/>
      <c r="D185" s="212" t="s">
        <v>167</v>
      </c>
      <c r="E185" s="213" t="s">
        <v>5</v>
      </c>
      <c r="F185" s="214" t="s">
        <v>26</v>
      </c>
      <c r="H185" s="215">
        <v>1</v>
      </c>
      <c r="I185" s="200"/>
      <c r="L185" s="195"/>
      <c r="M185" s="216"/>
      <c r="N185" s="217"/>
      <c r="O185" s="217"/>
      <c r="P185" s="217"/>
      <c r="Q185" s="217"/>
      <c r="R185" s="217"/>
      <c r="S185" s="217"/>
      <c r="T185" s="218"/>
      <c r="AT185" s="197" t="s">
        <v>167</v>
      </c>
      <c r="AU185" s="197" t="s">
        <v>86</v>
      </c>
      <c r="AV185" s="12" t="s">
        <v>86</v>
      </c>
      <c r="AW185" s="12" t="s">
        <v>43</v>
      </c>
      <c r="AX185" s="12" t="s">
        <v>26</v>
      </c>
      <c r="AY185" s="197" t="s">
        <v>158</v>
      </c>
    </row>
    <row r="186" spans="2:65" s="1" customFormat="1" ht="22.5" customHeight="1">
      <c r="B186" s="182"/>
      <c r="C186" s="183" t="s">
        <v>392</v>
      </c>
      <c r="D186" s="183" t="s">
        <v>161</v>
      </c>
      <c r="E186" s="184" t="s">
        <v>597</v>
      </c>
      <c r="F186" s="185" t="s">
        <v>598</v>
      </c>
      <c r="G186" s="186" t="s">
        <v>275</v>
      </c>
      <c r="H186" s="187">
        <v>1</v>
      </c>
      <c r="I186" s="188"/>
      <c r="J186" s="189">
        <f>ROUND(I186*H186,2)</f>
        <v>0</v>
      </c>
      <c r="K186" s="185" t="s">
        <v>5</v>
      </c>
      <c r="L186" s="42"/>
      <c r="M186" s="190" t="s">
        <v>5</v>
      </c>
      <c r="N186" s="191" t="s">
        <v>50</v>
      </c>
      <c r="O186" s="43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24" t="s">
        <v>271</v>
      </c>
      <c r="AT186" s="24" t="s">
        <v>161</v>
      </c>
      <c r="AU186" s="24" t="s">
        <v>86</v>
      </c>
      <c r="AY186" s="24" t="s">
        <v>158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4" t="s">
        <v>26</v>
      </c>
      <c r="BK186" s="194">
        <f>ROUND(I186*H186,2)</f>
        <v>0</v>
      </c>
      <c r="BL186" s="24" t="s">
        <v>271</v>
      </c>
      <c r="BM186" s="24" t="s">
        <v>599</v>
      </c>
    </row>
    <row r="187" spans="2:65" s="13" customFormat="1">
      <c r="B187" s="204"/>
      <c r="D187" s="196" t="s">
        <v>167</v>
      </c>
      <c r="E187" s="205" t="s">
        <v>5</v>
      </c>
      <c r="F187" s="206" t="s">
        <v>500</v>
      </c>
      <c r="H187" s="207" t="s">
        <v>5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7" t="s">
        <v>167</v>
      </c>
      <c r="AU187" s="207" t="s">
        <v>86</v>
      </c>
      <c r="AV187" s="13" t="s">
        <v>26</v>
      </c>
      <c r="AW187" s="13" t="s">
        <v>43</v>
      </c>
      <c r="AX187" s="13" t="s">
        <v>79</v>
      </c>
      <c r="AY187" s="207" t="s">
        <v>158</v>
      </c>
    </row>
    <row r="188" spans="2:65" s="12" customFormat="1">
      <c r="B188" s="195"/>
      <c r="D188" s="212" t="s">
        <v>167</v>
      </c>
      <c r="E188" s="213" t="s">
        <v>5</v>
      </c>
      <c r="F188" s="214" t="s">
        <v>26</v>
      </c>
      <c r="H188" s="215">
        <v>1</v>
      </c>
      <c r="I188" s="200"/>
      <c r="L188" s="195"/>
      <c r="M188" s="216"/>
      <c r="N188" s="217"/>
      <c r="O188" s="217"/>
      <c r="P188" s="217"/>
      <c r="Q188" s="217"/>
      <c r="R188" s="217"/>
      <c r="S188" s="217"/>
      <c r="T188" s="218"/>
      <c r="AT188" s="197" t="s">
        <v>167</v>
      </c>
      <c r="AU188" s="197" t="s">
        <v>86</v>
      </c>
      <c r="AV188" s="12" t="s">
        <v>86</v>
      </c>
      <c r="AW188" s="12" t="s">
        <v>43</v>
      </c>
      <c r="AX188" s="12" t="s">
        <v>26</v>
      </c>
      <c r="AY188" s="197" t="s">
        <v>158</v>
      </c>
    </row>
    <row r="189" spans="2:65" s="1" customFormat="1" ht="22.5" customHeight="1">
      <c r="B189" s="182"/>
      <c r="C189" s="183" t="s">
        <v>397</v>
      </c>
      <c r="D189" s="183" t="s">
        <v>161</v>
      </c>
      <c r="E189" s="184" t="s">
        <v>600</v>
      </c>
      <c r="F189" s="185" t="s">
        <v>601</v>
      </c>
      <c r="G189" s="186" t="s">
        <v>275</v>
      </c>
      <c r="H189" s="187">
        <v>1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50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4" t="s">
        <v>271</v>
      </c>
      <c r="AT189" s="24" t="s">
        <v>161</v>
      </c>
      <c r="AU189" s="24" t="s">
        <v>86</v>
      </c>
      <c r="AY189" s="24" t="s">
        <v>158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4" t="s">
        <v>26</v>
      </c>
      <c r="BK189" s="194">
        <f>ROUND(I189*H189,2)</f>
        <v>0</v>
      </c>
      <c r="BL189" s="24" t="s">
        <v>271</v>
      </c>
      <c r="BM189" s="24" t="s">
        <v>602</v>
      </c>
    </row>
    <row r="190" spans="2:65" s="13" customFormat="1">
      <c r="B190" s="204"/>
      <c r="D190" s="196" t="s">
        <v>167</v>
      </c>
      <c r="E190" s="205" t="s">
        <v>5</v>
      </c>
      <c r="F190" s="206" t="s">
        <v>500</v>
      </c>
      <c r="H190" s="207" t="s">
        <v>5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7" t="s">
        <v>167</v>
      </c>
      <c r="AU190" s="207" t="s">
        <v>86</v>
      </c>
      <c r="AV190" s="13" t="s">
        <v>26</v>
      </c>
      <c r="AW190" s="13" t="s">
        <v>43</v>
      </c>
      <c r="AX190" s="13" t="s">
        <v>79</v>
      </c>
      <c r="AY190" s="207" t="s">
        <v>158</v>
      </c>
    </row>
    <row r="191" spans="2:65" s="12" customFormat="1">
      <c r="B191" s="195"/>
      <c r="D191" s="212" t="s">
        <v>167</v>
      </c>
      <c r="E191" s="213" t="s">
        <v>5</v>
      </c>
      <c r="F191" s="214" t="s">
        <v>26</v>
      </c>
      <c r="H191" s="215">
        <v>1</v>
      </c>
      <c r="I191" s="200"/>
      <c r="L191" s="195"/>
      <c r="M191" s="216"/>
      <c r="N191" s="217"/>
      <c r="O191" s="217"/>
      <c r="P191" s="217"/>
      <c r="Q191" s="217"/>
      <c r="R191" s="217"/>
      <c r="S191" s="217"/>
      <c r="T191" s="218"/>
      <c r="AT191" s="197" t="s">
        <v>167</v>
      </c>
      <c r="AU191" s="197" t="s">
        <v>86</v>
      </c>
      <c r="AV191" s="12" t="s">
        <v>86</v>
      </c>
      <c r="AW191" s="12" t="s">
        <v>43</v>
      </c>
      <c r="AX191" s="12" t="s">
        <v>26</v>
      </c>
      <c r="AY191" s="197" t="s">
        <v>158</v>
      </c>
    </row>
    <row r="192" spans="2:65" s="1" customFormat="1" ht="22.5" customHeight="1">
      <c r="B192" s="182"/>
      <c r="C192" s="183" t="s">
        <v>603</v>
      </c>
      <c r="D192" s="183" t="s">
        <v>161</v>
      </c>
      <c r="E192" s="184" t="s">
        <v>604</v>
      </c>
      <c r="F192" s="185" t="s">
        <v>605</v>
      </c>
      <c r="G192" s="186" t="s">
        <v>275</v>
      </c>
      <c r="H192" s="187">
        <v>1</v>
      </c>
      <c r="I192" s="188"/>
      <c r="J192" s="189">
        <f>ROUND(I192*H192,2)</f>
        <v>0</v>
      </c>
      <c r="K192" s="185" t="s">
        <v>5</v>
      </c>
      <c r="L192" s="42"/>
      <c r="M192" s="190" t="s">
        <v>5</v>
      </c>
      <c r="N192" s="191" t="s">
        <v>50</v>
      </c>
      <c r="O192" s="43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AR192" s="24" t="s">
        <v>271</v>
      </c>
      <c r="AT192" s="24" t="s">
        <v>161</v>
      </c>
      <c r="AU192" s="24" t="s">
        <v>86</v>
      </c>
      <c r="AY192" s="24" t="s">
        <v>158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4" t="s">
        <v>26</v>
      </c>
      <c r="BK192" s="194">
        <f>ROUND(I192*H192,2)</f>
        <v>0</v>
      </c>
      <c r="BL192" s="24" t="s">
        <v>271</v>
      </c>
      <c r="BM192" s="24" t="s">
        <v>606</v>
      </c>
    </row>
    <row r="193" spans="2:51" s="13" customFormat="1">
      <c r="B193" s="204"/>
      <c r="D193" s="196" t="s">
        <v>167</v>
      </c>
      <c r="E193" s="205" t="s">
        <v>5</v>
      </c>
      <c r="F193" s="206" t="s">
        <v>500</v>
      </c>
      <c r="H193" s="207" t="s">
        <v>5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7" t="s">
        <v>167</v>
      </c>
      <c r="AU193" s="207" t="s">
        <v>86</v>
      </c>
      <c r="AV193" s="13" t="s">
        <v>26</v>
      </c>
      <c r="AW193" s="13" t="s">
        <v>43</v>
      </c>
      <c r="AX193" s="13" t="s">
        <v>79</v>
      </c>
      <c r="AY193" s="207" t="s">
        <v>158</v>
      </c>
    </row>
    <row r="194" spans="2:51" s="12" customFormat="1">
      <c r="B194" s="195"/>
      <c r="D194" s="196" t="s">
        <v>167</v>
      </c>
      <c r="E194" s="197" t="s">
        <v>5</v>
      </c>
      <c r="F194" s="198" t="s">
        <v>26</v>
      </c>
      <c r="H194" s="199">
        <v>1</v>
      </c>
      <c r="I194" s="200"/>
      <c r="L194" s="195"/>
      <c r="M194" s="201"/>
      <c r="N194" s="202"/>
      <c r="O194" s="202"/>
      <c r="P194" s="202"/>
      <c r="Q194" s="202"/>
      <c r="R194" s="202"/>
      <c r="S194" s="202"/>
      <c r="T194" s="203"/>
      <c r="AT194" s="197" t="s">
        <v>167</v>
      </c>
      <c r="AU194" s="197" t="s">
        <v>86</v>
      </c>
      <c r="AV194" s="12" t="s">
        <v>86</v>
      </c>
      <c r="AW194" s="12" t="s">
        <v>43</v>
      </c>
      <c r="AX194" s="12" t="s">
        <v>26</v>
      </c>
      <c r="AY194" s="197" t="s">
        <v>158</v>
      </c>
    </row>
    <row r="195" spans="2:51" s="1" customFormat="1" ht="6.95" customHeight="1">
      <c r="B195" s="57"/>
      <c r="C195" s="58"/>
      <c r="D195" s="58"/>
      <c r="E195" s="58"/>
      <c r="F195" s="58"/>
      <c r="G195" s="58"/>
      <c r="H195" s="58"/>
      <c r="I195" s="135"/>
      <c r="J195" s="58"/>
      <c r="K195" s="58"/>
      <c r="L195" s="42"/>
    </row>
  </sheetData>
  <autoFilter ref="C83:K194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SO.01 a - Příležitostná o...</vt:lpstr>
      <vt:lpstr>SO.01 b - Pěší komunikace...</vt:lpstr>
      <vt:lpstr>SO.01 c - Pěší komunikace...</vt:lpstr>
      <vt:lpstr>SO.01 e - Informační bod</vt:lpstr>
      <vt:lpstr>SO.01 f - Vyrovnávací sch...</vt:lpstr>
      <vt:lpstr>SO.01 g - Rampa</vt:lpstr>
      <vt:lpstr>SO.08 c - závlahový vodov...</vt:lpstr>
      <vt:lpstr>SO.09 a - Náhrobky + plas...</vt:lpstr>
      <vt:lpstr>SO.09 b - Místo setkání</vt:lpstr>
      <vt:lpstr>VRN - Vedlejší rozpočtové...</vt:lpstr>
      <vt:lpstr>Pokyny pro vyplnění</vt:lpstr>
      <vt:lpstr>'Rekapitulace stavby'!Názvy_tisku</vt:lpstr>
      <vt:lpstr>'SO.01 a - Příležitostná o...'!Názvy_tisku</vt:lpstr>
      <vt:lpstr>'SO.01 b - Pěší komunikace...'!Názvy_tisku</vt:lpstr>
      <vt:lpstr>'SO.01 c - Pěší komunikace...'!Názvy_tisku</vt:lpstr>
      <vt:lpstr>'SO.01 e - Informační bod'!Názvy_tisku</vt:lpstr>
      <vt:lpstr>'SO.01 f - Vyrovnávací sch...'!Názvy_tisku</vt:lpstr>
      <vt:lpstr>'SO.01 g - Rampa'!Názvy_tisku</vt:lpstr>
      <vt:lpstr>'SO.08 c - závlahový vodov...'!Názvy_tisku</vt:lpstr>
      <vt:lpstr>'SO.09 a - Náhrobky + plas...'!Názvy_tisku</vt:lpstr>
      <vt:lpstr>'SO.09 b - Místo setkání'!Názvy_tisku</vt:lpstr>
      <vt:lpstr>'VRN - Vedlejší rozpočtové...'!Názvy_tisku</vt:lpstr>
      <vt:lpstr>'Pokyny pro vyplnění'!Oblast_tisku</vt:lpstr>
      <vt:lpstr>'Rekapitulace stavby'!Oblast_tisku</vt:lpstr>
      <vt:lpstr>'SO.01 a - Příležitostná o...'!Oblast_tisku</vt:lpstr>
      <vt:lpstr>'SO.01 b - Pěší komunikace...'!Oblast_tisku</vt:lpstr>
      <vt:lpstr>'SO.01 c - Pěší komunikace...'!Oblast_tisku</vt:lpstr>
      <vt:lpstr>'SO.01 e - Informační bod'!Oblast_tisku</vt:lpstr>
      <vt:lpstr>'SO.01 f - Vyrovnávací sch...'!Oblast_tisku</vt:lpstr>
      <vt:lpstr>'SO.01 g - Rampa'!Oblast_tisku</vt:lpstr>
      <vt:lpstr>'SO.08 c - závlahový vodov...'!Oblast_tisku</vt:lpstr>
      <vt:lpstr>'SO.09 a - Náhrobky + plas...'!Oblast_tisku</vt:lpstr>
      <vt:lpstr>'SO.09 b - Místo setkání'!Oblast_tisku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Král</dc:creator>
  <cp:lastModifiedBy>Michal Nezdařil</cp:lastModifiedBy>
  <dcterms:created xsi:type="dcterms:W3CDTF">2017-05-18T09:24:05Z</dcterms:created>
  <dcterms:modified xsi:type="dcterms:W3CDTF">2017-05-18T12:50:06Z</dcterms:modified>
</cp:coreProperties>
</file>