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STAVBY\1724 - Havlíčkova, Příkopy - KNP\Veřejná zakázka\DSP\"/>
    </mc:Choice>
  </mc:AlternateContent>
  <bookViews>
    <workbookView xWindow="0" yWindow="0" windowWidth="19200" windowHeight="10995"/>
  </bookViews>
  <sheets>
    <sheet name="Rekapitulace stavby" sheetId="1" r:id="rId1"/>
    <sheet name="SO 102 - Ulice Černá a Př..." sheetId="2" r:id="rId2"/>
    <sheet name="SO 103 - Ulice Příkopy I ..." sheetId="3" r:id="rId3"/>
    <sheet name="Pokyny pro vyplnění" sheetId="4" r:id="rId4"/>
  </sheets>
  <definedNames>
    <definedName name="_xlnm._FilterDatabase" localSheetId="1" hidden="1">'SO 102 - Ulice Černá a Př...'!$C$95:$K$505</definedName>
    <definedName name="_xlnm._FilterDatabase" localSheetId="2" hidden="1">'SO 103 - Ulice Příkopy I ...'!$C$95:$K$457</definedName>
    <definedName name="_xlnm.Print_Titles" localSheetId="0">'Rekapitulace stavby'!$49:$49</definedName>
    <definedName name="_xlnm.Print_Titles" localSheetId="1">'SO 102 - Ulice Černá a Př...'!$95:$95</definedName>
    <definedName name="_xlnm.Print_Titles" localSheetId="2">'SO 103 - Ulice Příkopy I ...'!$95:$95</definedName>
    <definedName name="_xlnm.Print_Area" localSheetId="3">'Pokyny pro vyplnění'!$B$2:$K$69,'Pokyny pro vyplnění'!$B$72:$K$116,'Pokyny pro vyplnění'!$B$119:$K$188,'Pokyny pro vyplnění'!$B$196:$K$216</definedName>
    <definedName name="_xlnm.Print_Area" localSheetId="0">'Rekapitulace stavby'!$D$4:$AO$33,'Rekapitulace stavby'!$C$39:$AQ$56</definedName>
    <definedName name="_xlnm.Print_Area" localSheetId="1">'SO 102 - Ulice Černá a Př...'!$C$4:$J$38,'SO 102 - Ulice Černá a Př...'!$C$44:$J$75,'SO 102 - Ulice Černá a Př...'!$C$81:$K$505</definedName>
    <definedName name="_xlnm.Print_Area" localSheetId="2">'SO 103 - Ulice Příkopy I ...'!$C$4:$J$38,'SO 103 - Ulice Příkopy I ...'!$C$44:$J$75,'SO 103 - Ulice Příkopy I ...'!$C$81:$K$457</definedName>
  </definedNames>
  <calcPr calcId="152511"/>
</workbook>
</file>

<file path=xl/calcChain.xml><?xml version="1.0" encoding="utf-8"?>
<calcChain xmlns="http://schemas.openxmlformats.org/spreadsheetml/2006/main">
  <c r="AY55" i="1" l="1"/>
  <c r="AX55" i="1"/>
  <c r="BI456" i="3"/>
  <c r="BH456" i="3"/>
  <c r="BG456" i="3"/>
  <c r="BF456" i="3"/>
  <c r="T456" i="3"/>
  <c r="R456" i="3"/>
  <c r="P456" i="3"/>
  <c r="BK456" i="3"/>
  <c r="BK453" i="3" s="1"/>
  <c r="J453" i="3" s="1"/>
  <c r="J74" i="3" s="1"/>
  <c r="J456" i="3"/>
  <c r="BE456" i="3"/>
  <c r="BI454" i="3"/>
  <c r="BH454" i="3"/>
  <c r="BG454" i="3"/>
  <c r="BF454" i="3"/>
  <c r="T454" i="3"/>
  <c r="T453" i="3"/>
  <c r="R454" i="3"/>
  <c r="R453" i="3"/>
  <c r="P454" i="3"/>
  <c r="P453" i="3"/>
  <c r="BK454" i="3"/>
  <c r="J454" i="3"/>
  <c r="BE454" i="3" s="1"/>
  <c r="BI451" i="3"/>
  <c r="BH451" i="3"/>
  <c r="BG451" i="3"/>
  <c r="BF451" i="3"/>
  <c r="T451" i="3"/>
  <c r="T450" i="3"/>
  <c r="T449" i="3" s="1"/>
  <c r="R451" i="3"/>
  <c r="R450" i="3" s="1"/>
  <c r="R449" i="3" s="1"/>
  <c r="P451" i="3"/>
  <c r="P450" i="3"/>
  <c r="P449" i="3" s="1"/>
  <c r="BK451" i="3"/>
  <c r="BK450" i="3" s="1"/>
  <c r="J451" i="3"/>
  <c r="BE451" i="3"/>
  <c r="BI446" i="3"/>
  <c r="BH446" i="3"/>
  <c r="BG446" i="3"/>
  <c r="BF446" i="3"/>
  <c r="T446" i="3"/>
  <c r="R446" i="3"/>
  <c r="P446" i="3"/>
  <c r="BK446" i="3"/>
  <c r="J446" i="3"/>
  <c r="BE446" i="3"/>
  <c r="BI442" i="3"/>
  <c r="BH442" i="3"/>
  <c r="BG442" i="3"/>
  <c r="BF442" i="3"/>
  <c r="T442" i="3"/>
  <c r="T441" i="3"/>
  <c r="T440" i="3" s="1"/>
  <c r="R442" i="3"/>
  <c r="R441" i="3" s="1"/>
  <c r="R440" i="3" s="1"/>
  <c r="P442" i="3"/>
  <c r="P441" i="3"/>
  <c r="P440" i="3" s="1"/>
  <c r="BK442" i="3"/>
  <c r="BK441" i="3" s="1"/>
  <c r="J442" i="3"/>
  <c r="BE442" i="3"/>
  <c r="BI438" i="3"/>
  <c r="BH438" i="3"/>
  <c r="BG438" i="3"/>
  <c r="BF438" i="3"/>
  <c r="T438" i="3"/>
  <c r="T437" i="3"/>
  <c r="R438" i="3"/>
  <c r="R437" i="3"/>
  <c r="P438" i="3"/>
  <c r="P437" i="3"/>
  <c r="BK438" i="3"/>
  <c r="BK437" i="3"/>
  <c r="J437" i="3" s="1"/>
  <c r="J69" i="3" s="1"/>
  <c r="J438" i="3"/>
  <c r="BE438" i="3" s="1"/>
  <c r="BI431" i="3"/>
  <c r="BH431" i="3"/>
  <c r="BG431" i="3"/>
  <c r="BF431" i="3"/>
  <c r="T431" i="3"/>
  <c r="R431" i="3"/>
  <c r="P431" i="3"/>
  <c r="BK431" i="3"/>
  <c r="J431" i="3"/>
  <c r="BE431" i="3"/>
  <c r="BI425" i="3"/>
  <c r="BH425" i="3"/>
  <c r="BG425" i="3"/>
  <c r="BF425" i="3"/>
  <c r="T425" i="3"/>
  <c r="R425" i="3"/>
  <c r="P425" i="3"/>
  <c r="BK425" i="3"/>
  <c r="J425" i="3"/>
  <c r="BE425" i="3"/>
  <c r="BI421" i="3"/>
  <c r="BH421" i="3"/>
  <c r="BG421" i="3"/>
  <c r="BF421" i="3"/>
  <c r="T421" i="3"/>
  <c r="R421" i="3"/>
  <c r="P421" i="3"/>
  <c r="BK421" i="3"/>
  <c r="J421" i="3"/>
  <c r="BE421" i="3"/>
  <c r="BI415" i="3"/>
  <c r="BH415" i="3"/>
  <c r="BG415" i="3"/>
  <c r="BF415" i="3"/>
  <c r="T415" i="3"/>
  <c r="R415" i="3"/>
  <c r="P415" i="3"/>
  <c r="BK415" i="3"/>
  <c r="J415" i="3"/>
  <c r="BE415" i="3"/>
  <c r="BI408" i="3"/>
  <c r="BH408" i="3"/>
  <c r="BG408" i="3"/>
  <c r="BF408" i="3"/>
  <c r="T408" i="3"/>
  <c r="R408" i="3"/>
  <c r="P408" i="3"/>
  <c r="BK408" i="3"/>
  <c r="J408" i="3"/>
  <c r="BE408" i="3"/>
  <c r="BI400" i="3"/>
  <c r="BH400" i="3"/>
  <c r="BG400" i="3"/>
  <c r="BF400" i="3"/>
  <c r="T400" i="3"/>
  <c r="R400" i="3"/>
  <c r="R391" i="3" s="1"/>
  <c r="P400" i="3"/>
  <c r="BK400" i="3"/>
  <c r="J400" i="3"/>
  <c r="BE400" i="3"/>
  <c r="BI396" i="3"/>
  <c r="BH396" i="3"/>
  <c r="BG396" i="3"/>
  <c r="BF396" i="3"/>
  <c r="T396" i="3"/>
  <c r="R396" i="3"/>
  <c r="P396" i="3"/>
  <c r="BK396" i="3"/>
  <c r="BK391" i="3" s="1"/>
  <c r="J391" i="3" s="1"/>
  <c r="J68" i="3" s="1"/>
  <c r="J396" i="3"/>
  <c r="BE396" i="3"/>
  <c r="BI392" i="3"/>
  <c r="BH392" i="3"/>
  <c r="BG392" i="3"/>
  <c r="BF392" i="3"/>
  <c r="T392" i="3"/>
  <c r="T391" i="3"/>
  <c r="R392" i="3"/>
  <c r="P392" i="3"/>
  <c r="P391" i="3"/>
  <c r="BK392" i="3"/>
  <c r="J392" i="3"/>
  <c r="BE392" i="3" s="1"/>
  <c r="BI387" i="3"/>
  <c r="BH387" i="3"/>
  <c r="BG387" i="3"/>
  <c r="BF387" i="3"/>
  <c r="T387" i="3"/>
  <c r="R387" i="3"/>
  <c r="P387" i="3"/>
  <c r="BK387" i="3"/>
  <c r="J387" i="3"/>
  <c r="BE387" i="3"/>
  <c r="BI383" i="3"/>
  <c r="BH383" i="3"/>
  <c r="BG383" i="3"/>
  <c r="BF383" i="3"/>
  <c r="T383" i="3"/>
  <c r="R383" i="3"/>
  <c r="P383" i="3"/>
  <c r="BK383" i="3"/>
  <c r="J383" i="3"/>
  <c r="BE383" i="3"/>
  <c r="BI376" i="3"/>
  <c r="BH376" i="3"/>
  <c r="BG376" i="3"/>
  <c r="BF376" i="3"/>
  <c r="T376" i="3"/>
  <c r="R376" i="3"/>
  <c r="P376" i="3"/>
  <c r="BK376" i="3"/>
  <c r="J376" i="3"/>
  <c r="BE376" i="3"/>
  <c r="BI372" i="3"/>
  <c r="BH372" i="3"/>
  <c r="BG372" i="3"/>
  <c r="BF372" i="3"/>
  <c r="T372" i="3"/>
  <c r="R372" i="3"/>
  <c r="P372" i="3"/>
  <c r="BK372" i="3"/>
  <c r="J372" i="3"/>
  <c r="BE372" i="3"/>
  <c r="BI368" i="3"/>
  <c r="BH368" i="3"/>
  <c r="BG368" i="3"/>
  <c r="BF368" i="3"/>
  <c r="T368" i="3"/>
  <c r="R368" i="3"/>
  <c r="P368" i="3"/>
  <c r="BK368" i="3"/>
  <c r="J368" i="3"/>
  <c r="BE368" i="3"/>
  <c r="BI364" i="3"/>
  <c r="BH364" i="3"/>
  <c r="BG364" i="3"/>
  <c r="BF364" i="3"/>
  <c r="T364" i="3"/>
  <c r="R364" i="3"/>
  <c r="P364" i="3"/>
  <c r="BK364" i="3"/>
  <c r="J364" i="3"/>
  <c r="BE364" i="3"/>
  <c r="BI360" i="3"/>
  <c r="BH360" i="3"/>
  <c r="BG360" i="3"/>
  <c r="BF360" i="3"/>
  <c r="T360" i="3"/>
  <c r="R360" i="3"/>
  <c r="P360" i="3"/>
  <c r="BK360" i="3"/>
  <c r="J360" i="3"/>
  <c r="BE360" i="3"/>
  <c r="BI356" i="3"/>
  <c r="BH356" i="3"/>
  <c r="BG356" i="3"/>
  <c r="BF356" i="3"/>
  <c r="T356" i="3"/>
  <c r="T355" i="3"/>
  <c r="R356" i="3"/>
  <c r="R355" i="3"/>
  <c r="P356" i="3"/>
  <c r="P355" i="3"/>
  <c r="BK356" i="3"/>
  <c r="BK355" i="3"/>
  <c r="J355" i="3" s="1"/>
  <c r="J67" i="3" s="1"/>
  <c r="J356" i="3"/>
  <c r="BE356" i="3" s="1"/>
  <c r="BI351" i="3"/>
  <c r="BH351" i="3"/>
  <c r="BG351" i="3"/>
  <c r="BF351" i="3"/>
  <c r="T351" i="3"/>
  <c r="R351" i="3"/>
  <c r="P351" i="3"/>
  <c r="BK351" i="3"/>
  <c r="J351" i="3"/>
  <c r="BE351" i="3"/>
  <c r="BI347" i="3"/>
  <c r="BH347" i="3"/>
  <c r="BG347" i="3"/>
  <c r="BF347" i="3"/>
  <c r="T347" i="3"/>
  <c r="R347" i="3"/>
  <c r="P347" i="3"/>
  <c r="BK347" i="3"/>
  <c r="J347" i="3"/>
  <c r="BE347" i="3"/>
  <c r="BI341" i="3"/>
  <c r="BH341" i="3"/>
  <c r="BG341" i="3"/>
  <c r="BF341" i="3"/>
  <c r="T341" i="3"/>
  <c r="R341" i="3"/>
  <c r="P341" i="3"/>
  <c r="BK341" i="3"/>
  <c r="J341" i="3"/>
  <c r="BE341" i="3"/>
  <c r="BI338" i="3"/>
  <c r="BH338" i="3"/>
  <c r="BG338" i="3"/>
  <c r="BF338" i="3"/>
  <c r="T338" i="3"/>
  <c r="R338" i="3"/>
  <c r="P338" i="3"/>
  <c r="BK338" i="3"/>
  <c r="J338" i="3"/>
  <c r="BE338" i="3"/>
  <c r="BI335" i="3"/>
  <c r="BH335" i="3"/>
  <c r="BG335" i="3"/>
  <c r="BF335" i="3"/>
  <c r="T335" i="3"/>
  <c r="R335" i="3"/>
  <c r="P335" i="3"/>
  <c r="BK335" i="3"/>
  <c r="J335" i="3"/>
  <c r="BE335" i="3"/>
  <c r="BI332" i="3"/>
  <c r="BH332" i="3"/>
  <c r="BG332" i="3"/>
  <c r="BF332" i="3"/>
  <c r="T332" i="3"/>
  <c r="R332" i="3"/>
  <c r="P332" i="3"/>
  <c r="BK332" i="3"/>
  <c r="J332" i="3"/>
  <c r="BE332" i="3"/>
  <c r="BI329" i="3"/>
  <c r="BH329" i="3"/>
  <c r="BG329" i="3"/>
  <c r="BF329" i="3"/>
  <c r="T329" i="3"/>
  <c r="R329" i="3"/>
  <c r="P329" i="3"/>
  <c r="BK329" i="3"/>
  <c r="J329" i="3"/>
  <c r="BE329" i="3"/>
  <c r="BI326" i="3"/>
  <c r="BH326" i="3"/>
  <c r="BG326" i="3"/>
  <c r="BF326" i="3"/>
  <c r="T326" i="3"/>
  <c r="R326" i="3"/>
  <c r="P326" i="3"/>
  <c r="BK326" i="3"/>
  <c r="J326" i="3"/>
  <c r="BE326" i="3"/>
  <c r="BI323" i="3"/>
  <c r="BH323" i="3"/>
  <c r="BG323" i="3"/>
  <c r="BF323" i="3"/>
  <c r="T323" i="3"/>
  <c r="R323" i="3"/>
  <c r="P323" i="3"/>
  <c r="BK323" i="3"/>
  <c r="J323" i="3"/>
  <c r="BE323" i="3"/>
  <c r="BI319" i="3"/>
  <c r="BH319" i="3"/>
  <c r="BG319" i="3"/>
  <c r="BF319" i="3"/>
  <c r="T319" i="3"/>
  <c r="R319" i="3"/>
  <c r="P319" i="3"/>
  <c r="BK319" i="3"/>
  <c r="J319" i="3"/>
  <c r="BE319" i="3"/>
  <c r="BI313" i="3"/>
  <c r="BH313" i="3"/>
  <c r="BG313" i="3"/>
  <c r="BF313" i="3"/>
  <c r="T313" i="3"/>
  <c r="R313" i="3"/>
  <c r="P313" i="3"/>
  <c r="BK313" i="3"/>
  <c r="J313" i="3"/>
  <c r="BE313" i="3"/>
  <c r="BI307" i="3"/>
  <c r="BH307" i="3"/>
  <c r="BG307" i="3"/>
  <c r="BF307" i="3"/>
  <c r="T307" i="3"/>
  <c r="R307" i="3"/>
  <c r="P307" i="3"/>
  <c r="BK307" i="3"/>
  <c r="J307" i="3"/>
  <c r="BE307" i="3"/>
  <c r="BI303" i="3"/>
  <c r="BH303" i="3"/>
  <c r="BG303" i="3"/>
  <c r="BF303" i="3"/>
  <c r="T303" i="3"/>
  <c r="R303" i="3"/>
  <c r="P303" i="3"/>
  <c r="BK303" i="3"/>
  <c r="J303" i="3"/>
  <c r="BE303" i="3"/>
  <c r="BI300" i="3"/>
  <c r="BH300" i="3"/>
  <c r="BG300" i="3"/>
  <c r="BF300" i="3"/>
  <c r="T300" i="3"/>
  <c r="R300" i="3"/>
  <c r="P300" i="3"/>
  <c r="BK300" i="3"/>
  <c r="J300" i="3"/>
  <c r="BE300" i="3"/>
  <c r="BI296" i="3"/>
  <c r="BH296" i="3"/>
  <c r="BG296" i="3"/>
  <c r="BF296" i="3"/>
  <c r="T296" i="3"/>
  <c r="R296" i="3"/>
  <c r="P296" i="3"/>
  <c r="BK296" i="3"/>
  <c r="J296" i="3"/>
  <c r="BE296" i="3"/>
  <c r="BI291" i="3"/>
  <c r="BH291" i="3"/>
  <c r="BG291" i="3"/>
  <c r="BF291" i="3"/>
  <c r="T291" i="3"/>
  <c r="R291" i="3"/>
  <c r="P291" i="3"/>
  <c r="BK291" i="3"/>
  <c r="J291" i="3"/>
  <c r="BE291" i="3"/>
  <c r="BI288" i="3"/>
  <c r="BH288" i="3"/>
  <c r="BG288" i="3"/>
  <c r="BF288" i="3"/>
  <c r="T288" i="3"/>
  <c r="R288" i="3"/>
  <c r="P288" i="3"/>
  <c r="BK288" i="3"/>
  <c r="J288" i="3"/>
  <c r="BE288" i="3"/>
  <c r="BI284" i="3"/>
  <c r="BH284" i="3"/>
  <c r="BG284" i="3"/>
  <c r="BF284" i="3"/>
  <c r="T284" i="3"/>
  <c r="R284" i="3"/>
  <c r="P284" i="3"/>
  <c r="BK284" i="3"/>
  <c r="J284" i="3"/>
  <c r="BE284" i="3"/>
  <c r="BI281" i="3"/>
  <c r="BH281" i="3"/>
  <c r="BG281" i="3"/>
  <c r="BF281" i="3"/>
  <c r="T281" i="3"/>
  <c r="R281" i="3"/>
  <c r="P281" i="3"/>
  <c r="BK281" i="3"/>
  <c r="J281" i="3"/>
  <c r="BE281" i="3"/>
  <c r="BI276" i="3"/>
  <c r="BH276" i="3"/>
  <c r="BG276" i="3"/>
  <c r="BF276" i="3"/>
  <c r="T276" i="3"/>
  <c r="R276" i="3"/>
  <c r="P276" i="3"/>
  <c r="BK276" i="3"/>
  <c r="J276" i="3"/>
  <c r="BE276" i="3"/>
  <c r="BI273" i="3"/>
  <c r="BH273" i="3"/>
  <c r="BG273" i="3"/>
  <c r="BF273" i="3"/>
  <c r="T273" i="3"/>
  <c r="R273" i="3"/>
  <c r="P273" i="3"/>
  <c r="BK273" i="3"/>
  <c r="J273" i="3"/>
  <c r="BE273" i="3"/>
  <c r="BI270" i="3"/>
  <c r="BH270" i="3"/>
  <c r="BG270" i="3"/>
  <c r="BF270" i="3"/>
  <c r="T270" i="3"/>
  <c r="R270" i="3"/>
  <c r="R262" i="3" s="1"/>
  <c r="P270" i="3"/>
  <c r="BK270" i="3"/>
  <c r="J270" i="3"/>
  <c r="BE270" i="3"/>
  <c r="BI267" i="3"/>
  <c r="BH267" i="3"/>
  <c r="BG267" i="3"/>
  <c r="BF267" i="3"/>
  <c r="T267" i="3"/>
  <c r="R267" i="3"/>
  <c r="P267" i="3"/>
  <c r="BK267" i="3"/>
  <c r="BK262" i="3" s="1"/>
  <c r="J262" i="3" s="1"/>
  <c r="J66" i="3" s="1"/>
  <c r="J267" i="3"/>
  <c r="BE267" i="3"/>
  <c r="BI263" i="3"/>
  <c r="BH263" i="3"/>
  <c r="BG263" i="3"/>
  <c r="BF263" i="3"/>
  <c r="T263" i="3"/>
  <c r="T262" i="3"/>
  <c r="R263" i="3"/>
  <c r="P263" i="3"/>
  <c r="P262" i="3"/>
  <c r="BK263" i="3"/>
  <c r="J263" i="3"/>
  <c r="BE263" i="3" s="1"/>
  <c r="BI258" i="3"/>
  <c r="BH258" i="3"/>
  <c r="BG258" i="3"/>
  <c r="BF258" i="3"/>
  <c r="T258" i="3"/>
  <c r="R258" i="3"/>
  <c r="P258" i="3"/>
  <c r="BK258" i="3"/>
  <c r="J258" i="3"/>
  <c r="BE258" i="3"/>
  <c r="BI254" i="3"/>
  <c r="BH254" i="3"/>
  <c r="BG254" i="3"/>
  <c r="BF254" i="3"/>
  <c r="T254" i="3"/>
  <c r="R254" i="3"/>
  <c r="P254" i="3"/>
  <c r="BK254" i="3"/>
  <c r="J254" i="3"/>
  <c r="BE254" i="3"/>
  <c r="BI251" i="3"/>
  <c r="BH251" i="3"/>
  <c r="BG251" i="3"/>
  <c r="BF251" i="3"/>
  <c r="T251" i="3"/>
  <c r="R251" i="3"/>
  <c r="P251" i="3"/>
  <c r="BK251" i="3"/>
  <c r="J251" i="3"/>
  <c r="BE251" i="3"/>
  <c r="BI248" i="3"/>
  <c r="BH248" i="3"/>
  <c r="BG248" i="3"/>
  <c r="BF248" i="3"/>
  <c r="T248" i="3"/>
  <c r="R248" i="3"/>
  <c r="P248" i="3"/>
  <c r="BK248" i="3"/>
  <c r="J248" i="3"/>
  <c r="BE248" i="3"/>
  <c r="BI244" i="3"/>
  <c r="BH244" i="3"/>
  <c r="BG244" i="3"/>
  <c r="BF244" i="3"/>
  <c r="T244" i="3"/>
  <c r="R244" i="3"/>
  <c r="P244" i="3"/>
  <c r="BK244" i="3"/>
  <c r="J244" i="3"/>
  <c r="BE244" i="3"/>
  <c r="BI240" i="3"/>
  <c r="BH240" i="3"/>
  <c r="BG240" i="3"/>
  <c r="BF240" i="3"/>
  <c r="T240" i="3"/>
  <c r="R240" i="3"/>
  <c r="P240" i="3"/>
  <c r="BK240" i="3"/>
  <c r="J240" i="3"/>
  <c r="BE240" i="3"/>
  <c r="BI237" i="3"/>
  <c r="BH237" i="3"/>
  <c r="BG237" i="3"/>
  <c r="BF237" i="3"/>
  <c r="T237" i="3"/>
  <c r="R237" i="3"/>
  <c r="P237" i="3"/>
  <c r="BK237" i="3"/>
  <c r="J237" i="3"/>
  <c r="BE237" i="3"/>
  <c r="BI234" i="3"/>
  <c r="BH234" i="3"/>
  <c r="BG234" i="3"/>
  <c r="BF234" i="3"/>
  <c r="T234" i="3"/>
  <c r="R234" i="3"/>
  <c r="P234" i="3"/>
  <c r="BK234" i="3"/>
  <c r="J234" i="3"/>
  <c r="BE234" i="3"/>
  <c r="BI231" i="3"/>
  <c r="BH231" i="3"/>
  <c r="BG231" i="3"/>
  <c r="BF231" i="3"/>
  <c r="T231" i="3"/>
  <c r="R231" i="3"/>
  <c r="P231" i="3"/>
  <c r="BK231" i="3"/>
  <c r="J231" i="3"/>
  <c r="BE231" i="3"/>
  <c r="BI228" i="3"/>
  <c r="BH228" i="3"/>
  <c r="BG228" i="3"/>
  <c r="BF228" i="3"/>
  <c r="T228" i="3"/>
  <c r="R228" i="3"/>
  <c r="P228" i="3"/>
  <c r="BK228" i="3"/>
  <c r="J228" i="3"/>
  <c r="BE228" i="3"/>
  <c r="BI225" i="3"/>
  <c r="BH225" i="3"/>
  <c r="BG225" i="3"/>
  <c r="BF225" i="3"/>
  <c r="T225" i="3"/>
  <c r="R225" i="3"/>
  <c r="P225" i="3"/>
  <c r="BK225" i="3"/>
  <c r="J225" i="3"/>
  <c r="BE225" i="3"/>
  <c r="BI222" i="3"/>
  <c r="BH222" i="3"/>
  <c r="BG222" i="3"/>
  <c r="BF222" i="3"/>
  <c r="T222" i="3"/>
  <c r="R222" i="3"/>
  <c r="P222" i="3"/>
  <c r="BK222" i="3"/>
  <c r="J222" i="3"/>
  <c r="BE222" i="3"/>
  <c r="BI217" i="3"/>
  <c r="BH217" i="3"/>
  <c r="BG217" i="3"/>
  <c r="BF217" i="3"/>
  <c r="T217" i="3"/>
  <c r="R217" i="3"/>
  <c r="P217" i="3"/>
  <c r="BK217" i="3"/>
  <c r="J217" i="3"/>
  <c r="BE217" i="3"/>
  <c r="BI214" i="3"/>
  <c r="BH214" i="3"/>
  <c r="BG214" i="3"/>
  <c r="BF214" i="3"/>
  <c r="T214" i="3"/>
  <c r="R214" i="3"/>
  <c r="P214" i="3"/>
  <c r="BK214" i="3"/>
  <c r="J214" i="3"/>
  <c r="BE214" i="3"/>
  <c r="BI210" i="3"/>
  <c r="BH210" i="3"/>
  <c r="BG210" i="3"/>
  <c r="BF210" i="3"/>
  <c r="T210" i="3"/>
  <c r="R210" i="3"/>
  <c r="P210" i="3"/>
  <c r="BK210" i="3"/>
  <c r="J210" i="3"/>
  <c r="BE210" i="3"/>
  <c r="BI206" i="3"/>
  <c r="BH206" i="3"/>
  <c r="BG206" i="3"/>
  <c r="BF206" i="3"/>
  <c r="T206" i="3"/>
  <c r="T205" i="3"/>
  <c r="R206" i="3"/>
  <c r="R205" i="3"/>
  <c r="P206" i="3"/>
  <c r="P205" i="3"/>
  <c r="BK206" i="3"/>
  <c r="BK205" i="3"/>
  <c r="J205" i="3" s="1"/>
  <c r="J65" i="3" s="1"/>
  <c r="J206" i="3"/>
  <c r="BE206" i="3" s="1"/>
  <c r="BI201" i="3"/>
  <c r="BH201" i="3"/>
  <c r="BG201" i="3"/>
  <c r="BF201" i="3"/>
  <c r="T201" i="3"/>
  <c r="R201" i="3"/>
  <c r="P201" i="3"/>
  <c r="BK201" i="3"/>
  <c r="J201" i="3"/>
  <c r="BE201" i="3"/>
  <c r="BI197" i="3"/>
  <c r="BH197" i="3"/>
  <c r="BG197" i="3"/>
  <c r="BF197" i="3"/>
  <c r="T197" i="3"/>
  <c r="R197" i="3"/>
  <c r="P197" i="3"/>
  <c r="BK197" i="3"/>
  <c r="J197" i="3"/>
  <c r="BE197" i="3"/>
  <c r="BI193" i="3"/>
  <c r="BH193" i="3"/>
  <c r="BG193" i="3"/>
  <c r="BF193" i="3"/>
  <c r="T193" i="3"/>
  <c r="R193" i="3"/>
  <c r="P193" i="3"/>
  <c r="BK193" i="3"/>
  <c r="J193" i="3"/>
  <c r="BE193" i="3"/>
  <c r="BI187" i="3"/>
  <c r="BH187" i="3"/>
  <c r="BG187" i="3"/>
  <c r="BF187" i="3"/>
  <c r="T187" i="3"/>
  <c r="R187" i="3"/>
  <c r="P187" i="3"/>
  <c r="BK187" i="3"/>
  <c r="J187" i="3"/>
  <c r="BE187" i="3"/>
  <c r="BI183" i="3"/>
  <c r="BH183" i="3"/>
  <c r="BG183" i="3"/>
  <c r="BF183" i="3"/>
  <c r="T183" i="3"/>
  <c r="R183" i="3"/>
  <c r="P183" i="3"/>
  <c r="BK183" i="3"/>
  <c r="J183" i="3"/>
  <c r="BE183" i="3"/>
  <c r="BI179" i="3"/>
  <c r="BH179" i="3"/>
  <c r="BG179" i="3"/>
  <c r="BF179" i="3"/>
  <c r="T179" i="3"/>
  <c r="R179" i="3"/>
  <c r="P179" i="3"/>
  <c r="BK179" i="3"/>
  <c r="J179" i="3"/>
  <c r="BE179" i="3"/>
  <c r="BI172" i="3"/>
  <c r="BH172" i="3"/>
  <c r="BG172" i="3"/>
  <c r="BF172" i="3"/>
  <c r="T172" i="3"/>
  <c r="R172" i="3"/>
  <c r="P172" i="3"/>
  <c r="BK172" i="3"/>
  <c r="J172" i="3"/>
  <c r="BE172" i="3"/>
  <c r="BI168" i="3"/>
  <c r="BH168" i="3"/>
  <c r="BG168" i="3"/>
  <c r="BF168" i="3"/>
  <c r="T168" i="3"/>
  <c r="R168" i="3"/>
  <c r="R161" i="3" s="1"/>
  <c r="P168" i="3"/>
  <c r="BK168" i="3"/>
  <c r="J168" i="3"/>
  <c r="BE168" i="3"/>
  <c r="BI165" i="3"/>
  <c r="BH165" i="3"/>
  <c r="BG165" i="3"/>
  <c r="BF165" i="3"/>
  <c r="T165" i="3"/>
  <c r="R165" i="3"/>
  <c r="P165" i="3"/>
  <c r="BK165" i="3"/>
  <c r="BK161" i="3" s="1"/>
  <c r="J161" i="3" s="1"/>
  <c r="J64" i="3" s="1"/>
  <c r="J165" i="3"/>
  <c r="BE165" i="3"/>
  <c r="BI162" i="3"/>
  <c r="BH162" i="3"/>
  <c r="BG162" i="3"/>
  <c r="BF162" i="3"/>
  <c r="T162" i="3"/>
  <c r="T161" i="3"/>
  <c r="R162" i="3"/>
  <c r="P162" i="3"/>
  <c r="P161" i="3"/>
  <c r="BK162" i="3"/>
  <c r="J162" i="3"/>
  <c r="BE162" i="3" s="1"/>
  <c r="BI157" i="3"/>
  <c r="BH157" i="3"/>
  <c r="BG157" i="3"/>
  <c r="BF157" i="3"/>
  <c r="T157" i="3"/>
  <c r="R157" i="3"/>
  <c r="P157" i="3"/>
  <c r="BK157" i="3"/>
  <c r="J157" i="3"/>
  <c r="BE157" i="3"/>
  <c r="BI151" i="3"/>
  <c r="BH151" i="3"/>
  <c r="BG151" i="3"/>
  <c r="BF151" i="3"/>
  <c r="T151" i="3"/>
  <c r="T150" i="3"/>
  <c r="R151" i="3"/>
  <c r="R150" i="3"/>
  <c r="P151" i="3"/>
  <c r="P150" i="3"/>
  <c r="BK151" i="3"/>
  <c r="BK150" i="3"/>
  <c r="J150" i="3" s="1"/>
  <c r="J63" i="3" s="1"/>
  <c r="J151" i="3"/>
  <c r="BE151" i="3" s="1"/>
  <c r="BI146" i="3"/>
  <c r="BH146" i="3"/>
  <c r="BG146" i="3"/>
  <c r="BF146" i="3"/>
  <c r="T146" i="3"/>
  <c r="R146" i="3"/>
  <c r="P146" i="3"/>
  <c r="BK146" i="3"/>
  <c r="J146" i="3"/>
  <c r="BE146" i="3"/>
  <c r="BI143" i="3"/>
  <c r="BH143" i="3"/>
  <c r="BG143" i="3"/>
  <c r="BF143" i="3"/>
  <c r="T143" i="3"/>
  <c r="R143" i="3"/>
  <c r="P143" i="3"/>
  <c r="BK143" i="3"/>
  <c r="J143" i="3"/>
  <c r="BE143" i="3"/>
  <c r="BI139" i="3"/>
  <c r="BH139" i="3"/>
  <c r="BG139" i="3"/>
  <c r="BF139" i="3"/>
  <c r="T139" i="3"/>
  <c r="R139" i="3"/>
  <c r="P139" i="3"/>
  <c r="BK139" i="3"/>
  <c r="J139" i="3"/>
  <c r="BE139" i="3"/>
  <c r="BI132" i="3"/>
  <c r="BH132" i="3"/>
  <c r="BG132" i="3"/>
  <c r="BF132" i="3"/>
  <c r="T132" i="3"/>
  <c r="R132" i="3"/>
  <c r="P132" i="3"/>
  <c r="BK132" i="3"/>
  <c r="J132" i="3"/>
  <c r="BE132" i="3"/>
  <c r="BI128" i="3"/>
  <c r="BH128" i="3"/>
  <c r="BG128" i="3"/>
  <c r="BF128" i="3"/>
  <c r="T128" i="3"/>
  <c r="R128" i="3"/>
  <c r="P128" i="3"/>
  <c r="BK128" i="3"/>
  <c r="J128" i="3"/>
  <c r="BE128" i="3"/>
  <c r="BI124" i="3"/>
  <c r="BH124" i="3"/>
  <c r="BG124" i="3"/>
  <c r="BF124" i="3"/>
  <c r="T124" i="3"/>
  <c r="R124" i="3"/>
  <c r="P124" i="3"/>
  <c r="BK124" i="3"/>
  <c r="J124" i="3"/>
  <c r="BE124" i="3"/>
  <c r="BI119" i="3"/>
  <c r="BH119" i="3"/>
  <c r="BG119" i="3"/>
  <c r="BF119" i="3"/>
  <c r="T119" i="3"/>
  <c r="R119" i="3"/>
  <c r="P119" i="3"/>
  <c r="BK119" i="3"/>
  <c r="J119" i="3"/>
  <c r="BE119" i="3"/>
  <c r="BI115" i="3"/>
  <c r="BH115" i="3"/>
  <c r="BG115" i="3"/>
  <c r="BF115" i="3"/>
  <c r="T115" i="3"/>
  <c r="R115" i="3"/>
  <c r="P115" i="3"/>
  <c r="BK115" i="3"/>
  <c r="J115" i="3"/>
  <c r="BE115" i="3"/>
  <c r="BI111" i="3"/>
  <c r="BH111" i="3"/>
  <c r="BG111" i="3"/>
  <c r="BF111" i="3"/>
  <c r="T111" i="3"/>
  <c r="R111" i="3"/>
  <c r="P111" i="3"/>
  <c r="BK111" i="3"/>
  <c r="J111" i="3"/>
  <c r="BE111" i="3"/>
  <c r="BI107" i="3"/>
  <c r="BH107" i="3"/>
  <c r="BG107" i="3"/>
  <c r="BF107" i="3"/>
  <c r="T107" i="3"/>
  <c r="R107" i="3"/>
  <c r="R98" i="3" s="1"/>
  <c r="R97" i="3" s="1"/>
  <c r="R96" i="3" s="1"/>
  <c r="P107" i="3"/>
  <c r="BK107" i="3"/>
  <c r="J107" i="3"/>
  <c r="BE107" i="3"/>
  <c r="BI103" i="3"/>
  <c r="BH103" i="3"/>
  <c r="BG103" i="3"/>
  <c r="BF103" i="3"/>
  <c r="T103" i="3"/>
  <c r="R103" i="3"/>
  <c r="P103" i="3"/>
  <c r="BK103" i="3"/>
  <c r="J103" i="3"/>
  <c r="BE103" i="3"/>
  <c r="BI99" i="3"/>
  <c r="F36" i="3"/>
  <c r="BD55" i="1" s="1"/>
  <c r="BD54" i="1" s="1"/>
  <c r="BH99" i="3"/>
  <c r="F35" i="3" s="1"/>
  <c r="BC55" i="1" s="1"/>
  <c r="BC54" i="1" s="1"/>
  <c r="AY54" i="1" s="1"/>
  <c r="BG99" i="3"/>
  <c r="F34" i="3"/>
  <c r="BB55" i="1" s="1"/>
  <c r="BB54" i="1" s="1"/>
  <c r="AX54" i="1" s="1"/>
  <c r="BF99" i="3"/>
  <c r="F33" i="3" s="1"/>
  <c r="BA55" i="1" s="1"/>
  <c r="BA54" i="1" s="1"/>
  <c r="AW54" i="1" s="1"/>
  <c r="T99" i="3"/>
  <c r="T98" i="3"/>
  <c r="T97" i="3" s="1"/>
  <c r="R99" i="3"/>
  <c r="P99" i="3"/>
  <c r="P98" i="3"/>
  <c r="P97" i="3" s="1"/>
  <c r="P96" i="3" s="1"/>
  <c r="AU55" i="1" s="1"/>
  <c r="AU54" i="1" s="1"/>
  <c r="BK99" i="3"/>
  <c r="BK98" i="3" s="1"/>
  <c r="J99" i="3"/>
  <c r="BE99" i="3" s="1"/>
  <c r="J92" i="3"/>
  <c r="F90" i="3"/>
  <c r="E88" i="3"/>
  <c r="J55" i="3"/>
  <c r="F53" i="3"/>
  <c r="E51" i="3"/>
  <c r="J20" i="3"/>
  <c r="E20" i="3"/>
  <c r="F93" i="3" s="1"/>
  <c r="J19" i="3"/>
  <c r="J17" i="3"/>
  <c r="E17" i="3"/>
  <c r="F55" i="3" s="1"/>
  <c r="F92" i="3"/>
  <c r="J16" i="3"/>
  <c r="J14" i="3"/>
  <c r="J53" i="3" s="1"/>
  <c r="J90" i="3"/>
  <c r="E7" i="3"/>
  <c r="E84" i="3" s="1"/>
  <c r="AY53" i="1"/>
  <c r="AX53" i="1"/>
  <c r="BI504" i="2"/>
  <c r="BH504" i="2"/>
  <c r="BG504" i="2"/>
  <c r="BF504" i="2"/>
  <c r="T504" i="2"/>
  <c r="R504" i="2"/>
  <c r="P504" i="2"/>
  <c r="BK504" i="2"/>
  <c r="BK501" i="2" s="1"/>
  <c r="J501" i="2" s="1"/>
  <c r="J74" i="2" s="1"/>
  <c r="J504" i="2"/>
  <c r="BE504" i="2"/>
  <c r="BI502" i="2"/>
  <c r="BH502" i="2"/>
  <c r="BG502" i="2"/>
  <c r="BF502" i="2"/>
  <c r="T502" i="2"/>
  <c r="T501" i="2"/>
  <c r="R502" i="2"/>
  <c r="R501" i="2"/>
  <c r="P502" i="2"/>
  <c r="P501" i="2"/>
  <c r="BK502" i="2"/>
  <c r="J502" i="2"/>
  <c r="BE502" i="2" s="1"/>
  <c r="BI499" i="2"/>
  <c r="BH499" i="2"/>
  <c r="BG499" i="2"/>
  <c r="BF499" i="2"/>
  <c r="T499" i="2"/>
  <c r="T498" i="2"/>
  <c r="T497" i="2" s="1"/>
  <c r="R499" i="2"/>
  <c r="R498" i="2" s="1"/>
  <c r="R497" i="2" s="1"/>
  <c r="P499" i="2"/>
  <c r="P498" i="2"/>
  <c r="P497" i="2" s="1"/>
  <c r="BK499" i="2"/>
  <c r="BK498" i="2" s="1"/>
  <c r="J499" i="2"/>
  <c r="BE499" i="2"/>
  <c r="BI495" i="2"/>
  <c r="BH495" i="2"/>
  <c r="BG495" i="2"/>
  <c r="BF495" i="2"/>
  <c r="T495" i="2"/>
  <c r="T494" i="2"/>
  <c r="R495" i="2"/>
  <c r="R494" i="2"/>
  <c r="P495" i="2"/>
  <c r="P494" i="2"/>
  <c r="BK495" i="2"/>
  <c r="BK494" i="2"/>
  <c r="J494" i="2" s="1"/>
  <c r="J71" i="2" s="1"/>
  <c r="J495" i="2"/>
  <c r="BE495" i="2" s="1"/>
  <c r="BI487" i="2"/>
  <c r="BH487" i="2"/>
  <c r="BG487" i="2"/>
  <c r="BF487" i="2"/>
  <c r="T487" i="2"/>
  <c r="R487" i="2"/>
  <c r="P487" i="2"/>
  <c r="BK487" i="2"/>
  <c r="J487" i="2"/>
  <c r="BE487" i="2"/>
  <c r="BI483" i="2"/>
  <c r="BH483" i="2"/>
  <c r="BG483" i="2"/>
  <c r="BF483" i="2"/>
  <c r="T483" i="2"/>
  <c r="R483" i="2"/>
  <c r="P483" i="2"/>
  <c r="BK483" i="2"/>
  <c r="J483" i="2"/>
  <c r="BE483" i="2"/>
  <c r="BI479" i="2"/>
  <c r="BH479" i="2"/>
  <c r="BG479" i="2"/>
  <c r="BF479" i="2"/>
  <c r="T479" i="2"/>
  <c r="R479" i="2"/>
  <c r="P479" i="2"/>
  <c r="BK479" i="2"/>
  <c r="J479" i="2"/>
  <c r="BE479" i="2"/>
  <c r="BI473" i="2"/>
  <c r="BH473" i="2"/>
  <c r="BG473" i="2"/>
  <c r="BF473" i="2"/>
  <c r="T473" i="2"/>
  <c r="R473" i="2"/>
  <c r="P473" i="2"/>
  <c r="BK473" i="2"/>
  <c r="J473" i="2"/>
  <c r="BE473" i="2"/>
  <c r="BI467" i="2"/>
  <c r="BH467" i="2"/>
  <c r="BG467" i="2"/>
  <c r="BF467" i="2"/>
  <c r="T467" i="2"/>
  <c r="R467" i="2"/>
  <c r="P467" i="2"/>
  <c r="BK467" i="2"/>
  <c r="J467" i="2"/>
  <c r="BE467" i="2"/>
  <c r="BI461" i="2"/>
  <c r="BH461" i="2"/>
  <c r="BG461" i="2"/>
  <c r="BF461" i="2"/>
  <c r="T461" i="2"/>
  <c r="R461" i="2"/>
  <c r="P461" i="2"/>
  <c r="BK461" i="2"/>
  <c r="J461" i="2"/>
  <c r="BE461" i="2"/>
  <c r="BI454" i="2"/>
  <c r="BH454" i="2"/>
  <c r="BG454" i="2"/>
  <c r="BF454" i="2"/>
  <c r="T454" i="2"/>
  <c r="R454" i="2"/>
  <c r="P454" i="2"/>
  <c r="BK454" i="2"/>
  <c r="J454" i="2"/>
  <c r="BE454" i="2"/>
  <c r="BI450" i="2"/>
  <c r="BH450" i="2"/>
  <c r="BG450" i="2"/>
  <c r="BF450" i="2"/>
  <c r="T450" i="2"/>
  <c r="R450" i="2"/>
  <c r="P450" i="2"/>
  <c r="BK450" i="2"/>
  <c r="J450" i="2"/>
  <c r="BE450" i="2"/>
  <c r="BI446" i="2"/>
  <c r="BH446" i="2"/>
  <c r="BG446" i="2"/>
  <c r="BF446" i="2"/>
  <c r="T446" i="2"/>
  <c r="T445" i="2"/>
  <c r="R446" i="2"/>
  <c r="R445" i="2"/>
  <c r="P446" i="2"/>
  <c r="P445" i="2"/>
  <c r="BK446" i="2"/>
  <c r="BK445" i="2"/>
  <c r="J445" i="2" s="1"/>
  <c r="J70" i="2" s="1"/>
  <c r="J446" i="2"/>
  <c r="BE446" i="2" s="1"/>
  <c r="BI441" i="2"/>
  <c r="BH441" i="2"/>
  <c r="BG441" i="2"/>
  <c r="BF441" i="2"/>
  <c r="T441" i="2"/>
  <c r="R441" i="2"/>
  <c r="P441" i="2"/>
  <c r="BK441" i="2"/>
  <c r="J441" i="2"/>
  <c r="BE441" i="2"/>
  <c r="BI437" i="2"/>
  <c r="BH437" i="2"/>
  <c r="BG437" i="2"/>
  <c r="BF437" i="2"/>
  <c r="T437" i="2"/>
  <c r="R437" i="2"/>
  <c r="P437" i="2"/>
  <c r="BK437" i="2"/>
  <c r="J437" i="2"/>
  <c r="BE437" i="2"/>
  <c r="BI429" i="2"/>
  <c r="BH429" i="2"/>
  <c r="BG429" i="2"/>
  <c r="BF429" i="2"/>
  <c r="T429" i="2"/>
  <c r="R429" i="2"/>
  <c r="P429" i="2"/>
  <c r="BK429" i="2"/>
  <c r="J429" i="2"/>
  <c r="BE429" i="2"/>
  <c r="BI425" i="2"/>
  <c r="BH425" i="2"/>
  <c r="BG425" i="2"/>
  <c r="BF425" i="2"/>
  <c r="T425" i="2"/>
  <c r="R425" i="2"/>
  <c r="P425" i="2"/>
  <c r="BK425" i="2"/>
  <c r="J425" i="2"/>
  <c r="BE425" i="2"/>
  <c r="BI421" i="2"/>
  <c r="BH421" i="2"/>
  <c r="BG421" i="2"/>
  <c r="BF421" i="2"/>
  <c r="T421" i="2"/>
  <c r="R421" i="2"/>
  <c r="P421" i="2"/>
  <c r="BK421" i="2"/>
  <c r="J421" i="2"/>
  <c r="BE421" i="2"/>
  <c r="BI417" i="2"/>
  <c r="BH417" i="2"/>
  <c r="BG417" i="2"/>
  <c r="BF417" i="2"/>
  <c r="T417" i="2"/>
  <c r="R417" i="2"/>
  <c r="P417" i="2"/>
  <c r="BK417" i="2"/>
  <c r="J417" i="2"/>
  <c r="BE417" i="2"/>
  <c r="BI413" i="2"/>
  <c r="BH413" i="2"/>
  <c r="BG413" i="2"/>
  <c r="BF413" i="2"/>
  <c r="T413" i="2"/>
  <c r="R413" i="2"/>
  <c r="P413" i="2"/>
  <c r="BK413" i="2"/>
  <c r="J413" i="2"/>
  <c r="BE413" i="2"/>
  <c r="BI409" i="2"/>
  <c r="BH409" i="2"/>
  <c r="BG409" i="2"/>
  <c r="BF409" i="2"/>
  <c r="T409" i="2"/>
  <c r="R409" i="2"/>
  <c r="P409" i="2"/>
  <c r="BK409" i="2"/>
  <c r="J409" i="2"/>
  <c r="BE409" i="2"/>
  <c r="BI405" i="2"/>
  <c r="BH405" i="2"/>
  <c r="BG405" i="2"/>
  <c r="BF405" i="2"/>
  <c r="T405" i="2"/>
  <c r="T404" i="2"/>
  <c r="R405" i="2"/>
  <c r="R404" i="2"/>
  <c r="P405" i="2"/>
  <c r="P404" i="2"/>
  <c r="BK405" i="2"/>
  <c r="BK404" i="2"/>
  <c r="J404" i="2" s="1"/>
  <c r="J69" i="2" s="1"/>
  <c r="J405" i="2"/>
  <c r="BE405" i="2" s="1"/>
  <c r="BI400" i="2"/>
  <c r="BH400" i="2"/>
  <c r="BG400" i="2"/>
  <c r="BF400" i="2"/>
  <c r="T400" i="2"/>
  <c r="R400" i="2"/>
  <c r="P400" i="2"/>
  <c r="BK400" i="2"/>
  <c r="J400" i="2"/>
  <c r="BE400" i="2"/>
  <c r="BI396" i="2"/>
  <c r="BH396" i="2"/>
  <c r="BG396" i="2"/>
  <c r="BF396" i="2"/>
  <c r="T396" i="2"/>
  <c r="R396" i="2"/>
  <c r="P396" i="2"/>
  <c r="BK396" i="2"/>
  <c r="J396" i="2"/>
  <c r="BE396" i="2"/>
  <c r="BI390" i="2"/>
  <c r="BH390" i="2"/>
  <c r="BG390" i="2"/>
  <c r="BF390" i="2"/>
  <c r="T390" i="2"/>
  <c r="R390" i="2"/>
  <c r="P390" i="2"/>
  <c r="BK390" i="2"/>
  <c r="J390" i="2"/>
  <c r="BE390" i="2"/>
  <c r="BI385" i="2"/>
  <c r="BH385" i="2"/>
  <c r="BG385" i="2"/>
  <c r="BF385" i="2"/>
  <c r="T385" i="2"/>
  <c r="R385" i="2"/>
  <c r="P385" i="2"/>
  <c r="BK385" i="2"/>
  <c r="J385" i="2"/>
  <c r="BE385" i="2"/>
  <c r="BI381" i="2"/>
  <c r="BH381" i="2"/>
  <c r="BG381" i="2"/>
  <c r="BF381" i="2"/>
  <c r="T381" i="2"/>
  <c r="R381" i="2"/>
  <c r="P381" i="2"/>
  <c r="BK381" i="2"/>
  <c r="J381" i="2"/>
  <c r="BE381" i="2"/>
  <c r="BI375" i="2"/>
  <c r="BH375" i="2"/>
  <c r="BG375" i="2"/>
  <c r="BF375" i="2"/>
  <c r="T375" i="2"/>
  <c r="R375" i="2"/>
  <c r="P375" i="2"/>
  <c r="BK375" i="2"/>
  <c r="J375" i="2"/>
  <c r="BE375" i="2"/>
  <c r="BI369" i="2"/>
  <c r="BH369" i="2"/>
  <c r="BG369" i="2"/>
  <c r="BF369" i="2"/>
  <c r="T369" i="2"/>
  <c r="R369" i="2"/>
  <c r="P369" i="2"/>
  <c r="BK369" i="2"/>
  <c r="J369" i="2"/>
  <c r="BE369" i="2"/>
  <c r="BI365" i="2"/>
  <c r="BH365" i="2"/>
  <c r="BG365" i="2"/>
  <c r="BF365" i="2"/>
  <c r="T365" i="2"/>
  <c r="R365" i="2"/>
  <c r="P365" i="2"/>
  <c r="BK365" i="2"/>
  <c r="J365" i="2"/>
  <c r="BE365" i="2"/>
  <c r="BI360" i="2"/>
  <c r="BH360" i="2"/>
  <c r="BG360" i="2"/>
  <c r="BF360" i="2"/>
  <c r="T360" i="2"/>
  <c r="R360" i="2"/>
  <c r="P360" i="2"/>
  <c r="BK360" i="2"/>
  <c r="J360" i="2"/>
  <c r="BE360" i="2"/>
  <c r="BI357" i="2"/>
  <c r="BH357" i="2"/>
  <c r="BG357" i="2"/>
  <c r="BF357" i="2"/>
  <c r="T357" i="2"/>
  <c r="R357" i="2"/>
  <c r="P357" i="2"/>
  <c r="BK357" i="2"/>
  <c r="J357" i="2"/>
  <c r="BE357" i="2"/>
  <c r="BI353" i="2"/>
  <c r="BH353" i="2"/>
  <c r="BG353" i="2"/>
  <c r="BF353" i="2"/>
  <c r="T353" i="2"/>
  <c r="R353" i="2"/>
  <c r="P353" i="2"/>
  <c r="BK353" i="2"/>
  <c r="J353" i="2"/>
  <c r="BE353" i="2"/>
  <c r="BI348" i="2"/>
  <c r="BH348" i="2"/>
  <c r="BG348" i="2"/>
  <c r="BF348" i="2"/>
  <c r="T348" i="2"/>
  <c r="R348" i="2"/>
  <c r="P348" i="2"/>
  <c r="BK348" i="2"/>
  <c r="J348" i="2"/>
  <c r="BE348" i="2"/>
  <c r="BI345" i="2"/>
  <c r="BH345" i="2"/>
  <c r="BG345" i="2"/>
  <c r="BF345" i="2"/>
  <c r="T345" i="2"/>
  <c r="R345" i="2"/>
  <c r="P345" i="2"/>
  <c r="BK345" i="2"/>
  <c r="J345" i="2"/>
  <c r="BE345" i="2"/>
  <c r="BI342" i="2"/>
  <c r="BH342" i="2"/>
  <c r="BG342" i="2"/>
  <c r="BF342" i="2"/>
  <c r="T342" i="2"/>
  <c r="R342" i="2"/>
  <c r="P342" i="2"/>
  <c r="BK342" i="2"/>
  <c r="J342" i="2"/>
  <c r="BE342" i="2"/>
  <c r="BI338" i="2"/>
  <c r="BH338" i="2"/>
  <c r="BG338" i="2"/>
  <c r="BF338" i="2"/>
  <c r="T338" i="2"/>
  <c r="R338" i="2"/>
  <c r="P338" i="2"/>
  <c r="BK338" i="2"/>
  <c r="J338" i="2"/>
  <c r="BE338" i="2"/>
  <c r="BI335" i="2"/>
  <c r="BH335" i="2"/>
  <c r="BG335" i="2"/>
  <c r="BF335" i="2"/>
  <c r="T335" i="2"/>
  <c r="R335" i="2"/>
  <c r="P335" i="2"/>
  <c r="BK335" i="2"/>
  <c r="J335" i="2"/>
  <c r="BE335" i="2"/>
  <c r="BI331" i="2"/>
  <c r="BH331" i="2"/>
  <c r="BG331" i="2"/>
  <c r="BF331" i="2"/>
  <c r="T331" i="2"/>
  <c r="T330" i="2"/>
  <c r="R331" i="2"/>
  <c r="R330" i="2"/>
  <c r="P331" i="2"/>
  <c r="P330" i="2"/>
  <c r="BK331" i="2"/>
  <c r="BK330" i="2"/>
  <c r="J330" i="2" s="1"/>
  <c r="J68" i="2" s="1"/>
  <c r="J331" i="2"/>
  <c r="BE331" i="2" s="1"/>
  <c r="BI326" i="2"/>
  <c r="BH326" i="2"/>
  <c r="BG326" i="2"/>
  <c r="BF326" i="2"/>
  <c r="T326" i="2"/>
  <c r="R326" i="2"/>
  <c r="P326" i="2"/>
  <c r="BK326" i="2"/>
  <c r="J326" i="2"/>
  <c r="BE326" i="2"/>
  <c r="BI322" i="2"/>
  <c r="BH322" i="2"/>
  <c r="BG322" i="2"/>
  <c r="BF322" i="2"/>
  <c r="T322" i="2"/>
  <c r="R322" i="2"/>
  <c r="P322" i="2"/>
  <c r="BK322" i="2"/>
  <c r="J322" i="2"/>
  <c r="BE322" i="2"/>
  <c r="BI318" i="2"/>
  <c r="BH318" i="2"/>
  <c r="BG318" i="2"/>
  <c r="BF318" i="2"/>
  <c r="T318" i="2"/>
  <c r="R318" i="2"/>
  <c r="P318" i="2"/>
  <c r="BK318" i="2"/>
  <c r="J318" i="2"/>
  <c r="BE318" i="2"/>
  <c r="BI315" i="2"/>
  <c r="BH315" i="2"/>
  <c r="BG315" i="2"/>
  <c r="BF315" i="2"/>
  <c r="T315" i="2"/>
  <c r="R315" i="2"/>
  <c r="P315" i="2"/>
  <c r="BK315" i="2"/>
  <c r="J315" i="2"/>
  <c r="BE315" i="2"/>
  <c r="BI312" i="2"/>
  <c r="BH312" i="2"/>
  <c r="BG312" i="2"/>
  <c r="BF312" i="2"/>
  <c r="T312" i="2"/>
  <c r="R312" i="2"/>
  <c r="P312" i="2"/>
  <c r="BK312" i="2"/>
  <c r="J312" i="2"/>
  <c r="BE312" i="2"/>
  <c r="BI308" i="2"/>
  <c r="BH308" i="2"/>
  <c r="BG308" i="2"/>
  <c r="BF308" i="2"/>
  <c r="T308" i="2"/>
  <c r="R308" i="2"/>
  <c r="P308" i="2"/>
  <c r="BK308" i="2"/>
  <c r="J308" i="2"/>
  <c r="BE308" i="2"/>
  <c r="BI304" i="2"/>
  <c r="BH304" i="2"/>
  <c r="BG304" i="2"/>
  <c r="BF304" i="2"/>
  <c r="T304" i="2"/>
  <c r="R304" i="2"/>
  <c r="P304" i="2"/>
  <c r="BK304" i="2"/>
  <c r="J304" i="2"/>
  <c r="BE304" i="2"/>
  <c r="BI301" i="2"/>
  <c r="BH301" i="2"/>
  <c r="BG301" i="2"/>
  <c r="BF301" i="2"/>
  <c r="T301" i="2"/>
  <c r="R301" i="2"/>
  <c r="P301" i="2"/>
  <c r="BK301" i="2"/>
  <c r="J301" i="2"/>
  <c r="BE301" i="2"/>
  <c r="BI298" i="2"/>
  <c r="BH298" i="2"/>
  <c r="BG298" i="2"/>
  <c r="BF298" i="2"/>
  <c r="T298" i="2"/>
  <c r="R298" i="2"/>
  <c r="P298" i="2"/>
  <c r="BK298" i="2"/>
  <c r="J298" i="2"/>
  <c r="BE298" i="2"/>
  <c r="BI295" i="2"/>
  <c r="BH295" i="2"/>
  <c r="BG295" i="2"/>
  <c r="BF295" i="2"/>
  <c r="T295" i="2"/>
  <c r="R295" i="2"/>
  <c r="P295" i="2"/>
  <c r="BK295" i="2"/>
  <c r="J295" i="2"/>
  <c r="BE295" i="2"/>
  <c r="BI292" i="2"/>
  <c r="BH292" i="2"/>
  <c r="BG292" i="2"/>
  <c r="BF292" i="2"/>
  <c r="T292" i="2"/>
  <c r="R292" i="2"/>
  <c r="P292" i="2"/>
  <c r="BK292" i="2"/>
  <c r="J292" i="2"/>
  <c r="BE292" i="2"/>
  <c r="BI289" i="2"/>
  <c r="BH289" i="2"/>
  <c r="BG289" i="2"/>
  <c r="BF289" i="2"/>
  <c r="T289" i="2"/>
  <c r="R289" i="2"/>
  <c r="P289" i="2"/>
  <c r="BK289" i="2"/>
  <c r="J289" i="2"/>
  <c r="BE289" i="2"/>
  <c r="BI286" i="2"/>
  <c r="BH286" i="2"/>
  <c r="BG286" i="2"/>
  <c r="BF286" i="2"/>
  <c r="T286" i="2"/>
  <c r="R286" i="2"/>
  <c r="P286" i="2"/>
  <c r="BK286" i="2"/>
  <c r="J286" i="2"/>
  <c r="BE286" i="2"/>
  <c r="BI281" i="2"/>
  <c r="BH281" i="2"/>
  <c r="BG281" i="2"/>
  <c r="BF281" i="2"/>
  <c r="T281" i="2"/>
  <c r="R281" i="2"/>
  <c r="P281" i="2"/>
  <c r="BK281" i="2"/>
  <c r="J281" i="2"/>
  <c r="BE281" i="2"/>
  <c r="BI277" i="2"/>
  <c r="BH277" i="2"/>
  <c r="BG277" i="2"/>
  <c r="BF277" i="2"/>
  <c r="T277" i="2"/>
  <c r="T276" i="2"/>
  <c r="R277" i="2"/>
  <c r="R276" i="2"/>
  <c r="P277" i="2"/>
  <c r="P276" i="2"/>
  <c r="BK277" i="2"/>
  <c r="BK276" i="2"/>
  <c r="J276" i="2" s="1"/>
  <c r="J67" i="2" s="1"/>
  <c r="J277" i="2"/>
  <c r="BE277" i="2" s="1"/>
  <c r="BI272" i="2"/>
  <c r="BH272" i="2"/>
  <c r="BG272" i="2"/>
  <c r="BF272" i="2"/>
  <c r="T272" i="2"/>
  <c r="R272" i="2"/>
  <c r="P272" i="2"/>
  <c r="BK272" i="2"/>
  <c r="BK268" i="2" s="1"/>
  <c r="J268" i="2" s="1"/>
  <c r="J66" i="2" s="1"/>
  <c r="J272" i="2"/>
  <c r="BE272" i="2"/>
  <c r="BI269" i="2"/>
  <c r="BH269" i="2"/>
  <c r="BG269" i="2"/>
  <c r="BF269" i="2"/>
  <c r="T269" i="2"/>
  <c r="T268" i="2"/>
  <c r="R269" i="2"/>
  <c r="R268" i="2"/>
  <c r="P269" i="2"/>
  <c r="P268" i="2"/>
  <c r="BK269" i="2"/>
  <c r="J269" i="2"/>
  <c r="BE269" i="2" s="1"/>
  <c r="BI264" i="2"/>
  <c r="BH264" i="2"/>
  <c r="BG264" i="2"/>
  <c r="BF264" i="2"/>
  <c r="T264" i="2"/>
  <c r="R264" i="2"/>
  <c r="P264" i="2"/>
  <c r="BK264" i="2"/>
  <c r="J264" i="2"/>
  <c r="BE264" i="2"/>
  <c r="BI260" i="2"/>
  <c r="BH260" i="2"/>
  <c r="BG260" i="2"/>
  <c r="BF260" i="2"/>
  <c r="T260" i="2"/>
  <c r="R260" i="2"/>
  <c r="P260" i="2"/>
  <c r="BK260" i="2"/>
  <c r="J260" i="2"/>
  <c r="BE260" i="2"/>
  <c r="BI256" i="2"/>
  <c r="BH256" i="2"/>
  <c r="BG256" i="2"/>
  <c r="BF256" i="2"/>
  <c r="T256" i="2"/>
  <c r="R256" i="2"/>
  <c r="P256" i="2"/>
  <c r="BK256" i="2"/>
  <c r="J256" i="2"/>
  <c r="BE256" i="2"/>
  <c r="BI250" i="2"/>
  <c r="BH250" i="2"/>
  <c r="BG250" i="2"/>
  <c r="BF250" i="2"/>
  <c r="T250" i="2"/>
  <c r="R250" i="2"/>
  <c r="P250" i="2"/>
  <c r="BK250" i="2"/>
  <c r="J250" i="2"/>
  <c r="BE250" i="2"/>
  <c r="BI246" i="2"/>
  <c r="BH246" i="2"/>
  <c r="BG246" i="2"/>
  <c r="BF246" i="2"/>
  <c r="T246" i="2"/>
  <c r="R246" i="2"/>
  <c r="P246" i="2"/>
  <c r="BK246" i="2"/>
  <c r="J246" i="2"/>
  <c r="BE246" i="2"/>
  <c r="BI242" i="2"/>
  <c r="BH242" i="2"/>
  <c r="BG242" i="2"/>
  <c r="BF242" i="2"/>
  <c r="T242" i="2"/>
  <c r="R242" i="2"/>
  <c r="P242" i="2"/>
  <c r="BK242" i="2"/>
  <c r="J242" i="2"/>
  <c r="BE242" i="2"/>
  <c r="BI235" i="2"/>
  <c r="BH235" i="2"/>
  <c r="BG235" i="2"/>
  <c r="BF235" i="2"/>
  <c r="T235" i="2"/>
  <c r="R235" i="2"/>
  <c r="P235" i="2"/>
  <c r="BK235" i="2"/>
  <c r="J235" i="2"/>
  <c r="BE235" i="2"/>
  <c r="BI231" i="2"/>
  <c r="BH231" i="2"/>
  <c r="BG231" i="2"/>
  <c r="BF231" i="2"/>
  <c r="T231" i="2"/>
  <c r="R231" i="2"/>
  <c r="P231" i="2"/>
  <c r="BK231" i="2"/>
  <c r="J231" i="2"/>
  <c r="BE231" i="2"/>
  <c r="BI228" i="2"/>
  <c r="BH228" i="2"/>
  <c r="BG228" i="2"/>
  <c r="BF228" i="2"/>
  <c r="T228" i="2"/>
  <c r="R228" i="2"/>
  <c r="P228" i="2"/>
  <c r="BK228" i="2"/>
  <c r="J228" i="2"/>
  <c r="BE228" i="2"/>
  <c r="BI225" i="2"/>
  <c r="BH225" i="2"/>
  <c r="BG225" i="2"/>
  <c r="BF225" i="2"/>
  <c r="T225" i="2"/>
  <c r="T224" i="2"/>
  <c r="R225" i="2"/>
  <c r="R224" i="2"/>
  <c r="P225" i="2"/>
  <c r="P224" i="2"/>
  <c r="BK225" i="2"/>
  <c r="BK224" i="2"/>
  <c r="J224" i="2" s="1"/>
  <c r="J65" i="2" s="1"/>
  <c r="J225" i="2"/>
  <c r="BE225" i="2" s="1"/>
  <c r="BI220" i="2"/>
  <c r="BH220" i="2"/>
  <c r="BG220" i="2"/>
  <c r="BF220" i="2"/>
  <c r="T220" i="2"/>
  <c r="R220" i="2"/>
  <c r="P220" i="2"/>
  <c r="BK220" i="2"/>
  <c r="BK213" i="2" s="1"/>
  <c r="J213" i="2" s="1"/>
  <c r="J64" i="2" s="1"/>
  <c r="J220" i="2"/>
  <c r="BE220" i="2"/>
  <c r="BI214" i="2"/>
  <c r="BH214" i="2"/>
  <c r="BG214" i="2"/>
  <c r="BF214" i="2"/>
  <c r="T214" i="2"/>
  <c r="T213" i="2"/>
  <c r="R214" i="2"/>
  <c r="R213" i="2"/>
  <c r="P214" i="2"/>
  <c r="P213" i="2"/>
  <c r="BK214" i="2"/>
  <c r="J214" i="2"/>
  <c r="BE214" i="2" s="1"/>
  <c r="BI209" i="2"/>
  <c r="BH209" i="2"/>
  <c r="BG209" i="2"/>
  <c r="BF209" i="2"/>
  <c r="T209" i="2"/>
  <c r="R209" i="2"/>
  <c r="P209" i="2"/>
  <c r="BK209" i="2"/>
  <c r="J209" i="2"/>
  <c r="BE209" i="2"/>
  <c r="BI205" i="2"/>
  <c r="BH205" i="2"/>
  <c r="BG205" i="2"/>
  <c r="BF205" i="2"/>
  <c r="T205" i="2"/>
  <c r="T204" i="2"/>
  <c r="R205" i="2"/>
  <c r="R204" i="2"/>
  <c r="P205" i="2"/>
  <c r="P204" i="2"/>
  <c r="BK205" i="2"/>
  <c r="BK204" i="2"/>
  <c r="J204" i="2" s="1"/>
  <c r="J63" i="2" s="1"/>
  <c r="J205" i="2"/>
  <c r="BE205" i="2" s="1"/>
  <c r="BI200" i="2"/>
  <c r="BH200" i="2"/>
  <c r="BG200" i="2"/>
  <c r="BF200" i="2"/>
  <c r="T200" i="2"/>
  <c r="R200" i="2"/>
  <c r="P200" i="2"/>
  <c r="BK200" i="2"/>
  <c r="J200" i="2"/>
  <c r="BE200" i="2"/>
  <c r="BI196" i="2"/>
  <c r="BH196" i="2"/>
  <c r="BG196" i="2"/>
  <c r="BF196" i="2"/>
  <c r="T196" i="2"/>
  <c r="R196" i="2"/>
  <c r="P196" i="2"/>
  <c r="BK196" i="2"/>
  <c r="J196" i="2"/>
  <c r="BE196" i="2"/>
  <c r="BI192" i="2"/>
  <c r="BH192" i="2"/>
  <c r="BG192" i="2"/>
  <c r="BF192" i="2"/>
  <c r="T192" i="2"/>
  <c r="R192" i="2"/>
  <c r="P192" i="2"/>
  <c r="BK192" i="2"/>
  <c r="J192" i="2"/>
  <c r="BE192" i="2"/>
  <c r="BI188" i="2"/>
  <c r="BH188" i="2"/>
  <c r="BG188" i="2"/>
  <c r="BF188" i="2"/>
  <c r="T188" i="2"/>
  <c r="R188" i="2"/>
  <c r="P188" i="2"/>
  <c r="BK188" i="2"/>
  <c r="J188" i="2"/>
  <c r="BE188" i="2"/>
  <c r="BI185" i="2"/>
  <c r="BH185" i="2"/>
  <c r="BG185" i="2"/>
  <c r="BF185" i="2"/>
  <c r="T185" i="2"/>
  <c r="R185" i="2"/>
  <c r="P185" i="2"/>
  <c r="BK185" i="2"/>
  <c r="J185" i="2"/>
  <c r="BE185" i="2"/>
  <c r="BI181" i="2"/>
  <c r="BH181" i="2"/>
  <c r="BG181" i="2"/>
  <c r="BF181" i="2"/>
  <c r="T181" i="2"/>
  <c r="R181" i="2"/>
  <c r="P181" i="2"/>
  <c r="BK181" i="2"/>
  <c r="J181" i="2"/>
  <c r="BE181" i="2"/>
  <c r="BI176" i="2"/>
  <c r="BH176" i="2"/>
  <c r="BG176" i="2"/>
  <c r="BF176" i="2"/>
  <c r="T176" i="2"/>
  <c r="R176" i="2"/>
  <c r="P176" i="2"/>
  <c r="BK176" i="2"/>
  <c r="J176" i="2"/>
  <c r="BE176" i="2"/>
  <c r="BI172" i="2"/>
  <c r="BH172" i="2"/>
  <c r="BG172" i="2"/>
  <c r="BF172" i="2"/>
  <c r="T172" i="2"/>
  <c r="R172" i="2"/>
  <c r="P172" i="2"/>
  <c r="BK172" i="2"/>
  <c r="J172" i="2"/>
  <c r="BE172" i="2"/>
  <c r="BI168" i="2"/>
  <c r="BH168" i="2"/>
  <c r="BG168" i="2"/>
  <c r="BF168" i="2"/>
  <c r="T168" i="2"/>
  <c r="R168" i="2"/>
  <c r="P168" i="2"/>
  <c r="BK168" i="2"/>
  <c r="J168" i="2"/>
  <c r="BE168" i="2"/>
  <c r="BI165" i="2"/>
  <c r="BH165" i="2"/>
  <c r="BG165" i="2"/>
  <c r="BF165" i="2"/>
  <c r="T165" i="2"/>
  <c r="R165" i="2"/>
  <c r="P165" i="2"/>
  <c r="BK165" i="2"/>
  <c r="J165" i="2"/>
  <c r="BE165" i="2"/>
  <c r="BI161" i="2"/>
  <c r="BH161" i="2"/>
  <c r="BG161" i="2"/>
  <c r="BF161" i="2"/>
  <c r="T161" i="2"/>
  <c r="R161" i="2"/>
  <c r="P161" i="2"/>
  <c r="BK161" i="2"/>
  <c r="J161" i="2"/>
  <c r="BE161" i="2"/>
  <c r="BI154" i="2"/>
  <c r="BH154" i="2"/>
  <c r="BG154" i="2"/>
  <c r="BF154" i="2"/>
  <c r="T154" i="2"/>
  <c r="R154" i="2"/>
  <c r="P154" i="2"/>
  <c r="BK154" i="2"/>
  <c r="J154" i="2"/>
  <c r="BE154" i="2"/>
  <c r="BI150" i="2"/>
  <c r="BH150" i="2"/>
  <c r="BG150" i="2"/>
  <c r="BF150" i="2"/>
  <c r="T150" i="2"/>
  <c r="R150" i="2"/>
  <c r="P150" i="2"/>
  <c r="BK150" i="2"/>
  <c r="J150" i="2"/>
  <c r="BE150" i="2"/>
  <c r="BI146" i="2"/>
  <c r="BH146" i="2"/>
  <c r="BG146" i="2"/>
  <c r="BF146" i="2"/>
  <c r="T146" i="2"/>
  <c r="R146" i="2"/>
  <c r="P146" i="2"/>
  <c r="BK146" i="2"/>
  <c r="J146" i="2"/>
  <c r="BE146" i="2"/>
  <c r="BI140" i="2"/>
  <c r="BH140" i="2"/>
  <c r="BG140" i="2"/>
  <c r="BF140" i="2"/>
  <c r="T140" i="2"/>
  <c r="R140" i="2"/>
  <c r="P140" i="2"/>
  <c r="BK140" i="2"/>
  <c r="J140" i="2"/>
  <c r="BE140" i="2"/>
  <c r="BI135" i="2"/>
  <c r="BH135" i="2"/>
  <c r="BG135" i="2"/>
  <c r="BF135" i="2"/>
  <c r="T135" i="2"/>
  <c r="R135" i="2"/>
  <c r="P135" i="2"/>
  <c r="BK135" i="2"/>
  <c r="J135" i="2"/>
  <c r="BE135" i="2"/>
  <c r="BI131" i="2"/>
  <c r="BH131" i="2"/>
  <c r="BG131" i="2"/>
  <c r="BF131" i="2"/>
  <c r="T131" i="2"/>
  <c r="R131" i="2"/>
  <c r="P131" i="2"/>
  <c r="BK131" i="2"/>
  <c r="J131" i="2"/>
  <c r="BE131" i="2"/>
  <c r="BI127" i="2"/>
  <c r="BH127" i="2"/>
  <c r="BG127" i="2"/>
  <c r="BF127" i="2"/>
  <c r="T127" i="2"/>
  <c r="R127" i="2"/>
  <c r="P127" i="2"/>
  <c r="BK127" i="2"/>
  <c r="J127" i="2"/>
  <c r="BE127" i="2"/>
  <c r="BI123" i="2"/>
  <c r="BH123" i="2"/>
  <c r="BG123" i="2"/>
  <c r="BF123" i="2"/>
  <c r="T123" i="2"/>
  <c r="R123" i="2"/>
  <c r="P123" i="2"/>
  <c r="BK123" i="2"/>
  <c r="J123" i="2"/>
  <c r="BE123" i="2"/>
  <c r="BI119" i="2"/>
  <c r="BH119" i="2"/>
  <c r="BG119" i="2"/>
  <c r="BF119" i="2"/>
  <c r="T119" i="2"/>
  <c r="R119" i="2"/>
  <c r="P119" i="2"/>
  <c r="BK119" i="2"/>
  <c r="J119" i="2"/>
  <c r="BE119" i="2"/>
  <c r="BI115" i="2"/>
  <c r="BH115" i="2"/>
  <c r="BG115" i="2"/>
  <c r="BF115" i="2"/>
  <c r="T115" i="2"/>
  <c r="R115" i="2"/>
  <c r="P115" i="2"/>
  <c r="BK115" i="2"/>
  <c r="J115" i="2"/>
  <c r="BE115" i="2"/>
  <c r="BI111" i="2"/>
  <c r="BH111" i="2"/>
  <c r="BG111" i="2"/>
  <c r="BF111" i="2"/>
  <c r="T111" i="2"/>
  <c r="R111" i="2"/>
  <c r="P111" i="2"/>
  <c r="BK111" i="2"/>
  <c r="J111" i="2"/>
  <c r="BE111" i="2"/>
  <c r="BI107" i="2"/>
  <c r="BH107" i="2"/>
  <c r="BG107" i="2"/>
  <c r="BF107" i="2"/>
  <c r="T107" i="2"/>
  <c r="R107" i="2"/>
  <c r="P107" i="2"/>
  <c r="BK107" i="2"/>
  <c r="J107" i="2"/>
  <c r="BE107" i="2"/>
  <c r="BI103" i="2"/>
  <c r="BH103" i="2"/>
  <c r="BG103" i="2"/>
  <c r="BF103" i="2"/>
  <c r="T103" i="2"/>
  <c r="R103" i="2"/>
  <c r="P103" i="2"/>
  <c r="BK103" i="2"/>
  <c r="J103" i="2"/>
  <c r="BE103" i="2"/>
  <c r="BI99" i="2"/>
  <c r="F36" i="2"/>
  <c r="BD53" i="1" s="1"/>
  <c r="BD52" i="1" s="1"/>
  <c r="BD51" i="1" s="1"/>
  <c r="W30" i="1" s="1"/>
  <c r="BH99" i="2"/>
  <c r="F35" i="2" s="1"/>
  <c r="BC53" i="1" s="1"/>
  <c r="BC52" i="1" s="1"/>
  <c r="BG99" i="2"/>
  <c r="F34" i="2"/>
  <c r="BB53" i="1" s="1"/>
  <c r="BB52" i="1" s="1"/>
  <c r="BF99" i="2"/>
  <c r="J33" i="2" s="1"/>
  <c r="AW53" i="1" s="1"/>
  <c r="T99" i="2"/>
  <c r="T98" i="2"/>
  <c r="T97" i="2" s="1"/>
  <c r="T96" i="2" s="1"/>
  <c r="R99" i="2"/>
  <c r="R98" i="2"/>
  <c r="R97" i="2" s="1"/>
  <c r="R96" i="2" s="1"/>
  <c r="P99" i="2"/>
  <c r="P98" i="2"/>
  <c r="P97" i="2" s="1"/>
  <c r="P96" i="2" s="1"/>
  <c r="AU53" i="1" s="1"/>
  <c r="AU52" i="1" s="1"/>
  <c r="AU51" i="1" s="1"/>
  <c r="BK99" i="2"/>
  <c r="BK98" i="2" s="1"/>
  <c r="J99" i="2"/>
  <c r="BE99" i="2" s="1"/>
  <c r="J92" i="2"/>
  <c r="F90" i="2"/>
  <c r="E88" i="2"/>
  <c r="J55" i="2"/>
  <c r="F53" i="2"/>
  <c r="E51" i="2"/>
  <c r="J20" i="2"/>
  <c r="E20" i="2"/>
  <c r="F93" i="2" s="1"/>
  <c r="F56" i="2"/>
  <c r="J19" i="2"/>
  <c r="J17" i="2"/>
  <c r="E17" i="2"/>
  <c r="F92" i="2"/>
  <c r="F55" i="2"/>
  <c r="J16" i="2"/>
  <c r="J14" i="2"/>
  <c r="J90" i="2"/>
  <c r="J53" i="2"/>
  <c r="E7" i="2"/>
  <c r="E84" i="2" s="1"/>
  <c r="E47" i="2"/>
  <c r="AS54" i="1"/>
  <c r="AS51" i="1" s="1"/>
  <c r="AS52" i="1"/>
  <c r="L47" i="1"/>
  <c r="AM46" i="1"/>
  <c r="L46" i="1"/>
  <c r="AM44" i="1"/>
  <c r="L44" i="1"/>
  <c r="L42" i="1"/>
  <c r="L41" i="1"/>
  <c r="AY52" i="1" l="1"/>
  <c r="BC51" i="1"/>
  <c r="BK497" i="2"/>
  <c r="J497" i="2" s="1"/>
  <c r="J72" i="2" s="1"/>
  <c r="J498" i="2"/>
  <c r="J73" i="2" s="1"/>
  <c r="BK440" i="3"/>
  <c r="J440" i="3" s="1"/>
  <c r="J70" i="3" s="1"/>
  <c r="J441" i="3"/>
  <c r="J71" i="3" s="1"/>
  <c r="J32" i="2"/>
  <c r="AV53" i="1" s="1"/>
  <c r="AT53" i="1" s="1"/>
  <c r="F32" i="2"/>
  <c r="AZ53" i="1" s="1"/>
  <c r="AZ52" i="1" s="1"/>
  <c r="BK97" i="2"/>
  <c r="J98" i="2"/>
  <c r="J62" i="2" s="1"/>
  <c r="J32" i="3"/>
  <c r="AV55" i="1" s="1"/>
  <c r="F32" i="3"/>
  <c r="AZ55" i="1" s="1"/>
  <c r="AZ54" i="1" s="1"/>
  <c r="AV54" i="1" s="1"/>
  <c r="AT54" i="1" s="1"/>
  <c r="BK449" i="3"/>
  <c r="J449" i="3" s="1"/>
  <c r="J72" i="3" s="1"/>
  <c r="J450" i="3"/>
  <c r="J73" i="3" s="1"/>
  <c r="BB51" i="1"/>
  <c r="AX52" i="1"/>
  <c r="J98" i="3"/>
  <c r="J62" i="3" s="1"/>
  <c r="BK97" i="3"/>
  <c r="T96" i="3"/>
  <c r="E47" i="3"/>
  <c r="F56" i="3"/>
  <c r="F33" i="2"/>
  <c r="BA53" i="1" s="1"/>
  <c r="BA52" i="1" s="1"/>
  <c r="J33" i="3"/>
  <c r="AW55" i="1" s="1"/>
  <c r="AZ51" i="1" l="1"/>
  <c r="AV52" i="1"/>
  <c r="AT55" i="1"/>
  <c r="W28" i="1"/>
  <c r="AX51" i="1"/>
  <c r="AW52" i="1"/>
  <c r="BA51" i="1"/>
  <c r="BK96" i="3"/>
  <c r="J96" i="3" s="1"/>
  <c r="J97" i="3"/>
  <c r="J61" i="3" s="1"/>
  <c r="AY51" i="1"/>
  <c r="W29" i="1"/>
  <c r="BK96" i="2"/>
  <c r="J96" i="2" s="1"/>
  <c r="J97" i="2"/>
  <c r="J61" i="2" s="1"/>
  <c r="J60" i="3" l="1"/>
  <c r="J29" i="3"/>
  <c r="J60" i="2"/>
  <c r="J29" i="2"/>
  <c r="AW51" i="1"/>
  <c r="AK27" i="1" s="1"/>
  <c r="W27" i="1"/>
  <c r="AT52" i="1"/>
  <c r="AV51" i="1"/>
  <c r="W26" i="1"/>
  <c r="AT51" i="1" l="1"/>
  <c r="AK26" i="1"/>
  <c r="AG53" i="1"/>
  <c r="J38" i="2"/>
  <c r="AG55" i="1"/>
  <c r="J38" i="3"/>
  <c r="AG52" i="1" l="1"/>
  <c r="AN53" i="1"/>
  <c r="AG54" i="1"/>
  <c r="AN54" i="1" s="1"/>
  <c r="AN55" i="1"/>
  <c r="AN52" i="1" l="1"/>
  <c r="AG51" i="1"/>
  <c r="AK23" i="1" l="1"/>
  <c r="AK32" i="1" s="1"/>
  <c r="AN51" i="1"/>
</calcChain>
</file>

<file path=xl/sharedStrings.xml><?xml version="1.0" encoding="utf-8"?>
<sst xmlns="http://schemas.openxmlformats.org/spreadsheetml/2006/main" count="7270" uniqueCount="1162">
  <si>
    <t>Export VZ</t>
  </si>
  <si>
    <t>List obsahuje:</t>
  </si>
  <si>
    <t>1) Rekapitulace stavby</t>
  </si>
  <si>
    <t>2) Rekapitulace objektů stavby a soupisů prací</t>
  </si>
  <si>
    <t>3.0</t>
  </si>
  <si>
    <t>ZAMOK</t>
  </si>
  <si>
    <t>False</t>
  </si>
  <si>
    <t>{30563db7-c8cd-487c-b882-c51e434c7480}</t>
  </si>
  <si>
    <t>0,01</t>
  </si>
  <si>
    <t>21</t>
  </si>
  <si>
    <t>15</t>
  </si>
  <si>
    <t>REKAPITULACE STAVBY</t>
  </si>
  <si>
    <t>v ---  níže se nacházejí doplnkové a pomocné údaje k sestavám  --- v</t>
  </si>
  <si>
    <t>Návod na vyplnění</t>
  </si>
  <si>
    <t>0,001</t>
  </si>
  <si>
    <t>Kód:</t>
  </si>
  <si>
    <t>042-1-17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</si>
  <si>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</si>
  <si>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</si>
  <si>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Ústí nad Orlicí - ulice Příkopy, Havlíčkova</t>
  </si>
  <si>
    <t>KSO:</t>
  </si>
  <si>
    <t>822 2</t>
  </si>
  <si>
    <t>CC-CZ:</t>
  </si>
  <si>
    <t>2112</t>
  </si>
  <si>
    <t>Místo:</t>
  </si>
  <si>
    <t>Ústí nad Orlicí</t>
  </si>
  <si>
    <t>Datum:</t>
  </si>
  <si>
    <t>1.8.2017</t>
  </si>
  <si>
    <t>Zadavatel:</t>
  </si>
  <si>
    <t>IČ:</t>
  </si>
  <si>
    <t/>
  </si>
  <si>
    <t xml:space="preserve"> </t>
  </si>
  <si>
    <t>DIČ:</t>
  </si>
  <si>
    <t>Uchazeč:</t>
  </si>
  <si>
    <t>Vyplň údaj</t>
  </si>
  <si>
    <t>Projektant:</t>
  </si>
  <si>
    <t>Ing. Jiří Cihlář</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</si>
  <si>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</si>
  <si>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</si>
  <si>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</si>
  <si>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</si>
  <si>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</si>
  <si>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</si>
  <si>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</si>
  <si>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</si>
  <si>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</si>
  <si>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</si>
  <si>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</si>
  <si>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</si>
  <si>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</si>
  <si>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</si>
  <si>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</si>
  <si>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</si>
  <si>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</si>
  <si>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</si>
  <si>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</si>
  <si>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</si>
  <si>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</si>
  <si>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</si>
  <si>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</si>
  <si>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</si>
  <si>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</si>
  <si>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</si>
  <si>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</si>
  <si>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</si>
  <si>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</si>
  <si>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</si>
  <si>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</si>
  <si>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</si>
  <si>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</si>
  <si>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</si>
  <si>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</si>
  <si>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</si>
  <si>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</si>
  <si>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</si>
  <si>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</si>
  <si>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</si>
  <si>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</si>
  <si>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102</t>
  </si>
  <si>
    <t>Ulice Černá a Příkopy II</t>
  </si>
  <si>
    <t>ING</t>
  </si>
  <si>
    <t>1</t>
  </si>
  <si>
    <t>{620cda25-2bcd-4737-a4d2-ed370fa52238}</t>
  </si>
  <si>
    <t>2</t>
  </si>
  <si>
    <t>/</t>
  </si>
  <si>
    <t>Ulice Černá a Příkopy II - soupis prací</t>
  </si>
  <si>
    <t>Soupis</t>
  </si>
  <si>
    <t>{fe0082c2-c588-40e6-8729-4332d6da3359}</t>
  </si>
  <si>
    <t>SO 103</t>
  </si>
  <si>
    <t>Ulice Příkopy I</t>
  </si>
  <si>
    <t>{af273920-46ee-43b6-9239-6913bf0ecf8e}</t>
  </si>
  <si>
    <t>Ulice Příkopy I - soupis prací</t>
  </si>
  <si>
    <t>{982fe007-0d8a-4785-89de-86747e8a0e75}</t>
  </si>
  <si>
    <t>1) Krycí list soupisu</t>
  </si>
  <si>
    <t>2) Rekapitulace</t>
  </si>
  <si>
    <t>3) Soupis prací</t>
  </si>
  <si>
    <t>Zpět na list:</t>
  </si>
  <si>
    <t>Rekapitulace stavby</t>
  </si>
  <si>
    <t>KRYCÍ LIST SOUPISU</t>
  </si>
  <si>
    <t>Objekt:</t>
  </si>
  <si>
    <t>SO 102 - Ulice Černá a Příkopy II</t>
  </si>
  <si>
    <t>Soupis:</t>
  </si>
  <si>
    <t>SO 102 - Ulice Černá a Příkopy II - soupis prací</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</si>
  <si>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</si>
  <si>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</si>
  <si>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</si>
  <si>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</si>
  <si>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</si>
  <si>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</si>
  <si>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</si>
  <si>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</si>
  <si>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</si>
  <si>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</si>
  <si>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</si>
  <si>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</si>
  <si>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práce-bourání</t>
  </si>
  <si>
    <t xml:space="preserve">      96 - Bourání konstrukcí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</si>
  <si>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</si>
  <si>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</si>
  <si>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</si>
  <si>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</si>
  <si>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</si>
  <si>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</si>
  <si>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</si>
  <si>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</si>
  <si>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</si>
  <si>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</si>
  <si>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</si>
  <si>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</si>
  <si>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</si>
  <si>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</si>
  <si>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</si>
  <si>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</si>
  <si>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</si>
  <si>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</si>
  <si>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</si>
  <si>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</si>
  <si>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</si>
  <si>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</si>
  <si>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</si>
  <si>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</si>
  <si>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</si>
  <si>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průměru kmene do 100 mm i s kořeny z celkové plochy do 1000 m2</t>
  </si>
  <si>
    <t>m2</t>
  </si>
  <si>
    <t>CS ÚRS 2017 02</t>
  </si>
  <si>
    <t>4</t>
  </si>
  <si>
    <t>226564219</t>
  </si>
  <si>
    <t>PP</t>
  </si>
  <si>
    <t>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</si>
  <si>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</si>
  <si>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</si>
  <si>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</si>
  <si>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5</t>
  </si>
  <si>
    <t>121101101</t>
  </si>
  <si>
    <t>Sejmutí ornice s přemístěním na vzdálenost do 50 m</t>
  </si>
  <si>
    <t>m3</t>
  </si>
  <si>
    <t>-297271447</t>
  </si>
  <si>
    <t>Sejmutí ornice nebo lesní půdy s vodorovným přemístěním na hromady v místě upotřebení nebo na dočasné či trvalé skládky se složením, na vzdálenost do 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</si>
  <si>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</si>
  <si>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40*0,15</t>
  </si>
  <si>
    <t>3</t>
  </si>
  <si>
    <t>122201101</t>
  </si>
  <si>
    <t>Odkopávky a prokopávky nezapažené v hornině tř. 3 objem do 100 m3</t>
  </si>
  <si>
    <t>-1900653459</t>
  </si>
  <si>
    <t>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</si>
  <si>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</si>
  <si>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32</t>
  </si>
  <si>
    <t>122201109</t>
  </si>
  <si>
    <t>Příplatek za lepivost u odkopávek v hornině tř. 1 až 3</t>
  </si>
  <si>
    <t>-2079135272</t>
  </si>
  <si>
    <t>Odkopávky a prokopávky nezapažené s přehozením výkopku na vzdálenost do 3 m nebo s naložením na dopravní prostředek v hornině tř. 3 Příplatek k cenám za lepivost horniny tř. 3</t>
  </si>
  <si>
    <t>132201101</t>
  </si>
  <si>
    <t>Hloubení rýh š do 600 mm v hornině tř. 3 objemu do 100 m3</t>
  </si>
  <si>
    <t>754777546</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</si>
  <si>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</si>
  <si>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</si>
  <si>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15*1,2*0,4</t>
  </si>
  <si>
    <t>6</t>
  </si>
  <si>
    <t>132201109</t>
  </si>
  <si>
    <t>Příplatek za lepivost k hloubení rýh š do 600 mm v hornině tř. 3</t>
  </si>
  <si>
    <t>-2115719964</t>
  </si>
  <si>
    <t>Hloubení zapažených i nezapažených rýh šířky do 600 mm s urovnáním dna do předepsaného profilu a spádu v hornině tř. 3 Příplatek k cenám za lepivost horniny tř. 3</t>
  </si>
  <si>
    <t>7,2</t>
  </si>
  <si>
    <t>7</t>
  </si>
  <si>
    <t>133201101</t>
  </si>
  <si>
    <t>Hloubení šachet v hornině tř. 3 objemu do 100 m3</t>
  </si>
  <si>
    <t>1962731741</t>
  </si>
  <si>
    <t>Hloubení zapažených i nezapažených šachet s případným nutným přemístěním výkopku ve výkopišti v hornině tř. 3 do 100 m3</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</si>
  <si>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</si>
  <si>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1*1*1,5</t>
  </si>
  <si>
    <t>8</t>
  </si>
  <si>
    <t>133201109</t>
  </si>
  <si>
    <t>Příplatek za lepivost u hloubení šachet v hornině tř. 3</t>
  </si>
  <si>
    <t>1535234564</t>
  </si>
  <si>
    <t>Hloubení zapažených i nezapažených šachet s případným nutným přemístěním výkopku ve výkopišti v hornině tř. 3 Příplatek k cenám za lepivost horniny tř. 3</t>
  </si>
  <si>
    <t>1,5</t>
  </si>
  <si>
    <t>9</t>
  </si>
  <si>
    <t>162201102</t>
  </si>
  <si>
    <t>Vodorovné přemístění do 50 m výkopku/sypaniny z horniny tř. 1 až 4</t>
  </si>
  <si>
    <t>-457543098</t>
  </si>
  <si>
    <t>Vodorovné přemístění výkopku nebo sypaniny po suchu na obvyklém dopravním prostředku, bez naložení výkopku, avšak se složením bez rozhrnutí z horniny tř. 1 až 4 na vzdálenost přes 20 do 50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</si>
  <si>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</si>
  <si>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 rámci stavby" 1,5+6</t>
  </si>
  <si>
    <t>10</t>
  </si>
  <si>
    <t>162301501</t>
  </si>
  <si>
    <t>Vodorovné přemístění křovin do 5 km D kmene do 100 mm</t>
  </si>
  <si>
    <t>1228269508</t>
  </si>
  <si>
    <t>Vodorovné přemístění smýcených křovin do průměru kmene 100 mm na vzdálenost do 5 000 m</t>
  </si>
  <si>
    <t xml:space="preserve">Poznámka k souboru cen:_x000D_
1. Ceny nelze použít pro přemístění křovin do 50 m; toto přemístění je započteno v cenách souboru cen 111 20-11 Odstranění křovin a stromů s odstraněním kořenů této části a 111 20-32 Odstranění křovin a stromů s ponecháním kořenů části A 03 Zemní práce pro objekty oborů 831 až 833. 2. V cenách jsou započteny i náklady na složení křovin z dopravního prostředku do hromad na vykázaném místě. </t>
  </si>
  <si>
    <t>P</t>
  </si>
  <si>
    <t>Poznámka k položce:
vč. likvidace</t>
  </si>
  <si>
    <t>11</t>
  </si>
  <si>
    <t>162601102</t>
  </si>
  <si>
    <t>Vodorovné přemístění do 5000 m výkopku/sypaniny z horniny tř. 1 až 4</t>
  </si>
  <si>
    <t>-2111151826</t>
  </si>
  <si>
    <t>Vodorovné přemístění výkopku nebo sypaniny po suchu na obvyklém dopravním prostředku, bez naložení výkopku, avšak se složením bez rozhrnutí z horniny tř. 1 až 4 na vzdálenost přes 4 000 do 5 000 m</t>
  </si>
  <si>
    <t>32+7,2+1,5</t>
  </si>
  <si>
    <t>-(4,8+1,5)</t>
  </si>
  <si>
    <t>Součet</t>
  </si>
  <si>
    <t>12</t>
  </si>
  <si>
    <t>167101101</t>
  </si>
  <si>
    <t>Nakládání výkopku z hornin tř. 1 až 4 do 100 m3</t>
  </si>
  <si>
    <t>-189346054</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</si>
  <si>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</si>
  <si>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</si>
  <si>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1,5+6</t>
  </si>
  <si>
    <t>13</t>
  </si>
  <si>
    <t>171201211</t>
  </si>
  <si>
    <t>Poplatek za uložení odpadu ze sypaniny na skládce (skládkovné)</t>
  </si>
  <si>
    <t>t</t>
  </si>
  <si>
    <t>-1228973829</t>
  </si>
  <si>
    <t>Uložení sypaniny poplatek za uložení sypaniny na skládce (skládkovné)</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</si>
  <si>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</si>
  <si>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34,4*2</t>
  </si>
  <si>
    <t>14</t>
  </si>
  <si>
    <t>174101101</t>
  </si>
  <si>
    <t>Zásyp jam, šachet rýh nebo kolem objektů sypaninou se zhutněním</t>
  </si>
  <si>
    <t>-1676412226</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</si>
  <si>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</si>
  <si>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</si>
  <si>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"obsyp UV ŠP" 3*0,6</t>
  </si>
  <si>
    <t>"zásyp přípojek zeminou" (15)*0,4*0,8</t>
  </si>
  <si>
    <t>"zásyp odstraněné UV zeminou" 1*1,5</t>
  </si>
  <si>
    <t>175151101</t>
  </si>
  <si>
    <t>Obsypání potrubí strojně sypaninou bez prohození, uloženou do 3 m</t>
  </si>
  <si>
    <t>494171342</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</si>
  <si>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</si>
  <si>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</si>
  <si>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(15)*0,13</t>
  </si>
  <si>
    <t>16</t>
  </si>
  <si>
    <t>M</t>
  </si>
  <si>
    <t>583312000</t>
  </si>
  <si>
    <t>štěrkopísek netříděný zásypový materiál</t>
  </si>
  <si>
    <t>963282850</t>
  </si>
  <si>
    <t>(1,8+1,95)*2</t>
  </si>
  <si>
    <t>17</t>
  </si>
  <si>
    <t>181111111</t>
  </si>
  <si>
    <t>Plošná úprava terénu do 500 m2 zemina tř 1 až 4 nerovnosti do 100 mm v rovinně a svahu do 1:5</t>
  </si>
  <si>
    <t>-680769892</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</si>
  <si>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</si>
  <si>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</si>
  <si>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37+40</t>
  </si>
  <si>
    <t>18</t>
  </si>
  <si>
    <t>181301102</t>
  </si>
  <si>
    <t>Rozprostření ornice tl vrstvy do 150 mm pl do 500 m2 v rovině nebo ve svahu do 1:5</t>
  </si>
  <si>
    <t>-1296874970</t>
  </si>
  <si>
    <t>Rozprostření a urovnání ornice v rovině nebo ve svahu sklonu do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</si>
  <si>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</si>
  <si>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19</t>
  </si>
  <si>
    <t>Zemina_01</t>
  </si>
  <si>
    <t>Zemina vhodná k ohumusování nákup vč. dopravy</t>
  </si>
  <si>
    <t>-1028329123</t>
  </si>
  <si>
    <t>"potřeba" (37+40)*0,15</t>
  </si>
  <si>
    <t>"stávající" -40*0,15</t>
  </si>
  <si>
    <t>20</t>
  </si>
  <si>
    <t>181411131</t>
  </si>
  <si>
    <t>Založení parkového trávníku výsevem plochy do 1000 m2 v rovině a ve svahu do 1:5</t>
  </si>
  <si>
    <t>66632396</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</si>
  <si>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</si>
  <si>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</si>
  <si>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005724150</t>
  </si>
  <si>
    <t>osivo směs travní parková směs exclusive</t>
  </si>
  <si>
    <t>kg</t>
  </si>
  <si>
    <t>1878988809</t>
  </si>
  <si>
    <t>(37+40)*0,03</t>
  </si>
  <si>
    <t>22</t>
  </si>
  <si>
    <t>181951102</t>
  </si>
  <si>
    <t>Úprava pláně v hornině tř. 1 až 4 se zhutněním</t>
  </si>
  <si>
    <t>-246058402</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</si>
  <si>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</si>
  <si>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</si>
  <si>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902,4</t>
  </si>
  <si>
    <t>23</t>
  </si>
  <si>
    <t>183402121</t>
  </si>
  <si>
    <t>Rozrušení půdy souvislé plochy do 500 m2 hloubky do 150 mm v rovině a svahu do 1:5</t>
  </si>
  <si>
    <t>-1471368325</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</si>
  <si>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</si>
  <si>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</si>
  <si>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24</t>
  </si>
  <si>
    <t>184802111</t>
  </si>
  <si>
    <t>Chemické odplevelení před založením kultury nad 20 m2 postřikem na široko v rovině a svahu do 1:5</t>
  </si>
  <si>
    <t>-1418630971</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</si>
  <si>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</si>
  <si>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</si>
  <si>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25</t>
  </si>
  <si>
    <t>185804311</t>
  </si>
  <si>
    <t>Zalití rostlin vodou plocha do 20 m2</t>
  </si>
  <si>
    <t>-296212448</t>
  </si>
  <si>
    <t>Zalití rostlin vodou plochy záhonů jednotlivě do 20 m2</t>
  </si>
  <si>
    <t>Poznámka k položce:
3x zalití</t>
  </si>
  <si>
    <t>(37+40)*0,025*3</t>
  </si>
  <si>
    <t>Zakládání</t>
  </si>
  <si>
    <t>26</t>
  </si>
  <si>
    <t>279113144</t>
  </si>
  <si>
    <t>Základová zeď tl do 300 mm z tvárnic ztraceného bednění včetně výplně z betonu tř. C 20/25</t>
  </si>
  <si>
    <t>-950570964</t>
  </si>
  <si>
    <t>Základové zdi z tvárnic ztraceného bednění včetně výplně z betonu bez zvláštních nároků na vliv prostředí třídy C 20/25, tloušťky zdiva přes 250 do 300 mm</t>
  </si>
  <si>
    <t xml:space="preserve">Poznámka k souboru cen:_x000D_
1. V cenách jsou započteny i náklady na dodání a uložení betonu. 2. V cenách nejsou započteny náklady na dodání a uložení betonářské výztuže; tyto se oceňují cenami souboru cen 279 36- . . Výztuž základových zdí nosných. 3. Množství jednotek se určuje v m2 plochy zdiva. </t>
  </si>
  <si>
    <t>8,3</t>
  </si>
  <si>
    <t>27</t>
  </si>
  <si>
    <t>279361821</t>
  </si>
  <si>
    <t>Výztuž základových zdí nosných betonářskou ocelí 10 505</t>
  </si>
  <si>
    <t>1707682764</t>
  </si>
  <si>
    <t>Výztuž základových zdí nosných svislých nebo odkloněných od svislice, rovinných nebo oblých, deskových nebo žebrových, včetně výztuže jejich žeber z betonářské oceli 10 505 (R) nebo BSt 500</t>
  </si>
  <si>
    <t xml:space="preserve">Poznámka k položce:
odhad 100kg/1m3 </t>
  </si>
  <si>
    <t>2,5*100/1000</t>
  </si>
  <si>
    <t>Vodorovné konstrukce</t>
  </si>
  <si>
    <t>28</t>
  </si>
  <si>
    <t>451317777</t>
  </si>
  <si>
    <t>Podklad nebo lože pod dlažbu vodorovný nebo do sklonu 1:5 z betonu prostého tl do 100 mm</t>
  </si>
  <si>
    <t>432359186</t>
  </si>
  <si>
    <t>Podklad nebo lože pod dlažbu (přídlažbu) v ploše vodorovné nebo ve sklonu do 1:5, tloušťky od 50 do 100 mm z betonu prostého</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</si>
  <si>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</si>
  <si>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252*0,25</t>
  </si>
  <si>
    <t>2,1+0,5</t>
  </si>
  <si>
    <t>29</t>
  </si>
  <si>
    <t>451573111</t>
  </si>
  <si>
    <t>Lože pod potrubí otevřený výkop ze štěrkopísku</t>
  </si>
  <si>
    <t>-1607816388</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</si>
  <si>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</si>
  <si>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</si>
  <si>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0,4*0,1*(15)</t>
  </si>
  <si>
    <t>Komunikace pozemní</t>
  </si>
  <si>
    <t>30</t>
  </si>
  <si>
    <t>564851113</t>
  </si>
  <si>
    <t>Podklad ze štěrkodrtě ŠD tl 170 mm</t>
  </si>
  <si>
    <t>662157639</t>
  </si>
  <si>
    <t>Podklad ze štěrkodrti ŠD s rozprostřením a zhutněním, po zhutnění tl. 170 mm</t>
  </si>
  <si>
    <t>128</t>
  </si>
  <si>
    <t>31</t>
  </si>
  <si>
    <t>564871113</t>
  </si>
  <si>
    <t>Podklad ze štěrkodrtě ŠD tl. 270 mm</t>
  </si>
  <si>
    <t>616856336</t>
  </si>
  <si>
    <t>Podklad ze štěrkodrti ŠD s rozprostřením a zhutněním, po zhutnění tl. 270 mm</t>
  </si>
  <si>
    <t>774,4</t>
  </si>
  <si>
    <t>567122114</t>
  </si>
  <si>
    <t>Podklad ze směsi stmelené cementem SC C 8/10 (KSC I) tl 150 mm</t>
  </si>
  <si>
    <t>770007928</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</si>
  <si>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</si>
  <si>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</si>
  <si>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124</t>
  </si>
  <si>
    <t>33</t>
  </si>
  <si>
    <t>591211111</t>
  </si>
  <si>
    <t>Kladení dlažby z kostek drobných z kamene do lože z kameniva těženého tl 50 mm</t>
  </si>
  <si>
    <t>1905944691</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</si>
  <si>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</si>
  <si>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</si>
  <si>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Poznámka k položce:
stávající 3,5 m2
ze skládky investora (685-3,5)/5 - cca 137,7 t</t>
  </si>
  <si>
    <t>685</t>
  </si>
  <si>
    <t>34</t>
  </si>
  <si>
    <t>583801100.1</t>
  </si>
  <si>
    <t>kostka dlažební drobná, I.jakost, velikost 10 cm "bílá"</t>
  </si>
  <si>
    <t>-1929829344</t>
  </si>
  <si>
    <t>kostka dlažební drobná, I.jakost, velikost 10 cm</t>
  </si>
  <si>
    <t>1/5</t>
  </si>
  <si>
    <t>0,2*1,03 'Přepočtené koeficientem množství</t>
  </si>
  <si>
    <t>35</t>
  </si>
  <si>
    <t>591411111</t>
  </si>
  <si>
    <t>Kladení dlažby z mozaiky jednobarevné komunikací pro pěší lože z kameniva</t>
  </si>
  <si>
    <t>-800228115</t>
  </si>
  <si>
    <t>Kladení dlažby z mozaiky komunikací pro pěší s vyplněním spár, s dvojím beraněním a se smetením přebytečného materiálu na vzdálenost do 3 m jednobarevné,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</si>
  <si>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</si>
  <si>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36</t>
  </si>
  <si>
    <t>583800100</t>
  </si>
  <si>
    <t>mozaika dlažební, žula 4/6 cm šedá</t>
  </si>
  <si>
    <t>-1392340515</t>
  </si>
  <si>
    <t>124/8</t>
  </si>
  <si>
    <t>"stávající" -(69/8)</t>
  </si>
  <si>
    <t>6,875*1,03 'Přepočtené koeficientem množství</t>
  </si>
  <si>
    <t>37</t>
  </si>
  <si>
    <t>596841120</t>
  </si>
  <si>
    <t>Kladení betonové dlažby komunikací pro pěší do lože z cement malty vel do 0,09 m2 plochy do 50 m2</t>
  </si>
  <si>
    <t>1458499361</t>
  </si>
  <si>
    <t>Kladení dlažby z betonových nebo kameninových dlaždic komunikací pro pěší s vyplněním spár a se smetením přebytečného materiálu na vzdálenost do 3 m s ložem z cementové malty tl. do 30 mm velikosti dlaždic do 0,09 m2 (bez zámku),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</si>
  <si>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</si>
  <si>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38</t>
  </si>
  <si>
    <t>dlažba_01</t>
  </si>
  <si>
    <t>dlaždice se speciální hmatovou úpravou z polymerbetonu 200x200 tl. 60 mm, barva standard (bílá)</t>
  </si>
  <si>
    <t>-1649650780</t>
  </si>
  <si>
    <t>Pevnost  v  tlaku                                  &gt;80,0 MPa
Pevnost v tahu za ohybu                        &gt; 18,0 MPa
Pevnost v tahu                                     &gt; 12,0 MPa
Modul pružnosti                                   15 000 MPa
Spec. hmotnost                                    2 200 – 2 240 kg/m3
Odolnost obrusu podle Böhma cm2 / cm2  pod 0,15
Součinitel mrazuvzdornosti T150            0,99 – 1,00
Odolnost posypovým solím                     neomezená
Odolnost atmosférickým vlivům              neomezená
Součinitel teplotní roztažnosti                6,16 . 10-5 /°C
Nasákavost                                         pod 0,05 %
Protiskluznost		            R11</t>
  </si>
  <si>
    <t>2,1</t>
  </si>
  <si>
    <t>2,1*1,03 'Přepočtené koeficientem množství</t>
  </si>
  <si>
    <t>39</t>
  </si>
  <si>
    <t>dlažba_02</t>
  </si>
  <si>
    <t>dlaždice hladké z polymerbetonu 255x255 tl 6 cm barva bílá</t>
  </si>
  <si>
    <t>-710888038</t>
  </si>
  <si>
    <t>Pevnost  v  tlaku                                  &gt;80,0 MPa
Pevnost v tahu za ohybu                        &gt; 18,0 MPa
Pevnost v tahu                                     &gt; 12,0 MPa
Modul pružnosti                                   15 000 MPa
Spec. hmotnost                                    2 200 – 2 240 kg/m3
Odolnost obrusu podle Böhma cm2 / cm2  pod 0,15
Součinitel mrazuvzdornosti T150            0,99 – 1,00
Odolnost posypovým solím                     neomezená
Odolnost atmosférickým vlivům              neomezená
Součinitel teplotní roztažnosti                6,16 . 10-5 /°C
Nasákavost                                         pod 0,05 %
Součinitel tření                         	&gt; 0,6</t>
  </si>
  <si>
    <t>0,5</t>
  </si>
  <si>
    <t>0,5*1,03 'Přepočtené koeficientem množství</t>
  </si>
  <si>
    <t>Úpravy povrchů, podlahy a osazování výplní</t>
  </si>
  <si>
    <t>40</t>
  </si>
  <si>
    <t>622131121</t>
  </si>
  <si>
    <t>Penetrace akrylát-silikon vnějších stěn nanášená ručně</t>
  </si>
  <si>
    <t>107387749</t>
  </si>
  <si>
    <t>Podkladní a spojovací vrstva vnějších omítaných ploch penetrace akrylát-silikonová nanášená ručně stěn</t>
  </si>
  <si>
    <t>41</t>
  </si>
  <si>
    <t>622142001</t>
  </si>
  <si>
    <t>Potažení vnějších stěn sklovláknitým pletivem vtlačeným do tenkovrstvé hmoty</t>
  </si>
  <si>
    <t>-901030790</t>
  </si>
  <si>
    <t>Potažení vnějších ploch pletivem v ploše nebo pruzích, na plném podkladu sklovláknitým vtlačením do tmelu stěn</t>
  </si>
  <si>
    <t xml:space="preserve">Poznámka k souboru cen:_x000D_
1. V cenách -2001 jsou započteny i náklady na tmel. </t>
  </si>
  <si>
    <t>6,3</t>
  </si>
  <si>
    <t>Trubní vedení</t>
  </si>
  <si>
    <t>42</t>
  </si>
  <si>
    <t>871315221</t>
  </si>
  <si>
    <t>Kanalizační potrubí z tvrdého PVC jednovrstvé tuhost třídy SN8 DN 160</t>
  </si>
  <si>
    <t>m</t>
  </si>
  <si>
    <t>-351294613</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</si>
  <si>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</si>
  <si>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</si>
  <si>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43</t>
  </si>
  <si>
    <t>895941111</t>
  </si>
  <si>
    <t>Zřízení vpusti kanalizační uliční z betonových dílců typ UV-50 normální</t>
  </si>
  <si>
    <t>kus</t>
  </si>
  <si>
    <t>1737055553</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</si>
  <si>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</si>
  <si>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
přesné složení UV bude stanoveno na místě</t>
  </si>
  <si>
    <t>44</t>
  </si>
  <si>
    <t>592238570</t>
  </si>
  <si>
    <t>skruž betonová pro uliční vpusť horní TBV-Q 450/295/5b, 45x29,5x5 cm</t>
  </si>
  <si>
    <t>1158506060</t>
  </si>
  <si>
    <t>skruž betonová pro uliční vpusť horní 45 x 29,5 x 5 cm</t>
  </si>
  <si>
    <t>45</t>
  </si>
  <si>
    <t>592238600</t>
  </si>
  <si>
    <t>skruž betonová pro uliční vpusť středová TBV-Q 450/195/6b, 45x19,5x5 cm</t>
  </si>
  <si>
    <t>-452243347</t>
  </si>
  <si>
    <t>skruž betonová pro uliční vpusť středová 45 x 19,5 x 5 cm</t>
  </si>
  <si>
    <t>46</t>
  </si>
  <si>
    <t>592238541</t>
  </si>
  <si>
    <t>skruž betonová pro uliční vpusťs výtokovým otvorem PVC "se sifonem" TBV-Q 450/570/3z, 45x57x5 cm</t>
  </si>
  <si>
    <t>CS ÚRS 2017 01</t>
  </si>
  <si>
    <t>323327733</t>
  </si>
  <si>
    <t>skruž betonová pro uliční vpusť s výtokovým otvorem PVC, 45x57x5 cm</t>
  </si>
  <si>
    <t>47</t>
  </si>
  <si>
    <t>592238520</t>
  </si>
  <si>
    <t>dno betonové pro uliční vpusť s kalovou prohlubní TBV-Q 2a 45x30x5 cm</t>
  </si>
  <si>
    <t>-840689211</t>
  </si>
  <si>
    <t>dno betonové pro uliční vpusť s kalovou prohlubní 45x30x5 cm</t>
  </si>
  <si>
    <t>48</t>
  </si>
  <si>
    <t>592238640</t>
  </si>
  <si>
    <t>prstenec betonový pro uliční vpusť vyrovnávací TBV-Q 390/60/10a, 39x6x13 cm</t>
  </si>
  <si>
    <t>-814493196</t>
  </si>
  <si>
    <t>prstenec betonový pro uliční vpusť vyrovnávací 39 x 6 x 13 cm</t>
  </si>
  <si>
    <t>49</t>
  </si>
  <si>
    <t>592238741</t>
  </si>
  <si>
    <t>koš pozink. A4 DIN 4052, vysoký, pro rám 500/500</t>
  </si>
  <si>
    <t>-1613473011</t>
  </si>
  <si>
    <t>koš vysoký pro uliční vpusti, žárově zinkovaný plech,pro rám 500/500</t>
  </si>
  <si>
    <t>50</t>
  </si>
  <si>
    <t>899000_RP1</t>
  </si>
  <si>
    <t>Zrušení uliční vpusti</t>
  </si>
  <si>
    <t>-439792952</t>
  </si>
  <si>
    <t>Bourání vpusti betonové či zděné</t>
  </si>
  <si>
    <t>Poznámka k položce:
Kompletní odstranění vč. naložení, odvozu suti na skládku</t>
  </si>
  <si>
    <t>1+1</t>
  </si>
  <si>
    <t>51</t>
  </si>
  <si>
    <t>899204112</t>
  </si>
  <si>
    <t>Osazení mříží litinových včetně rámů a košů na bahno pro třídu zatížení D400, E600</t>
  </si>
  <si>
    <t>373988704</t>
  </si>
  <si>
    <t xml:space="preserve">Poznámka k souboru cen:_x000D_
1. V cenách nejsou započteny náklady na dodání mříží, rámů a košů na bahno; tyto náklady se oceňují ve specifikaci. </t>
  </si>
  <si>
    <t>52</t>
  </si>
  <si>
    <t>592238780</t>
  </si>
  <si>
    <t>mříž M1 D400 DIN 19583-13, 500/500 mm</t>
  </si>
  <si>
    <t>460217324</t>
  </si>
  <si>
    <t>mříž vtoková pro uliční vpusti 500/500 mm</t>
  </si>
  <si>
    <t>53</t>
  </si>
  <si>
    <t>592238760</t>
  </si>
  <si>
    <t>rám zabetonovaný DIN 19583-9 500/500 mm</t>
  </si>
  <si>
    <t>392090446</t>
  </si>
  <si>
    <t>rám zabetonovaný pro uliční vpusti 500/500 mm</t>
  </si>
  <si>
    <t>54</t>
  </si>
  <si>
    <t>899331111</t>
  </si>
  <si>
    <t>Výšková úprava uličního vstupu nebo vpusti do 200 mm zvýšením poklopu</t>
  </si>
  <si>
    <t>1014132756</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</si>
  <si>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</si>
  <si>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55</t>
  </si>
  <si>
    <t>899431111</t>
  </si>
  <si>
    <t>Výšková úprava uličního vstupu nebo vpusti do 200 mm zvýšením krycího hrnce, šoupěte nebo hydrantu</t>
  </si>
  <si>
    <t>-2147058334</t>
  </si>
  <si>
    <t>Výšková úprava uličního vstupu nebo vpusti do 200 mm zvýšením krycího hrnce, šoupěte nebo hydrantu bez úpravy armatur</t>
  </si>
  <si>
    <t>56</t>
  </si>
  <si>
    <t>navrtávka_02</t>
  </si>
  <si>
    <t>navrtání kanalizace DN 160</t>
  </si>
  <si>
    <t>298050343</t>
  </si>
  <si>
    <t xml:space="preserve">Poznámka k položce:
vč. utěsnění přípojky
</t>
  </si>
  <si>
    <t>Ostatní konstrukce a práce-bourání</t>
  </si>
  <si>
    <t>57</t>
  </si>
  <si>
    <t>911121111</t>
  </si>
  <si>
    <t>Montáž zábradlí ocelového přichyceného vruty do betonového podkladu</t>
  </si>
  <si>
    <t>1688077842</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</si>
  <si>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</si>
  <si>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58</t>
  </si>
  <si>
    <t>5539150RP</t>
  </si>
  <si>
    <t>zábradí z kovové konstrukce v. 110 cm</t>
  </si>
  <si>
    <t>-125497894</t>
  </si>
  <si>
    <t>kompletní systém</t>
  </si>
  <si>
    <t>59</t>
  </si>
  <si>
    <t>914111111</t>
  </si>
  <si>
    <t>Montáž svislé dopravní značky do velikosti 1 m2 objímkami na sloupek nebo konzolu</t>
  </si>
  <si>
    <t>-1307214197</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</si>
  <si>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</si>
  <si>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</si>
  <si>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60</t>
  </si>
  <si>
    <t>404441100</t>
  </si>
  <si>
    <t>značka svislá zákazová B FeZn JAC 700 mm</t>
  </si>
  <si>
    <t>-447004115</t>
  </si>
  <si>
    <t>značka dopravní svislá zákazová B FeZn JAC 700 mm</t>
  </si>
  <si>
    <t>"B2" 2</t>
  </si>
  <si>
    <t>61</t>
  </si>
  <si>
    <t>404442560</t>
  </si>
  <si>
    <t>značka svislá FeZn NK 500 x 700 mm</t>
  </si>
  <si>
    <t>395354441</t>
  </si>
  <si>
    <t>značka dopravní svislá FeZn NK 500 x 700 mm</t>
  </si>
  <si>
    <t>"IP11a" 1</t>
  </si>
  <si>
    <t>62</t>
  </si>
  <si>
    <t>404442740</t>
  </si>
  <si>
    <t>značka svislá FeZn NK 1000 x 500 mm (IP 26a, IP 26b)</t>
  </si>
  <si>
    <t>-1877533925</t>
  </si>
  <si>
    <t>značka dopravní svislá FeZn NK 1000 x 500 mm (IP 26a, IP 26b)</t>
  </si>
  <si>
    <t>"IP26a" 1</t>
  </si>
  <si>
    <t>"IP26b" 1</t>
  </si>
  <si>
    <t>63</t>
  </si>
  <si>
    <t>914511112</t>
  </si>
  <si>
    <t>Montáž sloupku dopravních značek délky do 3,5 m s betonovým základem a patkou</t>
  </si>
  <si>
    <t>-1862349285</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</si>
  <si>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</si>
  <si>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</si>
  <si>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2+1+2</t>
  </si>
  <si>
    <t>64</t>
  </si>
  <si>
    <t>404452250</t>
  </si>
  <si>
    <t>sloupek Zn 60 - 350</t>
  </si>
  <si>
    <t>-1580965286</t>
  </si>
  <si>
    <t>65</t>
  </si>
  <si>
    <t>916111123</t>
  </si>
  <si>
    <t>Osazení obruby z drobných kostek s boční opěrou do lože z betonu prostého</t>
  </si>
  <si>
    <t>-914579893</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</si>
  <si>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</si>
  <si>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</si>
  <si>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Poznámka k položce:
kostky ze skládky investora (252*2*0,1)/5 - cca 10,2 t</t>
  </si>
  <si>
    <t>252*2</t>
  </si>
  <si>
    <t>66</t>
  </si>
  <si>
    <t>916241213</t>
  </si>
  <si>
    <t>Osazení obrubníku kamenného stojatého s boční opěrou do lože z betonu prostého</t>
  </si>
  <si>
    <t>1540966898</t>
  </si>
  <si>
    <t>Osazení obrubníku kamenného se zřízením lože, s vyplněním a zatřením spár cementovou maltou stojatého s boční opěrou z betonu prostého tř. C 12/15, do lože z betonu prostého téže značky</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</si>
  <si>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</si>
  <si>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64+148</t>
  </si>
  <si>
    <t>67</t>
  </si>
  <si>
    <t>583802120</t>
  </si>
  <si>
    <t>krajník silniční kamenný, žula, KS3 13x20 x 30-80</t>
  </si>
  <si>
    <t>2112202659</t>
  </si>
  <si>
    <t>krajník silniční kamenný, žula 13x20 x 30-80</t>
  </si>
  <si>
    <t>"potřeba" 148</t>
  </si>
  <si>
    <t>"stávající" -66</t>
  </si>
  <si>
    <t>82*1,01 'Přepočtené koeficientem množství</t>
  </si>
  <si>
    <t>68</t>
  </si>
  <si>
    <t>583803350</t>
  </si>
  <si>
    <t>obrubník kamenný přímý, žula, OP3 25x20</t>
  </si>
  <si>
    <t>-1337148213</t>
  </si>
  <si>
    <t>obrubník kamenný přímý, žula, 25x20</t>
  </si>
  <si>
    <t>"potřeba" 64</t>
  </si>
  <si>
    <t>"stávající" -50</t>
  </si>
  <si>
    <t>14*1,01 'Přepočtené koeficientem množství</t>
  </si>
  <si>
    <t>69</t>
  </si>
  <si>
    <t>919735112</t>
  </si>
  <si>
    <t>Řezání stávajícího živičného krytu hl do 100 mm</t>
  </si>
  <si>
    <t>-92622045</t>
  </si>
  <si>
    <t>Řezání stávajícího živičného krytu nebo podkladu hloubky přes 50 do 100 mm</t>
  </si>
  <si>
    <t xml:space="preserve">Poznámka k souboru cen:_x000D_
1. V cenách jsou započteny i náklady na spotřebu vody. </t>
  </si>
  <si>
    <t>7,5</t>
  </si>
  <si>
    <t>70</t>
  </si>
  <si>
    <t>935114121</t>
  </si>
  <si>
    <t>Štěrbinový odvodňovací betonový žlab 450x500 mm bez vnitřního spádu se základem</t>
  </si>
  <si>
    <t>-68044035</t>
  </si>
  <si>
    <t>Štěrbinový odvodňovací betonový žlab se základem z betonu prostého a s obetonováním rozměru 450x500 mm bez obrubníku bez vnitřního spádu</t>
  </si>
  <si>
    <t xml:space="preserve">Poznámka k souboru cen:_x000D_
1. V ceně jsou započteny i náklady na dodání štěrbinového žlabu včetně čistícího kusu, vpusťového kusu a záslepky, které jsou poměrově přepočteny na 1 bm žlabu. </t>
  </si>
  <si>
    <t>Poznámka k položce:
vhodný pro příčný pojezd
2 x vpusťový komplet</t>
  </si>
  <si>
    <t>71</t>
  </si>
  <si>
    <t>979024443</t>
  </si>
  <si>
    <t>Očištění vybouraných obrubníků a krajníků silničních</t>
  </si>
  <si>
    <t>-629229053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</si>
  <si>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</si>
  <si>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</si>
  <si>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"krajníky" 66</t>
  </si>
  <si>
    <t>"OP3" 50</t>
  </si>
  <si>
    <t>72</t>
  </si>
  <si>
    <t>979071121</t>
  </si>
  <si>
    <t>Očištění dlažebních kostek drobných s původním spárováním kamenivem těženým</t>
  </si>
  <si>
    <t>-103450981</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</si>
  <si>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</si>
  <si>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</si>
  <si>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3,5</t>
  </si>
  <si>
    <t>73</t>
  </si>
  <si>
    <t>979071131</t>
  </si>
  <si>
    <t>Očištění dlažebních kostek mozaikových kamenivem těženým nebo MV</t>
  </si>
  <si>
    <t>114573586</t>
  </si>
  <si>
    <t>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</si>
  <si>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96</t>
  </si>
  <si>
    <t>Bourání konstrukcí</t>
  </si>
  <si>
    <t>74</t>
  </si>
  <si>
    <t>113106161</t>
  </si>
  <si>
    <t>Rozebrání dlažeb vozovek pl do 50 m2 z drobných kostek s ložem z kameniva</t>
  </si>
  <si>
    <t>1077467306</t>
  </si>
  <si>
    <t>Rozebrání dlažeb a dílců komunikací pro pěší, vozovek a ploch s přemístěním hmot na skládku na vzdálenost do 3 m nebo s naložením na dopravní prostředek vozovek a ploch, s jakoukoliv výplní spár v ploše jednotlivě do 50 m2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</si>
  <si>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</si>
  <si>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75</t>
  </si>
  <si>
    <t>966005111</t>
  </si>
  <si>
    <t>Rozebrání a odstranění silničního zábradlí se sloupky osazenými s betonovými patkami</t>
  </si>
  <si>
    <t>1703414023</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</si>
  <si>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</si>
  <si>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</si>
  <si>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76</t>
  </si>
  <si>
    <t>962052211</t>
  </si>
  <si>
    <t>Bourání zdiva nadzákladového ze ŽB přes 1 m3</t>
  </si>
  <si>
    <t>-1900091180</t>
  </si>
  <si>
    <t>Bourání zdiva železobetonového nadzákladového, objemu přes 1 m3</t>
  </si>
  <si>
    <t xml:space="preserve">Poznámka k souboru cen:_x000D_
1. Bourání pilířů o průřezu přes 0,36 m2 se oceňuje cenami - 2210 a -2211 jako bourání zdiva nadzákladového železobetonového. </t>
  </si>
  <si>
    <t>77</t>
  </si>
  <si>
    <t>113107223</t>
  </si>
  <si>
    <t>Odstranění podkladu pl přes 200 m2 z kameniva drceného tl 300 mm</t>
  </si>
  <si>
    <t>-355103498</t>
  </si>
  <si>
    <t>Odstranění podkladů nebo krytů s přemístěním hmot na skládku na vzdálenost do 20 m nebo s naložením na dopravní prostředek v ploše jednotlivě přes 200 m2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</si>
  <si>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</si>
  <si>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770</t>
  </si>
  <si>
    <t>78</t>
  </si>
  <si>
    <t>113107242</t>
  </si>
  <si>
    <t>Odstranění krytu pl přes 200 m2 živičných tl 100 mm</t>
  </si>
  <si>
    <t>-1178388948</t>
  </si>
  <si>
    <t>Odstranění podkladů nebo krytů s přemístěním hmot na skládku na vzdálenost do 20 m nebo s naložením na dopravní prostředek v ploše jednotlivě přes 200 m2 živičných, o tl. vrstvy přes 50 do 100 mm</t>
  </si>
  <si>
    <t>742</t>
  </si>
  <si>
    <t>79</t>
  </si>
  <si>
    <t>113106111</t>
  </si>
  <si>
    <t>Rozebrání dlažeb komunikací pro pěší z mozaiky</t>
  </si>
  <si>
    <t>-1947297855</t>
  </si>
  <si>
    <t>Rozebrání dlažeb a dílců komunikací pro pěší, vozovek a ploch s přemístěním hmot na skládku na vzdálenost do 3 m nebo s naložením na dopravní prostředek komunikací pro pěší s ložem z kameniva nebo živice a s výplní spár z mozaiky</t>
  </si>
  <si>
    <t>80</t>
  </si>
  <si>
    <t>113202111</t>
  </si>
  <si>
    <t>Vytrhání obrub krajníků obrubníků stojatých</t>
  </si>
  <si>
    <t>1108869205</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</si>
  <si>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</si>
  <si>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</si>
  <si>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Poznámka k položce:
budou znovu použity</t>
  </si>
  <si>
    <t>"bet. obruby" 62</t>
  </si>
  <si>
    <t>81</t>
  </si>
  <si>
    <t>966006132</t>
  </si>
  <si>
    <t>Odstranění značek dopravních nebo orientačních se sloupky s betonovými patkami</t>
  </si>
  <si>
    <t>-1888594938</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</si>
  <si>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</si>
  <si>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</si>
  <si>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82</t>
  </si>
  <si>
    <t>966006211</t>
  </si>
  <si>
    <t>Odstranění svislých dopravních značek ze sloupů, sloupků nebo konzol</t>
  </si>
  <si>
    <t>2100563602</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</si>
  <si>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</si>
  <si>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</si>
  <si>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997</t>
  </si>
  <si>
    <t>Přesun sutě</t>
  </si>
  <si>
    <t>83</t>
  </si>
  <si>
    <t>997221551</t>
  </si>
  <si>
    <t>Vodorovná doprava suti ze sypkých materiálů do 1 km</t>
  </si>
  <si>
    <t>-1695003416</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</si>
  <si>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</si>
  <si>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</si>
  <si>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338,8</t>
  </si>
  <si>
    <t>84</t>
  </si>
  <si>
    <t>997221559</t>
  </si>
  <si>
    <t>Příplatek ZKD 1 km u vodorovné dopravy suti ze sypkých materiálů</t>
  </si>
  <si>
    <t>-1364126064</t>
  </si>
  <si>
    <t>Vodorovná doprava suti bez naložení, ale se složením a s hrubým urovnáním Příplatek k ceně za každý další i započatý 1 km přes 1 km</t>
  </si>
  <si>
    <t>338,8*4</t>
  </si>
  <si>
    <t>85</t>
  </si>
  <si>
    <t>997221561</t>
  </si>
  <si>
    <t>Vodorovná doprava suti z kusových materiálů do 1 km</t>
  </si>
  <si>
    <t>337044902</t>
  </si>
  <si>
    <t>Vodorovná doprava suti bez naložení, ale se složením a s hrubým urovnáním z kusových materiálů, na vzdálenost do 1 km</t>
  </si>
  <si>
    <t>0,84+(1,12-0,7)+7,2+163,24+(19,389-8,625)+0,492+62*0,205</t>
  </si>
  <si>
    <t>"v rámci stavby" (3,5/5)+(69/8)+(50+66)*0,205</t>
  </si>
  <si>
    <t>"kostky ze skládky investora" 137,7+10,2</t>
  </si>
  <si>
    <t>86</t>
  </si>
  <si>
    <t>997221569</t>
  </si>
  <si>
    <t>Příplatek ZKD 1 km u vodorovné dopravy suti z kusových materiálů</t>
  </si>
  <si>
    <t>-415018101</t>
  </si>
  <si>
    <t>(0,84+(1,12-0,7)+7,2+163,24+(19,389-8,625)+0,492+62*0,205)*4</t>
  </si>
  <si>
    <t>"kostky ze skládky investora" (137,7+10,2)*2</t>
  </si>
  <si>
    <t>87</t>
  </si>
  <si>
    <t>997221611</t>
  </si>
  <si>
    <t>Nakládání suti na dopravní prostředky pro vodorovnou dopravu</t>
  </si>
  <si>
    <t>-1213674972</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</si>
  <si>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</si>
  <si>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</si>
  <si>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"kostky na skládce investora pro dopravu" 137,7+10,2</t>
  </si>
  <si>
    <t>88</t>
  </si>
  <si>
    <t>997221815</t>
  </si>
  <si>
    <t>Poplatek za uložení betonového odpadu na skládce (skládkovné)</t>
  </si>
  <si>
    <t>1636364859</t>
  </si>
  <si>
    <t>Poplatek za uložení stavebního odpadu na skládce (skládkovné) betonového</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</si>
  <si>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</si>
  <si>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0,84+0,492</t>
  </si>
  <si>
    <t>62*0,205</t>
  </si>
  <si>
    <t>89</t>
  </si>
  <si>
    <t>997221825</t>
  </si>
  <si>
    <t>Poplatek za uložení železobetonového odpadu na skládce (skládkovné)</t>
  </si>
  <si>
    <t>-1828762517</t>
  </si>
  <si>
    <t>Poplatek za uložení stavebního odpadu na skládce (skládkovné) železobetonového</t>
  </si>
  <si>
    <t>90</t>
  </si>
  <si>
    <t>997221845</t>
  </si>
  <si>
    <t>Poplatek za uložení asfaltového odpadu bez obsahu dehtu na skládce (skládkovné)</t>
  </si>
  <si>
    <t>-1452688567</t>
  </si>
  <si>
    <t>Poplatek za uložení stavebního odpadu na skládce (skládkovné) asfaltového bez obsahu dehtu</t>
  </si>
  <si>
    <t>163,24</t>
  </si>
  <si>
    <t>91</t>
  </si>
  <si>
    <t>997221855</t>
  </si>
  <si>
    <t>Poplatek za uložení odpadu zeminy a kameniva na skládce (skládkovné)</t>
  </si>
  <si>
    <t>-246259119</t>
  </si>
  <si>
    <t>Poplatek za uložení stavebního odpadu na skládce (skládkovné) zeminy a kameniva</t>
  </si>
  <si>
    <t>(1,12-0,7)</t>
  </si>
  <si>
    <t>19,389-8,625</t>
  </si>
  <si>
    <t>998</t>
  </si>
  <si>
    <t>Přesun hmot</t>
  </si>
  <si>
    <t>92</t>
  </si>
  <si>
    <t>998223011</t>
  </si>
  <si>
    <t>Přesun hmot pro pozemní komunikace s krytem dlážděným</t>
  </si>
  <si>
    <t>981834981</t>
  </si>
  <si>
    <t>Přesun hmot pro pozemní komunikace s krytem dlážděným dopravní vzdálenost do 200 m jakékoliv délky objektu</t>
  </si>
  <si>
    <t>VRN</t>
  </si>
  <si>
    <t>Vedlejší rozpočtové náklady</t>
  </si>
  <si>
    <t>VRN1</t>
  </si>
  <si>
    <t>Průzkumné, geodetické a projektové práce</t>
  </si>
  <si>
    <t>93</t>
  </si>
  <si>
    <t>012203000</t>
  </si>
  <si>
    <t>Geodetické práce při provádění stavby</t>
  </si>
  <si>
    <t>1024</t>
  </si>
  <si>
    <t>480580606</t>
  </si>
  <si>
    <t>Průzkumné, geodetické a projektové práce geodetické práce při provádění stavby</t>
  </si>
  <si>
    <t>VRN3</t>
  </si>
  <si>
    <t>Zařízení staveniště</t>
  </si>
  <si>
    <t>94</t>
  </si>
  <si>
    <t>030001000</t>
  </si>
  <si>
    <t>-1766149361</t>
  </si>
  <si>
    <t>Základní rozdělení průvodních činností a nákladů zařízení staveniště</t>
  </si>
  <si>
    <t>95</t>
  </si>
  <si>
    <t>034303000</t>
  </si>
  <si>
    <t>Dopravní značení na staveništi (DIO)</t>
  </si>
  <si>
    <t>-192933453</t>
  </si>
  <si>
    <t>Zařízení staveniště zabezpečení staveniště dopravní značení na staveništi</t>
  </si>
  <si>
    <t>SO 103 - Ulice Příkopy I</t>
  </si>
  <si>
    <t>SO 103 - Ulice Příkopy I - soupis prací</t>
  </si>
  <si>
    <t>M - Práce a dodávky M</t>
  </si>
  <si>
    <t xml:space="preserve">    23-M - Montáže potrubí</t>
  </si>
  <si>
    <t>773761796</t>
  </si>
  <si>
    <t>6*1,2*0,4</t>
  </si>
  <si>
    <t>206585176</t>
  </si>
  <si>
    <t>2,88</t>
  </si>
  <si>
    <t>-338361239</t>
  </si>
  <si>
    <t>2*1*1,5</t>
  </si>
  <si>
    <t>937484889</t>
  </si>
  <si>
    <t>1934241529</t>
  </si>
  <si>
    <t>"v rámci stavby" 3</t>
  </si>
  <si>
    <t>-670855764</t>
  </si>
  <si>
    <t>1464921947</t>
  </si>
  <si>
    <t>1379710435</t>
  </si>
  <si>
    <t>2,88*2</t>
  </si>
  <si>
    <t>-31006783</t>
  </si>
  <si>
    <t>"zásyp přípojek zeminou" (6)*0,4*0,8</t>
  </si>
  <si>
    <t>"zásyp odstraněné UV zeminou" 2*1,5</t>
  </si>
  <si>
    <t>18630464</t>
  </si>
  <si>
    <t>(6)*0,13</t>
  </si>
  <si>
    <t>1676150445</t>
  </si>
  <si>
    <t>(0,78+1,8)*2</t>
  </si>
  <si>
    <t>247980736</t>
  </si>
  <si>
    <t>747,3</t>
  </si>
  <si>
    <t>1976729122</t>
  </si>
  <si>
    <t>168*0,25</t>
  </si>
  <si>
    <t>(8+4,1)</t>
  </si>
  <si>
    <t>370519137</t>
  </si>
  <si>
    <t>0,4*0,1*(6)</t>
  </si>
  <si>
    <t>-604902927</t>
  </si>
  <si>
    <t>187</t>
  </si>
  <si>
    <t>2094446681</t>
  </si>
  <si>
    <t>560,3</t>
  </si>
  <si>
    <t>-1386113405</t>
  </si>
  <si>
    <t>-689111844</t>
  </si>
  <si>
    <t>Poznámka k položce:
kostky ze skládky investora - (480,4)/5 - cca 97 t</t>
  </si>
  <si>
    <t>480,4</t>
  </si>
  <si>
    <t>-1691017102</t>
  </si>
  <si>
    <t>15/5</t>
  </si>
  <si>
    <t>3*1,03 'Přepočtené koeficientem množství</t>
  </si>
  <si>
    <t>-528449970</t>
  </si>
  <si>
    <t>-1119806299</t>
  </si>
  <si>
    <t>187/8</t>
  </si>
  <si>
    <t>"stávající" -120/8</t>
  </si>
  <si>
    <t>8,375*1,02 'Přepočtené koeficientem množství</t>
  </si>
  <si>
    <t>1933389031</t>
  </si>
  <si>
    <t>8+4,1</t>
  </si>
  <si>
    <t>-1981934729</t>
  </si>
  <si>
    <t>8*1,03 'Přepočtené koeficientem množství</t>
  </si>
  <si>
    <t>-1699761908</t>
  </si>
  <si>
    <t>4,1</t>
  </si>
  <si>
    <t>4,1*1,03 'Přepočtené koeficientem množství</t>
  </si>
  <si>
    <t>748104337</t>
  </si>
  <si>
    <t>877355211</t>
  </si>
  <si>
    <t>Montáž tvarovek z tvrdého PVC-systém KG nebo z polypropylenu-systém KG 2000 jednoosé DN 200</t>
  </si>
  <si>
    <t>392877036</t>
  </si>
  <si>
    <t>Montáž tvarovek na kanalizačním potrubí z trub z plastu z tvrdého PVC [systém KG] nebo z polypropylenu [systém KG 2000] v otevřeném výkopu jednoosých DN 200</t>
  </si>
  <si>
    <t xml:space="preserve">Poznámka k souboru cen:_x000D_
1. V cenách nejsou započteny náklady na dodání tvarovek. Tvarovky se oceňují ve ve specifikaci. </t>
  </si>
  <si>
    <t>286115080</t>
  </si>
  <si>
    <t>redukce kanalizace plastová KGR 200/160</t>
  </si>
  <si>
    <t>-1923077862</t>
  </si>
  <si>
    <t>redukce kanalizace plastová KG 200/160</t>
  </si>
  <si>
    <t>-1876768135</t>
  </si>
  <si>
    <t>1173313543</t>
  </si>
  <si>
    <t>-600357176</t>
  </si>
  <si>
    <t>1375673266</t>
  </si>
  <si>
    <t>-484677488</t>
  </si>
  <si>
    <t>-579155727</t>
  </si>
  <si>
    <t>541210111</t>
  </si>
  <si>
    <t>1862459025</t>
  </si>
  <si>
    <t>-2047406390</t>
  </si>
  <si>
    <t>-2050759793</t>
  </si>
  <si>
    <t>1091511114</t>
  </si>
  <si>
    <t>-1509899917</t>
  </si>
  <si>
    <t>-323115860</t>
  </si>
  <si>
    <t>-2029922357</t>
  </si>
  <si>
    <t>955824611</t>
  </si>
  <si>
    <t>"B24a" 1</t>
  </si>
  <si>
    <t>-56437753</t>
  </si>
  <si>
    <t>"IP11a" 2</t>
  </si>
  <si>
    <t>404442300</t>
  </si>
  <si>
    <t>značka svislá FeZn NK 500 x 500 mm</t>
  </si>
  <si>
    <t>-603827202</t>
  </si>
  <si>
    <t>značka dopravní svislá FeZn NK 500 x 500 mm</t>
  </si>
  <si>
    <t>"IP4b" 1</t>
  </si>
  <si>
    <t>2128790499</t>
  </si>
  <si>
    <t>404443360</t>
  </si>
  <si>
    <t>značka svislá reflexní FeZn NK 1000 x 250 mm</t>
  </si>
  <si>
    <t>98802009</t>
  </si>
  <si>
    <t>značka dopravní svislá reflexní FeZn NK 1000 x 250 mm</t>
  </si>
  <si>
    <t>"Z5a" 1</t>
  </si>
  <si>
    <t>-67157127</t>
  </si>
  <si>
    <t>1616119915</t>
  </si>
  <si>
    <t>-2036483194</t>
  </si>
  <si>
    <t>Poznámka k položce:
kostky ze skládky investora (168*2*0,1)/5 - cca 6,8 t</t>
  </si>
  <si>
    <t>168*2</t>
  </si>
  <si>
    <t>916241211</t>
  </si>
  <si>
    <t>Osazení obrubníku kamenného stojatého bez boční opěry do lože z kameniva těženého</t>
  </si>
  <si>
    <t>2117961745</t>
  </si>
  <si>
    <t>Osazení obrubníku kamenného se zřízením lože, s vyplněním a zatřením spár cementovou maltou stojatého bez boční opěry, do lože z kameniva těženého</t>
  </si>
  <si>
    <t>"řezaný kámen" 1</t>
  </si>
  <si>
    <t>5838030RP</t>
  </si>
  <si>
    <t>kámen přímý, řezaný, žula 35x20</t>
  </si>
  <si>
    <t>-984644741</t>
  </si>
  <si>
    <t>-577510751</t>
  </si>
  <si>
    <t>141+92</t>
  </si>
  <si>
    <t>1540980046</t>
  </si>
  <si>
    <t>"potřeba" 92</t>
  </si>
  <si>
    <t>"stávající" -25</t>
  </si>
  <si>
    <t>67*1,01 'Přepočtené koeficientem množství</t>
  </si>
  <si>
    <t>1198781873</t>
  </si>
  <si>
    <t>"potřeba" 141</t>
  </si>
  <si>
    <t>"stávající" -128</t>
  </si>
  <si>
    <t>13*1,01 'Přepočtené koeficientem množství</t>
  </si>
  <si>
    <t>935113112</t>
  </si>
  <si>
    <t>Osazení odvodňovacího polymerbetonového žlabu s krycím roštem šířky přes 200 mm</t>
  </si>
  <si>
    <t>715826166</t>
  </si>
  <si>
    <t>Osazení odvodňovacího žlabu s krycím roštem polymerbetonového šířky přes 200 mm</t>
  </si>
  <si>
    <t xml:space="preserve">Poznámka k souboru cen:_x000D_
1. V cenách jsou započteny i náklady na předepsané obetonování a lože z betonu. 2. V cenách nejsou započteny náklady na odvodňovací žlab s příslušenstvím; tyto náklady se oceňují ve specifikaci. </t>
  </si>
  <si>
    <t>592273030</t>
  </si>
  <si>
    <t>žlab odvodňovací tř. F 900 KS, 100x26x27,5 cm, bez spádu dna</t>
  </si>
  <si>
    <t>-1212626509</t>
  </si>
  <si>
    <t>žlab odvodňovací tř. F 900 beton se skleněnými vlákny pozink. hrana, 100x26x27,5 cm, bez spádu dna</t>
  </si>
  <si>
    <t>5,5</t>
  </si>
  <si>
    <t>592273200</t>
  </si>
  <si>
    <t>čelní stěna uzavřená - pozinkovaná ocel, 26x27,5 cm</t>
  </si>
  <si>
    <t>-1495809713</t>
  </si>
  <si>
    <t>čelní stěna uzavřená pozink.ocel příslušenství odvodnění 26x27,5 cm</t>
  </si>
  <si>
    <t>592273400</t>
  </si>
  <si>
    <t>vpusť odtoková s pozinkovaným košem, 50x26x57 cm</t>
  </si>
  <si>
    <t>-990009606</t>
  </si>
  <si>
    <t>vpusť odtoková s pozinkovaným košem beton se skleněnými vlákny, 50x26x57 cm,</t>
  </si>
  <si>
    <t>592273350</t>
  </si>
  <si>
    <t>zápachový uzávěr DN 150  venkovní</t>
  </si>
  <si>
    <t>951648242</t>
  </si>
  <si>
    <t>zápachový uzávěr DN 150  venkovní příslušenství odvodnění</t>
  </si>
  <si>
    <t>592273380</t>
  </si>
  <si>
    <t>nátrubek z PVC, DN 200</t>
  </si>
  <si>
    <t>364271585</t>
  </si>
  <si>
    <t>nátrubek z PVC DN 200, příslušenství odvodnění</t>
  </si>
  <si>
    <t>592273510</t>
  </si>
  <si>
    <t>kryt štěrbinový litinový, tř. D 400, štěrbina 2 x 85/20 mm, 50x24,9x2 cm, černý</t>
  </si>
  <si>
    <t>1979820</t>
  </si>
  <si>
    <t>kryt štěrbinový litinový černý odvodňovacího žlabu tř D 400 štěrbiny 2x85/20 mm, 50x24,9x2 cm</t>
  </si>
  <si>
    <t>6*2</t>
  </si>
  <si>
    <t>-676641679</t>
  </si>
  <si>
    <t>"krajníky" 128</t>
  </si>
  <si>
    <t>"OP3" 25</t>
  </si>
  <si>
    <t>979071122</t>
  </si>
  <si>
    <t>Očištění dlažebních kostek drobných s původním spárováním živičnou směsí nebo MC</t>
  </si>
  <si>
    <t>-1755469718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</si>
  <si>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</si>
  <si>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258</t>
  </si>
  <si>
    <t>-958266609</t>
  </si>
  <si>
    <t>120</t>
  </si>
  <si>
    <t>-1174055879</t>
  </si>
  <si>
    <t>2101472512</t>
  </si>
  <si>
    <t>374</t>
  </si>
  <si>
    <t>113107222</t>
  </si>
  <si>
    <t>Odstranění podkladu pl přes 200 m2 z kameniva drceného tl 200 mm</t>
  </si>
  <si>
    <t>-1459457729</t>
  </si>
  <si>
    <t>Odstranění podkladů nebo krytů s přemístěním hmot na skládku na vzdálenost do 20 m nebo s naložením na dopravní prostředek v ploše jednotlivě přes 200 m2 z kameniva hrubého drceného, o tl. vrstvy přes 100 do 200 mm</t>
  </si>
  <si>
    <t>113106522</t>
  </si>
  <si>
    <t>Rozebrání dlažeb vozovek pl přes 200 m2 z drobných kostek s ložem ze živice</t>
  </si>
  <si>
    <t>1487627190</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</si>
  <si>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ze živice</t>
  </si>
  <si>
    <t>1317662411</t>
  </si>
  <si>
    <t>632</t>
  </si>
  <si>
    <t>1169537683</t>
  </si>
  <si>
    <t>"krajníky" 25</t>
  </si>
  <si>
    <t>"OP3" 128</t>
  </si>
  <si>
    <t>161757257</t>
  </si>
  <si>
    <t>-1874604085</t>
  </si>
  <si>
    <t>-1655552668</t>
  </si>
  <si>
    <t>164,56+74,82</t>
  </si>
  <si>
    <t>170188903</t>
  </si>
  <si>
    <t>239,38*4</t>
  </si>
  <si>
    <t>-709098675</t>
  </si>
  <si>
    <t>(33,72-15)+(100,104-51,6)+139,04+0,41</t>
  </si>
  <si>
    <t>"v rámci stavby" 120/8+31,365</t>
  </si>
  <si>
    <t>"na skládku města" 258/5</t>
  </si>
  <si>
    <t>"kostky ze skládky investora" 97+6,8</t>
  </si>
  <si>
    <t>650886275</t>
  </si>
  <si>
    <t>((33,72-15)+(100,104-51,6)+139,04+0,41)*4</t>
  </si>
  <si>
    <t>"na skládku města" (258/5)*2</t>
  </si>
  <si>
    <t>"kostky ze skládky investora" (97+6,8)*2</t>
  </si>
  <si>
    <t>1057958335</t>
  </si>
  <si>
    <t>"kostky na skládce investora pro dopravu" 97+6,8</t>
  </si>
  <si>
    <t>-2048402687</t>
  </si>
  <si>
    <t>0,41</t>
  </si>
  <si>
    <t>-423021779</t>
  </si>
  <si>
    <t>139,04</t>
  </si>
  <si>
    <t>100,104-51,6</t>
  </si>
  <si>
    <t>1502768700</t>
  </si>
  <si>
    <t>33,72-15</t>
  </si>
  <si>
    <t>-798091311</t>
  </si>
  <si>
    <t>Práce a dodávky M</t>
  </si>
  <si>
    <t>23-M</t>
  </si>
  <si>
    <t>Montáže potrubí</t>
  </si>
  <si>
    <t>230210012</t>
  </si>
  <si>
    <t>Oprava opláštění ruční natavením zesíleným</t>
  </si>
  <si>
    <t>236815824</t>
  </si>
  <si>
    <t>Montáž opláštění ruční natavením zesíleným</t>
  </si>
  <si>
    <t>Poznámka k položce:
požadavek vlastníka PZ na ochranu trojizolací</t>
  </si>
  <si>
    <t>"trojnásobná" (0,314*6)*3</t>
  </si>
  <si>
    <t>628522640</t>
  </si>
  <si>
    <t>pás s modifikovaným asfaltem</t>
  </si>
  <si>
    <t>-374971551</t>
  </si>
  <si>
    <t>pásy s modifikovaným asfaltem vložka skelná tkanina minerální posyp</t>
  </si>
  <si>
    <t>0,314*6*3</t>
  </si>
  <si>
    <t>598661952</t>
  </si>
  <si>
    <t>1804252533</t>
  </si>
  <si>
    <t>-1247220994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</si>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</sst>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9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5" fillId="3" borderId="0" xfId="0" applyFont="1" applyFill="1" applyAlignment="1" applyProtection="1">
      <alignment vertical="center"/>
    </xf>
    <xf numFmtId="0" fontId="12" fillId="3" borderId="0" xfId="0" applyFont="1" applyFill="1" applyAlignment="1" applyProtection="1">
      <alignment horizontal="left" vertical="center"/>
    </xf>
    <xf numFmtId="0" fontId="13" fillId="3" borderId="0" xfId="1" applyFont="1" applyFill="1" applyAlignment="1" applyProtection="1">
      <alignment vertical="center"/>
    </xf>
    <xf numFmtId="0" fontId="46"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18"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9"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5"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2" fillId="3" borderId="0" xfId="0" applyFont="1" applyFill="1" applyAlignment="1">
      <alignment horizontal="left" vertical="center"/>
    </xf>
    <xf numFmtId="0" fontId="31"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8" xfId="0" applyFont="1" applyBorder="1" applyAlignment="1" applyProtection="1">
      <alignment vertical="center"/>
    </xf>
    <xf numFmtId="0" fontId="37" fillId="0" borderId="0" xfId="0" applyFont="1" applyAlignment="1" applyProtection="1">
      <alignment vertical="center" wrapText="1"/>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4"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4"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2" borderId="1" xfId="0" applyFont="1" applyFill="1" applyBorder="1" applyAlignment="1" applyProtection="1">
      <alignment horizontal="left" vertical="center"/>
      <protection locked="0"/>
    </xf>
    <xf numFmtId="0" fontId="42" fillId="2"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4" fontId="25" fillId="0" borderId="0" xfId="0" applyNumberFormat="1" applyFont="1" applyAlignment="1" applyProtection="1">
      <alignmen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0" fontId="24"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Alignment="1" applyProtection="1">
      <alignment vertical="center"/>
    </xf>
    <xf numFmtId="0" fontId="31" fillId="3" borderId="0" xfId="1" applyFont="1" applyFill="1" applyAlignment="1">
      <alignment vertical="center"/>
    </xf>
    <xf numFmtId="0" fontId="17"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17" fillId="0" borderId="0" xfId="0" applyFont="1" applyBorder="1" applyAlignment="1" applyProtection="1">
      <alignment horizontal="left" vertical="center"/>
    </xf>
    <xf numFmtId="0" fontId="42"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41" fillId="0" borderId="34" xfId="0" applyFont="1" applyBorder="1" applyAlignment="1" applyProtection="1">
      <alignment horizontal="left" wrapText="1"/>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center" vertical="center"/>
      <protection locked="0"/>
    </xf>
    <xf numFmtId="0" fontId="41" fillId="0" borderId="34" xfId="0" applyFont="1" applyBorder="1" applyAlignment="1" applyProtection="1">
      <alignment horizontal="left"/>
      <protection locked="0"/>
    </xf>
    <xf numFmtId="0" fontId="42"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33"/>
      <c r="AS2" s="333"/>
      <c r="AT2" s="333"/>
      <c r="AU2" s="333"/>
      <c r="AV2" s="333"/>
      <c r="AW2" s="333"/>
      <c r="AX2" s="333"/>
      <c r="AY2" s="333"/>
      <c r="AZ2" s="333"/>
      <c r="BA2" s="333"/>
      <c r="BB2" s="333"/>
      <c r="BC2" s="333"/>
      <c r="BD2" s="333"/>
      <c r="BE2" s="333"/>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64" t="s">
        <v>16</v>
      </c>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28"/>
      <c r="AQ5" s="30"/>
      <c r="BE5" s="362" t="s">
        <v>17</v>
      </c>
      <c r="BS5" s="23" t="s">
        <v>8</v>
      </c>
    </row>
    <row r="6" spans="1:74" ht="36.950000000000003" customHeight="1">
      <c r="B6" s="27"/>
      <c r="C6" s="28"/>
      <c r="D6" s="35" t="s">
        <v>18</v>
      </c>
      <c r="E6" s="28"/>
      <c r="F6" s="28"/>
      <c r="G6" s="28"/>
      <c r="H6" s="28"/>
      <c r="I6" s="28"/>
      <c r="J6" s="28"/>
      <c r="K6" s="366" t="s">
        <v>19</v>
      </c>
      <c r="L6" s="365"/>
      <c r="M6" s="365"/>
      <c r="N6" s="365"/>
      <c r="O6" s="365"/>
      <c r="P6" s="365"/>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28"/>
      <c r="AQ6" s="30"/>
      <c r="BE6" s="363"/>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23</v>
      </c>
      <c r="AO7" s="28"/>
      <c r="AP7" s="28"/>
      <c r="AQ7" s="30"/>
      <c r="BE7" s="363"/>
      <c r="BS7" s="23" t="s">
        <v>8</v>
      </c>
    </row>
    <row r="8" spans="1:74" ht="14.45"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63"/>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63"/>
      <c r="BS9" s="23" t="s">
        <v>8</v>
      </c>
    </row>
    <row r="10" spans="1:74" ht="14.45" customHeight="1">
      <c r="B10" s="27"/>
      <c r="C10" s="28"/>
      <c r="D10" s="36"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29</v>
      </c>
      <c r="AL10" s="28"/>
      <c r="AM10" s="28"/>
      <c r="AN10" s="34" t="s">
        <v>30</v>
      </c>
      <c r="AO10" s="28"/>
      <c r="AP10" s="28"/>
      <c r="AQ10" s="30"/>
      <c r="BE10" s="363"/>
      <c r="BS10" s="23" t="s">
        <v>8</v>
      </c>
    </row>
    <row r="11" spans="1:74" ht="18.399999999999999" customHeight="1">
      <c r="B11" s="27"/>
      <c r="C11" s="28"/>
      <c r="D11" s="28"/>
      <c r="E11" s="34" t="s">
        <v>31</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32</v>
      </c>
      <c r="AL11" s="28"/>
      <c r="AM11" s="28"/>
      <c r="AN11" s="34" t="s">
        <v>30</v>
      </c>
      <c r="AO11" s="28"/>
      <c r="AP11" s="28"/>
      <c r="AQ11" s="30"/>
      <c r="BE11" s="363"/>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63"/>
      <c r="BS12" s="23" t="s">
        <v>8</v>
      </c>
    </row>
    <row r="13" spans="1:74" ht="14.45" customHeight="1">
      <c r="B13" s="27"/>
      <c r="C13" s="28"/>
      <c r="D13" s="36" t="s">
        <v>33</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29</v>
      </c>
      <c r="AL13" s="28"/>
      <c r="AM13" s="28"/>
      <c r="AN13" s="38" t="s">
        <v>34</v>
      </c>
      <c r="AO13" s="28"/>
      <c r="AP13" s="28"/>
      <c r="AQ13" s="30"/>
      <c r="BE13" s="363"/>
      <c r="BS13" s="23" t="s">
        <v>8</v>
      </c>
    </row>
    <row r="14" spans="1:74" ht="15">
      <c r="B14" s="27"/>
      <c r="C14" s="28"/>
      <c r="D14" s="28"/>
      <c r="E14" s="367" t="s">
        <v>34</v>
      </c>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c r="AD14" s="368"/>
      <c r="AE14" s="368"/>
      <c r="AF14" s="368"/>
      <c r="AG14" s="368"/>
      <c r="AH14" s="368"/>
      <c r="AI14" s="368"/>
      <c r="AJ14" s="368"/>
      <c r="AK14" s="36" t="s">
        <v>32</v>
      </c>
      <c r="AL14" s="28"/>
      <c r="AM14" s="28"/>
      <c r="AN14" s="38" t="s">
        <v>34</v>
      </c>
      <c r="AO14" s="28"/>
      <c r="AP14" s="28"/>
      <c r="AQ14" s="30"/>
      <c r="BE14" s="363"/>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63"/>
      <c r="BS15" s="23" t="s">
        <v>6</v>
      </c>
    </row>
    <row r="16" spans="1:74" ht="14.45" customHeight="1">
      <c r="B16" s="27"/>
      <c r="C16" s="28"/>
      <c r="D16" s="36" t="s">
        <v>35</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29</v>
      </c>
      <c r="AL16" s="28"/>
      <c r="AM16" s="28"/>
      <c r="AN16" s="34" t="s">
        <v>30</v>
      </c>
      <c r="AO16" s="28"/>
      <c r="AP16" s="28"/>
      <c r="AQ16" s="30"/>
      <c r="BE16" s="363"/>
      <c r="BS16" s="23" t="s">
        <v>6</v>
      </c>
    </row>
    <row r="17" spans="2:71" ht="18.399999999999999" customHeight="1">
      <c r="B17" s="27"/>
      <c r="C17" s="28"/>
      <c r="D17" s="28"/>
      <c r="E17" s="34" t="s">
        <v>36</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32</v>
      </c>
      <c r="AL17" s="28"/>
      <c r="AM17" s="28"/>
      <c r="AN17" s="34" t="s">
        <v>30</v>
      </c>
      <c r="AO17" s="28"/>
      <c r="AP17" s="28"/>
      <c r="AQ17" s="30"/>
      <c r="BE17" s="363"/>
      <c r="BS17" s="23" t="s">
        <v>37</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63"/>
      <c r="BS18" s="23" t="s">
        <v>8</v>
      </c>
    </row>
    <row r="19" spans="2:71" ht="14.45" customHeight="1">
      <c r="B19" s="27"/>
      <c r="C19" s="28"/>
      <c r="D19" s="36" t="s">
        <v>38</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63"/>
      <c r="BS19" s="23" t="s">
        <v>8</v>
      </c>
    </row>
    <row r="20" spans="2:71" ht="99.75" customHeight="1">
      <c r="B20" s="27"/>
      <c r="C20" s="28"/>
      <c r="D20" s="28"/>
      <c r="E20" s="369" t="s">
        <v>39</v>
      </c>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28"/>
      <c r="AP20" s="28"/>
      <c r="AQ20" s="30"/>
      <c r="BE20" s="363"/>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63"/>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63"/>
    </row>
    <row r="23" spans="2:71" s="1" customFormat="1" ht="25.9" customHeight="1">
      <c r="B23" s="40"/>
      <c r="C23" s="41"/>
      <c r="D23" s="42"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0">
        <f>ROUND(AG51,2)</f>
        <v>0</v>
      </c>
      <c r="AL23" s="371"/>
      <c r="AM23" s="371"/>
      <c r="AN23" s="371"/>
      <c r="AO23" s="371"/>
      <c r="AP23" s="41"/>
      <c r="AQ23" s="44"/>
      <c r="BE23" s="363"/>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63"/>
    </row>
    <row r="25" spans="2:71" s="1" customFormat="1">
      <c r="B25" s="40"/>
      <c r="C25" s="41"/>
      <c r="D25" s="41"/>
      <c r="E25" s="41"/>
      <c r="F25" s="41"/>
      <c r="G25" s="41"/>
      <c r="H25" s="41"/>
      <c r="I25" s="41"/>
      <c r="J25" s="41"/>
      <c r="K25" s="41"/>
      <c r="L25" s="372" t="s">
        <v>41</v>
      </c>
      <c r="M25" s="372"/>
      <c r="N25" s="372"/>
      <c r="O25" s="372"/>
      <c r="P25" s="41"/>
      <c r="Q25" s="41"/>
      <c r="R25" s="41"/>
      <c r="S25" s="41"/>
      <c r="T25" s="41"/>
      <c r="U25" s="41"/>
      <c r="V25" s="41"/>
      <c r="W25" s="372" t="s">
        <v>42</v>
      </c>
      <c r="X25" s="372"/>
      <c r="Y25" s="372"/>
      <c r="Z25" s="372"/>
      <c r="AA25" s="372"/>
      <c r="AB25" s="372"/>
      <c r="AC25" s="372"/>
      <c r="AD25" s="372"/>
      <c r="AE25" s="372"/>
      <c r="AF25" s="41"/>
      <c r="AG25" s="41"/>
      <c r="AH25" s="41"/>
      <c r="AI25" s="41"/>
      <c r="AJ25" s="41"/>
      <c r="AK25" s="372" t="s">
        <v>43</v>
      </c>
      <c r="AL25" s="372"/>
      <c r="AM25" s="372"/>
      <c r="AN25" s="372"/>
      <c r="AO25" s="372"/>
      <c r="AP25" s="41"/>
      <c r="AQ25" s="44"/>
      <c r="BE25" s="363"/>
    </row>
    <row r="26" spans="2:71" s="2" customFormat="1" ht="14.45" customHeight="1">
      <c r="B26" s="46"/>
      <c r="C26" s="47"/>
      <c r="D26" s="48" t="s">
        <v>44</v>
      </c>
      <c r="E26" s="47"/>
      <c r="F26" s="48" t="s">
        <v>45</v>
      </c>
      <c r="G26" s="47"/>
      <c r="H26" s="47"/>
      <c r="I26" s="47"/>
      <c r="J26" s="47"/>
      <c r="K26" s="47"/>
      <c r="L26" s="355">
        <v>0.21</v>
      </c>
      <c r="M26" s="356"/>
      <c r="N26" s="356"/>
      <c r="O26" s="356"/>
      <c r="P26" s="47"/>
      <c r="Q26" s="47"/>
      <c r="R26" s="47"/>
      <c r="S26" s="47"/>
      <c r="T26" s="47"/>
      <c r="U26" s="47"/>
      <c r="V26" s="47"/>
      <c r="W26" s="357">
        <f>ROUND(AZ51,2)</f>
        <v>0</v>
      </c>
      <c r="X26" s="356"/>
      <c r="Y26" s="356"/>
      <c r="Z26" s="356"/>
      <c r="AA26" s="356"/>
      <c r="AB26" s="356"/>
      <c r="AC26" s="356"/>
      <c r="AD26" s="356"/>
      <c r="AE26" s="356"/>
      <c r="AF26" s="47"/>
      <c r="AG26" s="47"/>
      <c r="AH26" s="47"/>
      <c r="AI26" s="47"/>
      <c r="AJ26" s="47"/>
      <c r="AK26" s="357">
        <f>ROUND(AV51,2)</f>
        <v>0</v>
      </c>
      <c r="AL26" s="356"/>
      <c r="AM26" s="356"/>
      <c r="AN26" s="356"/>
      <c r="AO26" s="356"/>
      <c r="AP26" s="47"/>
      <c r="AQ26" s="49"/>
      <c r="BE26" s="363"/>
    </row>
    <row r="27" spans="2:71" s="2" customFormat="1" ht="14.45" customHeight="1">
      <c r="B27" s="46"/>
      <c r="C27" s="47"/>
      <c r="D27" s="47"/>
      <c r="E27" s="47"/>
      <c r="F27" s="48" t="s">
        <v>46</v>
      </c>
      <c r="G27" s="47"/>
      <c r="H27" s="47"/>
      <c r="I27" s="47"/>
      <c r="J27" s="47"/>
      <c r="K27" s="47"/>
      <c r="L27" s="355">
        <v>0.15</v>
      </c>
      <c r="M27" s="356"/>
      <c r="N27" s="356"/>
      <c r="O27" s="356"/>
      <c r="P27" s="47"/>
      <c r="Q27" s="47"/>
      <c r="R27" s="47"/>
      <c r="S27" s="47"/>
      <c r="T27" s="47"/>
      <c r="U27" s="47"/>
      <c r="V27" s="47"/>
      <c r="W27" s="357">
        <f>ROUND(BA51,2)</f>
        <v>0</v>
      </c>
      <c r="X27" s="356"/>
      <c r="Y27" s="356"/>
      <c r="Z27" s="356"/>
      <c r="AA27" s="356"/>
      <c r="AB27" s="356"/>
      <c r="AC27" s="356"/>
      <c r="AD27" s="356"/>
      <c r="AE27" s="356"/>
      <c r="AF27" s="47"/>
      <c r="AG27" s="47"/>
      <c r="AH27" s="47"/>
      <c r="AI27" s="47"/>
      <c r="AJ27" s="47"/>
      <c r="AK27" s="357">
        <f>ROUND(AW51,2)</f>
        <v>0</v>
      </c>
      <c r="AL27" s="356"/>
      <c r="AM27" s="356"/>
      <c r="AN27" s="356"/>
      <c r="AO27" s="356"/>
      <c r="AP27" s="47"/>
      <c r="AQ27" s="49"/>
      <c r="BE27" s="363"/>
    </row>
    <row r="28" spans="2:71" s="2" customFormat="1" ht="14.45" hidden="1" customHeight="1">
      <c r="B28" s="46"/>
      <c r="C28" s="47"/>
      <c r="D28" s="47"/>
      <c r="E28" s="47"/>
      <c r="F28" s="48" t="s">
        <v>47</v>
      </c>
      <c r="G28" s="47"/>
      <c r="H28" s="47"/>
      <c r="I28" s="47"/>
      <c r="J28" s="47"/>
      <c r="K28" s="47"/>
      <c r="L28" s="355">
        <v>0.21</v>
      </c>
      <c r="M28" s="356"/>
      <c r="N28" s="356"/>
      <c r="O28" s="356"/>
      <c r="P28" s="47"/>
      <c r="Q28" s="47"/>
      <c r="R28" s="47"/>
      <c r="S28" s="47"/>
      <c r="T28" s="47"/>
      <c r="U28" s="47"/>
      <c r="V28" s="47"/>
      <c r="W28" s="357">
        <f>ROUND(BB51,2)</f>
        <v>0</v>
      </c>
      <c r="X28" s="356"/>
      <c r="Y28" s="356"/>
      <c r="Z28" s="356"/>
      <c r="AA28" s="356"/>
      <c r="AB28" s="356"/>
      <c r="AC28" s="356"/>
      <c r="AD28" s="356"/>
      <c r="AE28" s="356"/>
      <c r="AF28" s="47"/>
      <c r="AG28" s="47"/>
      <c r="AH28" s="47"/>
      <c r="AI28" s="47"/>
      <c r="AJ28" s="47"/>
      <c r="AK28" s="357">
        <v>0</v>
      </c>
      <c r="AL28" s="356"/>
      <c r="AM28" s="356"/>
      <c r="AN28" s="356"/>
      <c r="AO28" s="356"/>
      <c r="AP28" s="47"/>
      <c r="AQ28" s="49"/>
      <c r="BE28" s="363"/>
    </row>
    <row r="29" spans="2:71" s="2" customFormat="1" ht="14.45" hidden="1" customHeight="1">
      <c r="B29" s="46"/>
      <c r="C29" s="47"/>
      <c r="D29" s="47"/>
      <c r="E29" s="47"/>
      <c r="F29" s="48" t="s">
        <v>48</v>
      </c>
      <c r="G29" s="47"/>
      <c r="H29" s="47"/>
      <c r="I29" s="47"/>
      <c r="J29" s="47"/>
      <c r="K29" s="47"/>
      <c r="L29" s="355">
        <v>0.15</v>
      </c>
      <c r="M29" s="356"/>
      <c r="N29" s="356"/>
      <c r="O29" s="356"/>
      <c r="P29" s="47"/>
      <c r="Q29" s="47"/>
      <c r="R29" s="47"/>
      <c r="S29" s="47"/>
      <c r="T29" s="47"/>
      <c r="U29" s="47"/>
      <c r="V29" s="47"/>
      <c r="W29" s="357">
        <f>ROUND(BC51,2)</f>
        <v>0</v>
      </c>
      <c r="X29" s="356"/>
      <c r="Y29" s="356"/>
      <c r="Z29" s="356"/>
      <c r="AA29" s="356"/>
      <c r="AB29" s="356"/>
      <c r="AC29" s="356"/>
      <c r="AD29" s="356"/>
      <c r="AE29" s="356"/>
      <c r="AF29" s="47"/>
      <c r="AG29" s="47"/>
      <c r="AH29" s="47"/>
      <c r="AI29" s="47"/>
      <c r="AJ29" s="47"/>
      <c r="AK29" s="357">
        <v>0</v>
      </c>
      <c r="AL29" s="356"/>
      <c r="AM29" s="356"/>
      <c r="AN29" s="356"/>
      <c r="AO29" s="356"/>
      <c r="AP29" s="47"/>
      <c r="AQ29" s="49"/>
      <c r="BE29" s="363"/>
    </row>
    <row r="30" spans="2:71" s="2" customFormat="1" ht="14.45" hidden="1" customHeight="1">
      <c r="B30" s="46"/>
      <c r="C30" s="47"/>
      <c r="D30" s="47"/>
      <c r="E30" s="47"/>
      <c r="F30" s="48" t="s">
        <v>49</v>
      </c>
      <c r="G30" s="47"/>
      <c r="H30" s="47"/>
      <c r="I30" s="47"/>
      <c r="J30" s="47"/>
      <c r="K30" s="47"/>
      <c r="L30" s="355">
        <v>0</v>
      </c>
      <c r="M30" s="356"/>
      <c r="N30" s="356"/>
      <c r="O30" s="356"/>
      <c r="P30" s="47"/>
      <c r="Q30" s="47"/>
      <c r="R30" s="47"/>
      <c r="S30" s="47"/>
      <c r="T30" s="47"/>
      <c r="U30" s="47"/>
      <c r="V30" s="47"/>
      <c r="W30" s="357">
        <f>ROUND(BD51,2)</f>
        <v>0</v>
      </c>
      <c r="X30" s="356"/>
      <c r="Y30" s="356"/>
      <c r="Z30" s="356"/>
      <c r="AA30" s="356"/>
      <c r="AB30" s="356"/>
      <c r="AC30" s="356"/>
      <c r="AD30" s="356"/>
      <c r="AE30" s="356"/>
      <c r="AF30" s="47"/>
      <c r="AG30" s="47"/>
      <c r="AH30" s="47"/>
      <c r="AI30" s="47"/>
      <c r="AJ30" s="47"/>
      <c r="AK30" s="357">
        <v>0</v>
      </c>
      <c r="AL30" s="356"/>
      <c r="AM30" s="356"/>
      <c r="AN30" s="356"/>
      <c r="AO30" s="356"/>
      <c r="AP30" s="47"/>
      <c r="AQ30" s="49"/>
      <c r="BE30" s="363"/>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63"/>
    </row>
    <row r="32" spans="2:71" s="1" customFormat="1" ht="25.9" customHeight="1">
      <c r="B32" s="40"/>
      <c r="C32" s="50"/>
      <c r="D32" s="51" t="s">
        <v>50</v>
      </c>
      <c r="E32" s="52"/>
      <c r="F32" s="52"/>
      <c r="G32" s="52"/>
      <c r="H32" s="52"/>
      <c r="I32" s="52"/>
      <c r="J32" s="52"/>
      <c r="K32" s="52"/>
      <c r="L32" s="52"/>
      <c r="M32" s="52"/>
      <c r="N32" s="52"/>
      <c r="O32" s="52"/>
      <c r="P32" s="52"/>
      <c r="Q32" s="52"/>
      <c r="R32" s="52"/>
      <c r="S32" s="52"/>
      <c r="T32" s="53" t="s">
        <v>51</v>
      </c>
      <c r="U32" s="52"/>
      <c r="V32" s="52"/>
      <c r="W32" s="52"/>
      <c r="X32" s="358" t="s">
        <v>52</v>
      </c>
      <c r="Y32" s="359"/>
      <c r="Z32" s="359"/>
      <c r="AA32" s="359"/>
      <c r="AB32" s="359"/>
      <c r="AC32" s="52"/>
      <c r="AD32" s="52"/>
      <c r="AE32" s="52"/>
      <c r="AF32" s="52"/>
      <c r="AG32" s="52"/>
      <c r="AH32" s="52"/>
      <c r="AI32" s="52"/>
      <c r="AJ32" s="52"/>
      <c r="AK32" s="360">
        <f>SUM(AK23:AK30)</f>
        <v>0</v>
      </c>
      <c r="AL32" s="359"/>
      <c r="AM32" s="359"/>
      <c r="AN32" s="359"/>
      <c r="AO32" s="361"/>
      <c r="AP32" s="50"/>
      <c r="AQ32" s="54"/>
      <c r="BE32" s="363"/>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53</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042-1-17</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41" t="str">
        <f>K6</f>
        <v>Ústí nad Orlicí - ulice Příkopy, Havlíčkova</v>
      </c>
      <c r="M42" s="342"/>
      <c r="N42" s="342"/>
      <c r="O42" s="342"/>
      <c r="P42" s="342"/>
      <c r="Q42" s="342"/>
      <c r="R42" s="342"/>
      <c r="S42" s="342"/>
      <c r="T42" s="342"/>
      <c r="U42" s="342"/>
      <c r="V42" s="342"/>
      <c r="W42" s="342"/>
      <c r="X42" s="342"/>
      <c r="Y42" s="342"/>
      <c r="Z42" s="342"/>
      <c r="AA42" s="342"/>
      <c r="AB42" s="342"/>
      <c r="AC42" s="342"/>
      <c r="AD42" s="342"/>
      <c r="AE42" s="342"/>
      <c r="AF42" s="342"/>
      <c r="AG42" s="342"/>
      <c r="AH42" s="342"/>
      <c r="AI42" s="342"/>
      <c r="AJ42" s="342"/>
      <c r="AK42" s="342"/>
      <c r="AL42" s="342"/>
      <c r="AM42" s="342"/>
      <c r="AN42" s="342"/>
      <c r="AO42" s="342"/>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24</v>
      </c>
      <c r="D44" s="62"/>
      <c r="E44" s="62"/>
      <c r="F44" s="62"/>
      <c r="G44" s="62"/>
      <c r="H44" s="62"/>
      <c r="I44" s="62"/>
      <c r="J44" s="62"/>
      <c r="K44" s="62"/>
      <c r="L44" s="71" t="str">
        <f>IF(K8="","",K8)</f>
        <v>Ústí nad Orlicí</v>
      </c>
      <c r="M44" s="62"/>
      <c r="N44" s="62"/>
      <c r="O44" s="62"/>
      <c r="P44" s="62"/>
      <c r="Q44" s="62"/>
      <c r="R44" s="62"/>
      <c r="S44" s="62"/>
      <c r="T44" s="62"/>
      <c r="U44" s="62"/>
      <c r="V44" s="62"/>
      <c r="W44" s="62"/>
      <c r="X44" s="62"/>
      <c r="Y44" s="62"/>
      <c r="Z44" s="62"/>
      <c r="AA44" s="62"/>
      <c r="AB44" s="62"/>
      <c r="AC44" s="62"/>
      <c r="AD44" s="62"/>
      <c r="AE44" s="62"/>
      <c r="AF44" s="62"/>
      <c r="AG44" s="62"/>
      <c r="AH44" s="62"/>
      <c r="AI44" s="64" t="s">
        <v>26</v>
      </c>
      <c r="AJ44" s="62"/>
      <c r="AK44" s="62"/>
      <c r="AL44" s="62"/>
      <c r="AM44" s="343" t="str">
        <f>IF(AN8= "","",AN8)</f>
        <v>1.8.2017</v>
      </c>
      <c r="AN44" s="343"/>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28</v>
      </c>
      <c r="D46" s="62"/>
      <c r="E46" s="62"/>
      <c r="F46" s="62"/>
      <c r="G46" s="62"/>
      <c r="H46" s="62"/>
      <c r="I46" s="62"/>
      <c r="J46" s="62"/>
      <c r="K46" s="62"/>
      <c r="L46" s="65" t="str">
        <f>IF(E11= "","",E11)</f>
        <v xml:space="preserve"> </v>
      </c>
      <c r="M46" s="62"/>
      <c r="N46" s="62"/>
      <c r="O46" s="62"/>
      <c r="P46" s="62"/>
      <c r="Q46" s="62"/>
      <c r="R46" s="62"/>
      <c r="S46" s="62"/>
      <c r="T46" s="62"/>
      <c r="U46" s="62"/>
      <c r="V46" s="62"/>
      <c r="W46" s="62"/>
      <c r="X46" s="62"/>
      <c r="Y46" s="62"/>
      <c r="Z46" s="62"/>
      <c r="AA46" s="62"/>
      <c r="AB46" s="62"/>
      <c r="AC46" s="62"/>
      <c r="AD46" s="62"/>
      <c r="AE46" s="62"/>
      <c r="AF46" s="62"/>
      <c r="AG46" s="62"/>
      <c r="AH46" s="62"/>
      <c r="AI46" s="64" t="s">
        <v>35</v>
      </c>
      <c r="AJ46" s="62"/>
      <c r="AK46" s="62"/>
      <c r="AL46" s="62"/>
      <c r="AM46" s="344" t="str">
        <f>IF(E17="","",E17)</f>
        <v>Ing. Jiří Cihlář</v>
      </c>
      <c r="AN46" s="344"/>
      <c r="AO46" s="344"/>
      <c r="AP46" s="344"/>
      <c r="AQ46" s="62"/>
      <c r="AR46" s="60"/>
      <c r="AS46" s="345" t="s">
        <v>54</v>
      </c>
      <c r="AT46" s="346"/>
      <c r="AU46" s="73"/>
      <c r="AV46" s="73"/>
      <c r="AW46" s="73"/>
      <c r="AX46" s="73"/>
      <c r="AY46" s="73"/>
      <c r="AZ46" s="73"/>
      <c r="BA46" s="73"/>
      <c r="BB46" s="73"/>
      <c r="BC46" s="73"/>
      <c r="BD46" s="74"/>
    </row>
    <row r="47" spans="2:56" s="1" customFormat="1" ht="15">
      <c r="B47" s="40"/>
      <c r="C47" s="64" t="s">
        <v>33</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7"/>
      <c r="AT47" s="348"/>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49"/>
      <c r="AT48" s="350"/>
      <c r="AU48" s="41"/>
      <c r="AV48" s="41"/>
      <c r="AW48" s="41"/>
      <c r="AX48" s="41"/>
      <c r="AY48" s="41"/>
      <c r="AZ48" s="41"/>
      <c r="BA48" s="41"/>
      <c r="BB48" s="41"/>
      <c r="BC48" s="41"/>
      <c r="BD48" s="77"/>
    </row>
    <row r="49" spans="1:91" s="1" customFormat="1" ht="29.25" customHeight="1">
      <c r="B49" s="40"/>
      <c r="C49" s="351" t="s">
        <v>55</v>
      </c>
      <c r="D49" s="352"/>
      <c r="E49" s="352"/>
      <c r="F49" s="352"/>
      <c r="G49" s="352"/>
      <c r="H49" s="78"/>
      <c r="I49" s="353" t="s">
        <v>56</v>
      </c>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4" t="s">
        <v>57</v>
      </c>
      <c r="AH49" s="352"/>
      <c r="AI49" s="352"/>
      <c r="AJ49" s="352"/>
      <c r="AK49" s="352"/>
      <c r="AL49" s="352"/>
      <c r="AM49" s="352"/>
      <c r="AN49" s="353" t="s">
        <v>58</v>
      </c>
      <c r="AO49" s="352"/>
      <c r="AP49" s="352"/>
      <c r="AQ49" s="79" t="s">
        <v>59</v>
      </c>
      <c r="AR49" s="60"/>
      <c r="AS49" s="80" t="s">
        <v>60</v>
      </c>
      <c r="AT49" s="81" t="s">
        <v>61</v>
      </c>
      <c r="AU49" s="81" t="s">
        <v>62</v>
      </c>
      <c r="AV49" s="81" t="s">
        <v>63</v>
      </c>
      <c r="AW49" s="81" t="s">
        <v>64</v>
      </c>
      <c r="AX49" s="81" t="s">
        <v>65</v>
      </c>
      <c r="AY49" s="81" t="s">
        <v>66</v>
      </c>
      <c r="AZ49" s="81" t="s">
        <v>67</v>
      </c>
      <c r="BA49" s="81" t="s">
        <v>68</v>
      </c>
      <c r="BB49" s="81" t="s">
        <v>69</v>
      </c>
      <c r="BC49" s="81" t="s">
        <v>70</v>
      </c>
      <c r="BD49" s="82" t="s">
        <v>71</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72</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31">
        <f>ROUND(AG52+AG54,2)</f>
        <v>0</v>
      </c>
      <c r="AH51" s="331"/>
      <c r="AI51" s="331"/>
      <c r="AJ51" s="331"/>
      <c r="AK51" s="331"/>
      <c r="AL51" s="331"/>
      <c r="AM51" s="331"/>
      <c r="AN51" s="332">
        <f>SUM(AG51,AT51)</f>
        <v>0</v>
      </c>
      <c r="AO51" s="332"/>
      <c r="AP51" s="332"/>
      <c r="AQ51" s="88" t="s">
        <v>30</v>
      </c>
      <c r="AR51" s="70"/>
      <c r="AS51" s="89">
        <f>ROUND(AS52+AS54,2)</f>
        <v>0</v>
      </c>
      <c r="AT51" s="90">
        <f>ROUND(SUM(AV51:AW51),2)</f>
        <v>0</v>
      </c>
      <c r="AU51" s="91">
        <f>ROUND(AU52+AU54,5)</f>
        <v>0</v>
      </c>
      <c r="AV51" s="90">
        <f>ROUND(AZ51*L26,2)</f>
        <v>0</v>
      </c>
      <c r="AW51" s="90">
        <f>ROUND(BA51*L27,2)</f>
        <v>0</v>
      </c>
      <c r="AX51" s="90">
        <f>ROUND(BB51*L26,2)</f>
        <v>0</v>
      </c>
      <c r="AY51" s="90">
        <f>ROUND(BC51*L27,2)</f>
        <v>0</v>
      </c>
      <c r="AZ51" s="90">
        <f>ROUND(AZ52+AZ54,2)</f>
        <v>0</v>
      </c>
      <c r="BA51" s="90">
        <f>ROUND(BA52+BA54,2)</f>
        <v>0</v>
      </c>
      <c r="BB51" s="90">
        <f>ROUND(BB52+BB54,2)</f>
        <v>0</v>
      </c>
      <c r="BC51" s="90">
        <f>ROUND(BC52+BC54,2)</f>
        <v>0</v>
      </c>
      <c r="BD51" s="92">
        <f>ROUND(BD52+BD54,2)</f>
        <v>0</v>
      </c>
      <c r="BS51" s="93" t="s">
        <v>73</v>
      </c>
      <c r="BT51" s="93" t="s">
        <v>74</v>
      </c>
      <c r="BU51" s="94" t="s">
        <v>75</v>
      </c>
      <c r="BV51" s="93" t="s">
        <v>76</v>
      </c>
      <c r="BW51" s="93" t="s">
        <v>7</v>
      </c>
      <c r="BX51" s="93" t="s">
        <v>77</v>
      </c>
      <c r="CL51" s="93" t="s">
        <v>21</v>
      </c>
    </row>
    <row r="52" spans="1:91" s="5" customFormat="1" ht="16.5" customHeight="1">
      <c r="B52" s="95"/>
      <c r="C52" s="96"/>
      <c r="D52" s="337" t="s">
        <v>78</v>
      </c>
      <c r="E52" s="337"/>
      <c r="F52" s="337"/>
      <c r="G52" s="337"/>
      <c r="H52" s="337"/>
      <c r="I52" s="97"/>
      <c r="J52" s="337" t="s">
        <v>79</v>
      </c>
      <c r="K52" s="337"/>
      <c r="L52" s="337"/>
      <c r="M52" s="337"/>
      <c r="N52" s="337"/>
      <c r="O52" s="337"/>
      <c r="P52" s="337"/>
      <c r="Q52" s="337"/>
      <c r="R52" s="337"/>
      <c r="S52" s="337"/>
      <c r="T52" s="337"/>
      <c r="U52" s="337"/>
      <c r="V52" s="337"/>
      <c r="W52" s="337"/>
      <c r="X52" s="337"/>
      <c r="Y52" s="337"/>
      <c r="Z52" s="337"/>
      <c r="AA52" s="337"/>
      <c r="AB52" s="337"/>
      <c r="AC52" s="337"/>
      <c r="AD52" s="337"/>
      <c r="AE52" s="337"/>
      <c r="AF52" s="337"/>
      <c r="AG52" s="336">
        <f>ROUND(AG53,2)</f>
        <v>0</v>
      </c>
      <c r="AH52" s="335"/>
      <c r="AI52" s="335"/>
      <c r="AJ52" s="335"/>
      <c r="AK52" s="335"/>
      <c r="AL52" s="335"/>
      <c r="AM52" s="335"/>
      <c r="AN52" s="334">
        <f>SUM(AG52,AT52)</f>
        <v>0</v>
      </c>
      <c r="AO52" s="335"/>
      <c r="AP52" s="335"/>
      <c r="AQ52" s="98" t="s">
        <v>80</v>
      </c>
      <c r="AR52" s="99"/>
      <c r="AS52" s="100">
        <f>ROUND(AS53,2)</f>
        <v>0</v>
      </c>
      <c r="AT52" s="101">
        <f>ROUND(SUM(AV52:AW52),2)</f>
        <v>0</v>
      </c>
      <c r="AU52" s="102">
        <f>ROUND(AU53,5)</f>
        <v>0</v>
      </c>
      <c r="AV52" s="101">
        <f>ROUND(AZ52*L26,2)</f>
        <v>0</v>
      </c>
      <c r="AW52" s="101">
        <f>ROUND(BA52*L27,2)</f>
        <v>0</v>
      </c>
      <c r="AX52" s="101">
        <f>ROUND(BB52*L26,2)</f>
        <v>0</v>
      </c>
      <c r="AY52" s="101">
        <f>ROUND(BC52*L27,2)</f>
        <v>0</v>
      </c>
      <c r="AZ52" s="101">
        <f>ROUND(AZ53,2)</f>
        <v>0</v>
      </c>
      <c r="BA52" s="101">
        <f>ROUND(BA53,2)</f>
        <v>0</v>
      </c>
      <c r="BB52" s="101">
        <f>ROUND(BB53,2)</f>
        <v>0</v>
      </c>
      <c r="BC52" s="101">
        <f>ROUND(BC53,2)</f>
        <v>0</v>
      </c>
      <c r="BD52" s="103">
        <f>ROUND(BD53,2)</f>
        <v>0</v>
      </c>
      <c r="BS52" s="104" t="s">
        <v>73</v>
      </c>
      <c r="BT52" s="104" t="s">
        <v>81</v>
      </c>
      <c r="BU52" s="104" t="s">
        <v>75</v>
      </c>
      <c r="BV52" s="104" t="s">
        <v>76</v>
      </c>
      <c r="BW52" s="104" t="s">
        <v>82</v>
      </c>
      <c r="BX52" s="104" t="s">
        <v>7</v>
      </c>
      <c r="CL52" s="104" t="s">
        <v>21</v>
      </c>
      <c r="CM52" s="104" t="s">
        <v>83</v>
      </c>
    </row>
    <row r="53" spans="1:91" s="6" customFormat="1" ht="16.5" customHeight="1">
      <c r="A53" s="105" t="s">
        <v>84</v>
      </c>
      <c r="B53" s="106"/>
      <c r="C53" s="107"/>
      <c r="D53" s="107"/>
      <c r="E53" s="340" t="s">
        <v>78</v>
      </c>
      <c r="F53" s="340"/>
      <c r="G53" s="340"/>
      <c r="H53" s="340"/>
      <c r="I53" s="340"/>
      <c r="J53" s="107"/>
      <c r="K53" s="340" t="s">
        <v>85</v>
      </c>
      <c r="L53" s="340"/>
      <c r="M53" s="340"/>
      <c r="N53" s="340"/>
      <c r="O53" s="340"/>
      <c r="P53" s="340"/>
      <c r="Q53" s="340"/>
      <c r="R53" s="340"/>
      <c r="S53" s="340"/>
      <c r="T53" s="340"/>
      <c r="U53" s="340"/>
      <c r="V53" s="340"/>
      <c r="W53" s="340"/>
      <c r="X53" s="340"/>
      <c r="Y53" s="340"/>
      <c r="Z53" s="340"/>
      <c r="AA53" s="340"/>
      <c r="AB53" s="340"/>
      <c r="AC53" s="340"/>
      <c r="AD53" s="340"/>
      <c r="AE53" s="340"/>
      <c r="AF53" s="340"/>
      <c r="AG53" s="338">
        <f>'SO 102 - Ulice Černá a Př...'!J29</f>
        <v>0</v>
      </c>
      <c r="AH53" s="339"/>
      <c r="AI53" s="339"/>
      <c r="AJ53" s="339"/>
      <c r="AK53" s="339"/>
      <c r="AL53" s="339"/>
      <c r="AM53" s="339"/>
      <c r="AN53" s="338">
        <f>SUM(AG53,AT53)</f>
        <v>0</v>
      </c>
      <c r="AO53" s="339"/>
      <c r="AP53" s="339"/>
      <c r="AQ53" s="108" t="s">
        <v>86</v>
      </c>
      <c r="AR53" s="109"/>
      <c r="AS53" s="110">
        <v>0</v>
      </c>
      <c r="AT53" s="111">
        <f>ROUND(SUM(AV53:AW53),2)</f>
        <v>0</v>
      </c>
      <c r="AU53" s="112">
        <f>'SO 102 - Ulice Černá a Př...'!P96</f>
        <v>0</v>
      </c>
      <c r="AV53" s="111">
        <f>'SO 102 - Ulice Černá a Př...'!J32</f>
        <v>0</v>
      </c>
      <c r="AW53" s="111">
        <f>'SO 102 - Ulice Černá a Př...'!J33</f>
        <v>0</v>
      </c>
      <c r="AX53" s="111">
        <f>'SO 102 - Ulice Černá a Př...'!J34</f>
        <v>0</v>
      </c>
      <c r="AY53" s="111">
        <f>'SO 102 - Ulice Černá a Př...'!J35</f>
        <v>0</v>
      </c>
      <c r="AZ53" s="111">
        <f>'SO 102 - Ulice Černá a Př...'!F32</f>
        <v>0</v>
      </c>
      <c r="BA53" s="111">
        <f>'SO 102 - Ulice Černá a Př...'!F33</f>
        <v>0</v>
      </c>
      <c r="BB53" s="111">
        <f>'SO 102 - Ulice Černá a Př...'!F34</f>
        <v>0</v>
      </c>
      <c r="BC53" s="111">
        <f>'SO 102 - Ulice Černá a Př...'!F35</f>
        <v>0</v>
      </c>
      <c r="BD53" s="113">
        <f>'SO 102 - Ulice Černá a Př...'!F36</f>
        <v>0</v>
      </c>
      <c r="BT53" s="114" t="s">
        <v>83</v>
      </c>
      <c r="BV53" s="114" t="s">
        <v>76</v>
      </c>
      <c r="BW53" s="114" t="s">
        <v>87</v>
      </c>
      <c r="BX53" s="114" t="s">
        <v>82</v>
      </c>
      <c r="CL53" s="114" t="s">
        <v>21</v>
      </c>
    </row>
    <row r="54" spans="1:91" s="5" customFormat="1" ht="16.5" customHeight="1">
      <c r="B54" s="95"/>
      <c r="C54" s="96"/>
      <c r="D54" s="337" t="s">
        <v>88</v>
      </c>
      <c r="E54" s="337"/>
      <c r="F54" s="337"/>
      <c r="G54" s="337"/>
      <c r="H54" s="337"/>
      <c r="I54" s="97"/>
      <c r="J54" s="337" t="s">
        <v>89</v>
      </c>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6">
        <f>ROUND(AG55,2)</f>
        <v>0</v>
      </c>
      <c r="AH54" s="335"/>
      <c r="AI54" s="335"/>
      <c r="AJ54" s="335"/>
      <c r="AK54" s="335"/>
      <c r="AL54" s="335"/>
      <c r="AM54" s="335"/>
      <c r="AN54" s="334">
        <f>SUM(AG54,AT54)</f>
        <v>0</v>
      </c>
      <c r="AO54" s="335"/>
      <c r="AP54" s="335"/>
      <c r="AQ54" s="98" t="s">
        <v>80</v>
      </c>
      <c r="AR54" s="99"/>
      <c r="AS54" s="100">
        <f>ROUND(AS55,2)</f>
        <v>0</v>
      </c>
      <c r="AT54" s="101">
        <f>ROUND(SUM(AV54:AW54),2)</f>
        <v>0</v>
      </c>
      <c r="AU54" s="102">
        <f>ROUND(AU55,5)</f>
        <v>0</v>
      </c>
      <c r="AV54" s="101">
        <f>ROUND(AZ54*L26,2)</f>
        <v>0</v>
      </c>
      <c r="AW54" s="101">
        <f>ROUND(BA54*L27,2)</f>
        <v>0</v>
      </c>
      <c r="AX54" s="101">
        <f>ROUND(BB54*L26,2)</f>
        <v>0</v>
      </c>
      <c r="AY54" s="101">
        <f>ROUND(BC54*L27,2)</f>
        <v>0</v>
      </c>
      <c r="AZ54" s="101">
        <f>ROUND(AZ55,2)</f>
        <v>0</v>
      </c>
      <c r="BA54" s="101">
        <f>ROUND(BA55,2)</f>
        <v>0</v>
      </c>
      <c r="BB54" s="101">
        <f>ROUND(BB55,2)</f>
        <v>0</v>
      </c>
      <c r="BC54" s="101">
        <f>ROUND(BC55,2)</f>
        <v>0</v>
      </c>
      <c r="BD54" s="103">
        <f>ROUND(BD55,2)</f>
        <v>0</v>
      </c>
      <c r="BS54" s="104" t="s">
        <v>73</v>
      </c>
      <c r="BT54" s="104" t="s">
        <v>81</v>
      </c>
      <c r="BU54" s="104" t="s">
        <v>75</v>
      </c>
      <c r="BV54" s="104" t="s">
        <v>76</v>
      </c>
      <c r="BW54" s="104" t="s">
        <v>90</v>
      </c>
      <c r="BX54" s="104" t="s">
        <v>7</v>
      </c>
      <c r="CL54" s="104" t="s">
        <v>21</v>
      </c>
      <c r="CM54" s="104" t="s">
        <v>83</v>
      </c>
    </row>
    <row r="55" spans="1:91" s="6" customFormat="1" ht="16.5" customHeight="1">
      <c r="A55" s="105" t="s">
        <v>84</v>
      </c>
      <c r="B55" s="106"/>
      <c r="C55" s="107"/>
      <c r="D55" s="107"/>
      <c r="E55" s="340" t="s">
        <v>88</v>
      </c>
      <c r="F55" s="340"/>
      <c r="G55" s="340"/>
      <c r="H55" s="340"/>
      <c r="I55" s="340"/>
      <c r="J55" s="107"/>
      <c r="K55" s="340" t="s">
        <v>91</v>
      </c>
      <c r="L55" s="340"/>
      <c r="M55" s="340"/>
      <c r="N55" s="340"/>
      <c r="O55" s="340"/>
      <c r="P55" s="340"/>
      <c r="Q55" s="340"/>
      <c r="R55" s="340"/>
      <c r="S55" s="340"/>
      <c r="T55" s="340"/>
      <c r="U55" s="340"/>
      <c r="V55" s="340"/>
      <c r="W55" s="340"/>
      <c r="X55" s="340"/>
      <c r="Y55" s="340"/>
      <c r="Z55" s="340"/>
      <c r="AA55" s="340"/>
      <c r="AB55" s="340"/>
      <c r="AC55" s="340"/>
      <c r="AD55" s="340"/>
      <c r="AE55" s="340"/>
      <c r="AF55" s="340"/>
      <c r="AG55" s="338">
        <f>'SO 103 - Ulice Příkopy I ...'!J29</f>
        <v>0</v>
      </c>
      <c r="AH55" s="339"/>
      <c r="AI55" s="339"/>
      <c r="AJ55" s="339"/>
      <c r="AK55" s="339"/>
      <c r="AL55" s="339"/>
      <c r="AM55" s="339"/>
      <c r="AN55" s="338">
        <f>SUM(AG55,AT55)</f>
        <v>0</v>
      </c>
      <c r="AO55" s="339"/>
      <c r="AP55" s="339"/>
      <c r="AQ55" s="108" t="s">
        <v>86</v>
      </c>
      <c r="AR55" s="109"/>
      <c r="AS55" s="115">
        <v>0</v>
      </c>
      <c r="AT55" s="116">
        <f>ROUND(SUM(AV55:AW55),2)</f>
        <v>0</v>
      </c>
      <c r="AU55" s="117">
        <f>'SO 103 - Ulice Příkopy I ...'!P96</f>
        <v>0</v>
      </c>
      <c r="AV55" s="116">
        <f>'SO 103 - Ulice Příkopy I ...'!J32</f>
        <v>0</v>
      </c>
      <c r="AW55" s="116">
        <f>'SO 103 - Ulice Příkopy I ...'!J33</f>
        <v>0</v>
      </c>
      <c r="AX55" s="116">
        <f>'SO 103 - Ulice Příkopy I ...'!J34</f>
        <v>0</v>
      </c>
      <c r="AY55" s="116">
        <f>'SO 103 - Ulice Příkopy I ...'!J35</f>
        <v>0</v>
      </c>
      <c r="AZ55" s="116">
        <f>'SO 103 - Ulice Příkopy I ...'!F32</f>
        <v>0</v>
      </c>
      <c r="BA55" s="116">
        <f>'SO 103 - Ulice Příkopy I ...'!F33</f>
        <v>0</v>
      </c>
      <c r="BB55" s="116">
        <f>'SO 103 - Ulice Příkopy I ...'!F34</f>
        <v>0</v>
      </c>
      <c r="BC55" s="116">
        <f>'SO 103 - Ulice Příkopy I ...'!F35</f>
        <v>0</v>
      </c>
      <c r="BD55" s="118">
        <f>'SO 103 - Ulice Příkopy I ...'!F36</f>
        <v>0</v>
      </c>
      <c r="BT55" s="114" t="s">
        <v>83</v>
      </c>
      <c r="BV55" s="114" t="s">
        <v>76</v>
      </c>
      <c r="BW55" s="114" t="s">
        <v>92</v>
      </c>
      <c r="BX55" s="114" t="s">
        <v>90</v>
      </c>
      <c r="CL55" s="114" t="s">
        <v>21</v>
      </c>
    </row>
    <row r="56" spans="1:91" s="1" customFormat="1" ht="30" customHeight="1">
      <c r="B56" s="40"/>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0"/>
    </row>
    <row r="57" spans="1:91" s="1" customFormat="1" ht="6.95" customHeight="1">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60"/>
    </row>
  </sheetData>
  <sheetProtection algorithmName="SHA-512" hashValue="t+9FDGAZysWNG7ckQ8DtL0eTz4Un5KpY4VyRxCbm8ww9EfKfNZJ+QduCjox4TRy0sBbs4IgDe6k3TUyHVKHzKQ==" saltValue="e08O5kE1Tngm+Rd28RqcdAJttCeayPHKVn5w3POZ+hf7EXWVrd72xB1cr6w27i6TNJpM8K9UtBPOnOe0kN6qfw==" spinCount="100000" sheet="1" objects="1" scenarios="1" formatColumns="0" formatRows="0"/>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E53:I53"/>
    <mergeCell ref="K53:AF53"/>
    <mergeCell ref="D54:H54"/>
    <mergeCell ref="J54:AF54"/>
    <mergeCell ref="AN55:AP55"/>
    <mergeCell ref="AG55:AM55"/>
    <mergeCell ref="E55:I55"/>
    <mergeCell ref="K55:AF55"/>
    <mergeCell ref="AG51:AM51"/>
    <mergeCell ref="AN51:AP51"/>
    <mergeCell ref="AR2:BE2"/>
    <mergeCell ref="AN54:AP54"/>
    <mergeCell ref="AG54:AM54"/>
    <mergeCell ref="AN52:AP52"/>
    <mergeCell ref="AG52:AM52"/>
    <mergeCell ref="L42:AO42"/>
    <mergeCell ref="AM44:AN44"/>
    <mergeCell ref="AM46:AP46"/>
    <mergeCell ref="AS46:AT48"/>
    <mergeCell ref="W28:AE28"/>
    <mergeCell ref="AK28:AO28"/>
    <mergeCell ref="L29:O29"/>
    <mergeCell ref="W29:AE29"/>
    <mergeCell ref="AK29:AO29"/>
  </mergeCells>
  <hyperlinks>
    <hyperlink ref="K1:S1" location="C2" display="1) Rekapitulace stavby"/>
    <hyperlink ref="W1:AI1" location="C51" display="2) Rekapitulace objektů stavby a soupisů prací"/>
    <hyperlink ref="A53" location="'SO 102 - Ulice Černá a Př...'!C2" display="/"/>
    <hyperlink ref="A55" location="'SO 103 - Ulice Příkopy I ...'!C2" displa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6"/>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0"/>
      <c r="C1" s="120"/>
      <c r="D1" s="121" t="s">
        <v>1</v>
      </c>
      <c r="E1" s="120"/>
      <c r="F1" s="122" t="s">
        <v>93</v>
      </c>
      <c r="G1" s="374" t="s">
        <v>94</v>
      </c>
      <c r="H1" s="374"/>
      <c r="I1" s="123"/>
      <c r="J1" s="122" t="s">
        <v>95</v>
      </c>
      <c r="K1" s="121" t="s">
        <v>96</v>
      </c>
      <c r="L1" s="122" t="s">
        <v>97</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3"/>
      <c r="M2" s="333"/>
      <c r="N2" s="333"/>
      <c r="O2" s="333"/>
      <c r="P2" s="333"/>
      <c r="Q2" s="333"/>
      <c r="R2" s="333"/>
      <c r="S2" s="333"/>
      <c r="T2" s="333"/>
      <c r="U2" s="333"/>
      <c r="V2" s="333"/>
      <c r="AT2" s="23" t="s">
        <v>87</v>
      </c>
    </row>
    <row r="3" spans="1:70" ht="6.95" customHeight="1">
      <c r="B3" s="24"/>
      <c r="C3" s="25"/>
      <c r="D3" s="25"/>
      <c r="E3" s="25"/>
      <c r="F3" s="25"/>
      <c r="G3" s="25"/>
      <c r="H3" s="25"/>
      <c r="I3" s="124"/>
      <c r="J3" s="25"/>
      <c r="K3" s="26"/>
      <c r="AT3" s="23" t="s">
        <v>83</v>
      </c>
    </row>
    <row r="4" spans="1:70" ht="36.950000000000003" customHeight="1">
      <c r="B4" s="27"/>
      <c r="C4" s="28"/>
      <c r="D4" s="29" t="s">
        <v>98</v>
      </c>
      <c r="E4" s="28"/>
      <c r="F4" s="28"/>
      <c r="G4" s="28"/>
      <c r="H4" s="28"/>
      <c r="I4" s="125"/>
      <c r="J4" s="28"/>
      <c r="K4" s="30"/>
      <c r="M4" s="31" t="s">
        <v>12</v>
      </c>
      <c r="AT4" s="23" t="s">
        <v>6</v>
      </c>
    </row>
    <row r="5" spans="1:70" ht="6.95" customHeight="1">
      <c r="B5" s="27"/>
      <c r="C5" s="28"/>
      <c r="D5" s="28"/>
      <c r="E5" s="28"/>
      <c r="F5" s="28"/>
      <c r="G5" s="28"/>
      <c r="H5" s="28"/>
      <c r="I5" s="125"/>
      <c r="J5" s="28"/>
      <c r="K5" s="30"/>
    </row>
    <row r="6" spans="1:70" ht="15">
      <c r="B6" s="27"/>
      <c r="C6" s="28"/>
      <c r="D6" s="36" t="s">
        <v>18</v>
      </c>
      <c r="E6" s="28"/>
      <c r="F6" s="28"/>
      <c r="G6" s="28"/>
      <c r="H6" s="28"/>
      <c r="I6" s="125"/>
      <c r="J6" s="28"/>
      <c r="K6" s="30"/>
    </row>
    <row r="7" spans="1:70" ht="16.5" customHeight="1">
      <c r="B7" s="27"/>
      <c r="C7" s="28"/>
      <c r="D7" s="28"/>
      <c r="E7" s="375" t="str">
        <f>'Rekapitulace stavby'!K6</f>
        <v>Ústí nad Orlicí - ulice Příkopy, Havlíčkova</v>
      </c>
      <c r="F7" s="381"/>
      <c r="G7" s="381"/>
      <c r="H7" s="381"/>
      <c r="I7" s="125"/>
      <c r="J7" s="28"/>
      <c r="K7" s="30"/>
    </row>
    <row r="8" spans="1:70" ht="15">
      <c r="B8" s="27"/>
      <c r="C8" s="28"/>
      <c r="D8" s="36" t="s">
        <v>99</v>
      </c>
      <c r="E8" s="28"/>
      <c r="F8" s="28"/>
      <c r="G8" s="28"/>
      <c r="H8" s="28"/>
      <c r="I8" s="125"/>
      <c r="J8" s="28"/>
      <c r="K8" s="30"/>
    </row>
    <row r="9" spans="1:70" s="1" customFormat="1" ht="16.5" customHeight="1">
      <c r="B9" s="40"/>
      <c r="C9" s="41"/>
      <c r="D9" s="41"/>
      <c r="E9" s="375" t="s">
        <v>100</v>
      </c>
      <c r="F9" s="376"/>
      <c r="G9" s="376"/>
      <c r="H9" s="376"/>
      <c r="I9" s="126"/>
      <c r="J9" s="41"/>
      <c r="K9" s="44"/>
    </row>
    <row r="10" spans="1:70" s="1" customFormat="1" ht="15">
      <c r="B10" s="40"/>
      <c r="C10" s="41"/>
      <c r="D10" s="36" t="s">
        <v>101</v>
      </c>
      <c r="E10" s="41"/>
      <c r="F10" s="41"/>
      <c r="G10" s="41"/>
      <c r="H10" s="41"/>
      <c r="I10" s="126"/>
      <c r="J10" s="41"/>
      <c r="K10" s="44"/>
    </row>
    <row r="11" spans="1:70" s="1" customFormat="1" ht="36.950000000000003" customHeight="1">
      <c r="B11" s="40"/>
      <c r="C11" s="41"/>
      <c r="D11" s="41"/>
      <c r="E11" s="377" t="s">
        <v>102</v>
      </c>
      <c r="F11" s="376"/>
      <c r="G11" s="376"/>
      <c r="H11" s="376"/>
      <c r="I11" s="126"/>
      <c r="J11" s="41"/>
      <c r="K11" s="44"/>
    </row>
    <row r="12" spans="1:70" s="1" customFormat="1">
      <c r="B12" s="40"/>
      <c r="C12" s="41"/>
      <c r="D12" s="41"/>
      <c r="E12" s="41"/>
      <c r="F12" s="41"/>
      <c r="G12" s="41"/>
      <c r="H12" s="41"/>
      <c r="I12" s="126"/>
      <c r="J12" s="41"/>
      <c r="K12" s="44"/>
    </row>
    <row r="13" spans="1:70" s="1" customFormat="1" ht="14.45" customHeight="1">
      <c r="B13" s="40"/>
      <c r="C13" s="41"/>
      <c r="D13" s="36" t="s">
        <v>20</v>
      </c>
      <c r="E13" s="41"/>
      <c r="F13" s="34" t="s">
        <v>21</v>
      </c>
      <c r="G13" s="41"/>
      <c r="H13" s="41"/>
      <c r="I13" s="127" t="s">
        <v>22</v>
      </c>
      <c r="J13" s="34" t="s">
        <v>23</v>
      </c>
      <c r="K13" s="44"/>
    </row>
    <row r="14" spans="1:70" s="1" customFormat="1" ht="14.45" customHeight="1">
      <c r="B14" s="40"/>
      <c r="C14" s="41"/>
      <c r="D14" s="36" t="s">
        <v>24</v>
      </c>
      <c r="E14" s="41"/>
      <c r="F14" s="34" t="s">
        <v>25</v>
      </c>
      <c r="G14" s="41"/>
      <c r="H14" s="41"/>
      <c r="I14" s="127" t="s">
        <v>26</v>
      </c>
      <c r="J14" s="128" t="str">
        <f>'Rekapitulace stavby'!AN8</f>
        <v>1.8.2017</v>
      </c>
      <c r="K14" s="44"/>
    </row>
    <row r="15" spans="1:70" s="1" customFormat="1" ht="10.9" customHeight="1">
      <c r="B15" s="40"/>
      <c r="C15" s="41"/>
      <c r="D15" s="41"/>
      <c r="E15" s="41"/>
      <c r="F15" s="41"/>
      <c r="G15" s="41"/>
      <c r="H15" s="41"/>
      <c r="I15" s="126"/>
      <c r="J15" s="41"/>
      <c r="K15" s="44"/>
    </row>
    <row r="16" spans="1:70" s="1" customFormat="1" ht="14.45" customHeight="1">
      <c r="B16" s="40"/>
      <c r="C16" s="41"/>
      <c r="D16" s="36" t="s">
        <v>28</v>
      </c>
      <c r="E16" s="41"/>
      <c r="F16" s="41"/>
      <c r="G16" s="41"/>
      <c r="H16" s="41"/>
      <c r="I16" s="127" t="s">
        <v>29</v>
      </c>
      <c r="J16" s="34" t="str">
        <f>IF('Rekapitulace stavby'!AN10="","",'Rekapitulace stavby'!AN10)</f>
        <v/>
      </c>
      <c r="K16" s="44"/>
    </row>
    <row r="17" spans="2:11" s="1" customFormat="1" ht="18" customHeight="1">
      <c r="B17" s="40"/>
      <c r="C17" s="41"/>
      <c r="D17" s="41"/>
      <c r="E17" s="34" t="str">
        <f>IF('Rekapitulace stavby'!E11="","",'Rekapitulace stavby'!E11)</f>
        <v xml:space="preserve"> </v>
      </c>
      <c r="F17" s="41"/>
      <c r="G17" s="41"/>
      <c r="H17" s="41"/>
      <c r="I17" s="127" t="s">
        <v>32</v>
      </c>
      <c r="J17" s="34" t="str">
        <f>IF('Rekapitulace stavby'!AN11="","",'Rekapitulace stavby'!AN11)</f>
        <v/>
      </c>
      <c r="K17" s="44"/>
    </row>
    <row r="18" spans="2:11" s="1" customFormat="1" ht="6.95" customHeight="1">
      <c r="B18" s="40"/>
      <c r="C18" s="41"/>
      <c r="D18" s="41"/>
      <c r="E18" s="41"/>
      <c r="F18" s="41"/>
      <c r="G18" s="41"/>
      <c r="H18" s="41"/>
      <c r="I18" s="126"/>
      <c r="J18" s="41"/>
      <c r="K18" s="44"/>
    </row>
    <row r="19" spans="2:11" s="1" customFormat="1" ht="14.45" customHeight="1">
      <c r="B19" s="40"/>
      <c r="C19" s="41"/>
      <c r="D19" s="36" t="s">
        <v>33</v>
      </c>
      <c r="E19" s="41"/>
      <c r="F19" s="41"/>
      <c r="G19" s="41"/>
      <c r="H19" s="41"/>
      <c r="I19" s="127" t="s">
        <v>29</v>
      </c>
      <c r="J19" s="34" t="str">
        <f>IF('Rekapitulace stavby'!AN13="Vyplň údaj","",IF('Rekapitulace stavby'!AN13="","",'Rekapitulace stavby'!AN13))</f>
        <v/>
      </c>
      <c r="K19" s="44"/>
    </row>
    <row r="20" spans="2:11" s="1" customFormat="1" ht="18" customHeight="1">
      <c r="B20" s="40"/>
      <c r="C20" s="41"/>
      <c r="D20" s="41"/>
      <c r="E20" s="34" t="str">
        <f>IF('Rekapitulace stavby'!E14="Vyplň údaj","",IF('Rekapitulace stavby'!E14="","",'Rekapitulace stavby'!E14))</f>
        <v/>
      </c>
      <c r="F20" s="41"/>
      <c r="G20" s="41"/>
      <c r="H20" s="41"/>
      <c r="I20" s="127" t="s">
        <v>32</v>
      </c>
      <c r="J20" s="34" t="str">
        <f>IF('Rekapitulace stavby'!AN14="Vyplň údaj","",IF('Rekapitulace stavby'!AN14="","",'Rekapitulace stavby'!AN14))</f>
        <v/>
      </c>
      <c r="K20" s="44"/>
    </row>
    <row r="21" spans="2:11" s="1" customFormat="1" ht="6.95" customHeight="1">
      <c r="B21" s="40"/>
      <c r="C21" s="41"/>
      <c r="D21" s="41"/>
      <c r="E21" s="41"/>
      <c r="F21" s="41"/>
      <c r="G21" s="41"/>
      <c r="H21" s="41"/>
      <c r="I21" s="126"/>
      <c r="J21" s="41"/>
      <c r="K21" s="44"/>
    </row>
    <row r="22" spans="2:11" s="1" customFormat="1" ht="14.45" customHeight="1">
      <c r="B22" s="40"/>
      <c r="C22" s="41"/>
      <c r="D22" s="36" t="s">
        <v>35</v>
      </c>
      <c r="E22" s="41"/>
      <c r="F22" s="41"/>
      <c r="G22" s="41"/>
      <c r="H22" s="41"/>
      <c r="I22" s="127" t="s">
        <v>29</v>
      </c>
      <c r="J22" s="34" t="s">
        <v>30</v>
      </c>
      <c r="K22" s="44"/>
    </row>
    <row r="23" spans="2:11" s="1" customFormat="1" ht="18" customHeight="1">
      <c r="B23" s="40"/>
      <c r="C23" s="41"/>
      <c r="D23" s="41"/>
      <c r="E23" s="34" t="s">
        <v>36</v>
      </c>
      <c r="F23" s="41"/>
      <c r="G23" s="41"/>
      <c r="H23" s="41"/>
      <c r="I23" s="127" t="s">
        <v>32</v>
      </c>
      <c r="J23" s="34" t="s">
        <v>30</v>
      </c>
      <c r="K23" s="44"/>
    </row>
    <row r="24" spans="2:11" s="1" customFormat="1" ht="6.95" customHeight="1">
      <c r="B24" s="40"/>
      <c r="C24" s="41"/>
      <c r="D24" s="41"/>
      <c r="E24" s="41"/>
      <c r="F24" s="41"/>
      <c r="G24" s="41"/>
      <c r="H24" s="41"/>
      <c r="I24" s="126"/>
      <c r="J24" s="41"/>
      <c r="K24" s="44"/>
    </row>
    <row r="25" spans="2:11" s="1" customFormat="1" ht="14.45" customHeight="1">
      <c r="B25" s="40"/>
      <c r="C25" s="41"/>
      <c r="D25" s="36" t="s">
        <v>38</v>
      </c>
      <c r="E25" s="41"/>
      <c r="F25" s="41"/>
      <c r="G25" s="41"/>
      <c r="H25" s="41"/>
      <c r="I25" s="126"/>
      <c r="J25" s="41"/>
      <c r="K25" s="44"/>
    </row>
    <row r="26" spans="2:11" s="7" customFormat="1" ht="16.5" customHeight="1">
      <c r="B26" s="129"/>
      <c r="C26" s="130"/>
      <c r="D26" s="130"/>
      <c r="E26" s="369" t="s">
        <v>30</v>
      </c>
      <c r="F26" s="369"/>
      <c r="G26" s="369"/>
      <c r="H26" s="369"/>
      <c r="I26" s="131"/>
      <c r="J26" s="130"/>
      <c r="K26" s="132"/>
    </row>
    <row r="27" spans="2:11" s="1" customFormat="1" ht="6.95" customHeight="1">
      <c r="B27" s="40"/>
      <c r="C27" s="41"/>
      <c r="D27" s="41"/>
      <c r="E27" s="41"/>
      <c r="F27" s="41"/>
      <c r="G27" s="41"/>
      <c r="H27" s="41"/>
      <c r="I27" s="126"/>
      <c r="J27" s="41"/>
      <c r="K27" s="44"/>
    </row>
    <row r="28" spans="2:11" s="1" customFormat="1" ht="6.95" customHeight="1">
      <c r="B28" s="40"/>
      <c r="C28" s="41"/>
      <c r="D28" s="84"/>
      <c r="E28" s="84"/>
      <c r="F28" s="84"/>
      <c r="G28" s="84"/>
      <c r="H28" s="84"/>
      <c r="I28" s="133"/>
      <c r="J28" s="84"/>
      <c r="K28" s="134"/>
    </row>
    <row r="29" spans="2:11" s="1" customFormat="1" ht="25.35" customHeight="1">
      <c r="B29" s="40"/>
      <c r="C29" s="41"/>
      <c r="D29" s="135" t="s">
        <v>40</v>
      </c>
      <c r="E29" s="41"/>
      <c r="F29" s="41"/>
      <c r="G29" s="41"/>
      <c r="H29" s="41"/>
      <c r="I29" s="126"/>
      <c r="J29" s="136">
        <f>ROUND(J96,2)</f>
        <v>0</v>
      </c>
      <c r="K29" s="44"/>
    </row>
    <row r="30" spans="2:11" s="1" customFormat="1" ht="6.95" customHeight="1">
      <c r="B30" s="40"/>
      <c r="C30" s="41"/>
      <c r="D30" s="84"/>
      <c r="E30" s="84"/>
      <c r="F30" s="84"/>
      <c r="G30" s="84"/>
      <c r="H30" s="84"/>
      <c r="I30" s="133"/>
      <c r="J30" s="84"/>
      <c r="K30" s="134"/>
    </row>
    <row r="31" spans="2:11" s="1" customFormat="1" ht="14.45" customHeight="1">
      <c r="B31" s="40"/>
      <c r="C31" s="41"/>
      <c r="D31" s="41"/>
      <c r="E31" s="41"/>
      <c r="F31" s="45" t="s">
        <v>42</v>
      </c>
      <c r="G31" s="41"/>
      <c r="H31" s="41"/>
      <c r="I31" s="137" t="s">
        <v>41</v>
      </c>
      <c r="J31" s="45" t="s">
        <v>43</v>
      </c>
      <c r="K31" s="44"/>
    </row>
    <row r="32" spans="2:11" s="1" customFormat="1" ht="14.45" customHeight="1">
      <c r="B32" s="40"/>
      <c r="C32" s="41"/>
      <c r="D32" s="48" t="s">
        <v>44</v>
      </c>
      <c r="E32" s="48" t="s">
        <v>45</v>
      </c>
      <c r="F32" s="138">
        <f>ROUND(SUM(BE96:BE505), 2)</f>
        <v>0</v>
      </c>
      <c r="G32" s="41"/>
      <c r="H32" s="41"/>
      <c r="I32" s="139">
        <v>0.21</v>
      </c>
      <c r="J32" s="138">
        <f>ROUND(ROUND((SUM(BE96:BE505)), 2)*I32, 2)</f>
        <v>0</v>
      </c>
      <c r="K32" s="44"/>
    </row>
    <row r="33" spans="2:11" s="1" customFormat="1" ht="14.45" customHeight="1">
      <c r="B33" s="40"/>
      <c r="C33" s="41"/>
      <c r="D33" s="41"/>
      <c r="E33" s="48" t="s">
        <v>46</v>
      </c>
      <c r="F33" s="138">
        <f>ROUND(SUM(BF96:BF505), 2)</f>
        <v>0</v>
      </c>
      <c r="G33" s="41"/>
      <c r="H33" s="41"/>
      <c r="I33" s="139">
        <v>0.15</v>
      </c>
      <c r="J33" s="138">
        <f>ROUND(ROUND((SUM(BF96:BF505)), 2)*I33, 2)</f>
        <v>0</v>
      </c>
      <c r="K33" s="44"/>
    </row>
    <row r="34" spans="2:11" s="1" customFormat="1" ht="14.45" hidden="1" customHeight="1">
      <c r="B34" s="40"/>
      <c r="C34" s="41"/>
      <c r="D34" s="41"/>
      <c r="E34" s="48" t="s">
        <v>47</v>
      </c>
      <c r="F34" s="138">
        <f>ROUND(SUM(BG96:BG505), 2)</f>
        <v>0</v>
      </c>
      <c r="G34" s="41"/>
      <c r="H34" s="41"/>
      <c r="I34" s="139">
        <v>0.21</v>
      </c>
      <c r="J34" s="138">
        <v>0</v>
      </c>
      <c r="K34" s="44"/>
    </row>
    <row r="35" spans="2:11" s="1" customFormat="1" ht="14.45" hidden="1" customHeight="1">
      <c r="B35" s="40"/>
      <c r="C35" s="41"/>
      <c r="D35" s="41"/>
      <c r="E35" s="48" t="s">
        <v>48</v>
      </c>
      <c r="F35" s="138">
        <f>ROUND(SUM(BH96:BH505), 2)</f>
        <v>0</v>
      </c>
      <c r="G35" s="41"/>
      <c r="H35" s="41"/>
      <c r="I35" s="139">
        <v>0.15</v>
      </c>
      <c r="J35" s="138">
        <v>0</v>
      </c>
      <c r="K35" s="44"/>
    </row>
    <row r="36" spans="2:11" s="1" customFormat="1" ht="14.45" hidden="1" customHeight="1">
      <c r="B36" s="40"/>
      <c r="C36" s="41"/>
      <c r="D36" s="41"/>
      <c r="E36" s="48" t="s">
        <v>49</v>
      </c>
      <c r="F36" s="138">
        <f>ROUND(SUM(BI96:BI505), 2)</f>
        <v>0</v>
      </c>
      <c r="G36" s="41"/>
      <c r="H36" s="41"/>
      <c r="I36" s="139">
        <v>0</v>
      </c>
      <c r="J36" s="138">
        <v>0</v>
      </c>
      <c r="K36" s="44"/>
    </row>
    <row r="37" spans="2:11" s="1" customFormat="1" ht="6.95" customHeight="1">
      <c r="B37" s="40"/>
      <c r="C37" s="41"/>
      <c r="D37" s="41"/>
      <c r="E37" s="41"/>
      <c r="F37" s="41"/>
      <c r="G37" s="41"/>
      <c r="H37" s="41"/>
      <c r="I37" s="126"/>
      <c r="J37" s="41"/>
      <c r="K37" s="44"/>
    </row>
    <row r="38" spans="2:11" s="1" customFormat="1" ht="25.35" customHeight="1">
      <c r="B38" s="40"/>
      <c r="C38" s="140"/>
      <c r="D38" s="141" t="s">
        <v>50</v>
      </c>
      <c r="E38" s="78"/>
      <c r="F38" s="78"/>
      <c r="G38" s="142" t="s">
        <v>51</v>
      </c>
      <c r="H38" s="143" t="s">
        <v>52</v>
      </c>
      <c r="I38" s="144"/>
      <c r="J38" s="145">
        <f>SUM(J29:J36)</f>
        <v>0</v>
      </c>
      <c r="K38" s="146"/>
    </row>
    <row r="39" spans="2:11" s="1" customFormat="1" ht="14.45" customHeight="1">
      <c r="B39" s="55"/>
      <c r="C39" s="56"/>
      <c r="D39" s="56"/>
      <c r="E39" s="56"/>
      <c r="F39" s="56"/>
      <c r="G39" s="56"/>
      <c r="H39" s="56"/>
      <c r="I39" s="147"/>
      <c r="J39" s="56"/>
      <c r="K39" s="57"/>
    </row>
    <row r="43" spans="2:11" s="1" customFormat="1" ht="6.95" customHeight="1">
      <c r="B43" s="148"/>
      <c r="C43" s="149"/>
      <c r="D43" s="149"/>
      <c r="E43" s="149"/>
      <c r="F43" s="149"/>
      <c r="G43" s="149"/>
      <c r="H43" s="149"/>
      <c r="I43" s="150"/>
      <c r="J43" s="149"/>
      <c r="K43" s="151"/>
    </row>
    <row r="44" spans="2:11" s="1" customFormat="1" ht="36.950000000000003" customHeight="1">
      <c r="B44" s="40"/>
      <c r="C44" s="29" t="s">
        <v>103</v>
      </c>
      <c r="D44" s="41"/>
      <c r="E44" s="41"/>
      <c r="F44" s="41"/>
      <c r="G44" s="41"/>
      <c r="H44" s="41"/>
      <c r="I44" s="126"/>
      <c r="J44" s="41"/>
      <c r="K44" s="44"/>
    </row>
    <row r="45" spans="2:11" s="1" customFormat="1" ht="6.95" customHeight="1">
      <c r="B45" s="40"/>
      <c r="C45" s="41"/>
      <c r="D45" s="41"/>
      <c r="E45" s="41"/>
      <c r="F45" s="41"/>
      <c r="G45" s="41"/>
      <c r="H45" s="41"/>
      <c r="I45" s="126"/>
      <c r="J45" s="41"/>
      <c r="K45" s="44"/>
    </row>
    <row r="46" spans="2:11" s="1" customFormat="1" ht="14.45" customHeight="1">
      <c r="B46" s="40"/>
      <c r="C46" s="36" t="s">
        <v>18</v>
      </c>
      <c r="D46" s="41"/>
      <c r="E46" s="41"/>
      <c r="F46" s="41"/>
      <c r="G46" s="41"/>
      <c r="H46" s="41"/>
      <c r="I46" s="126"/>
      <c r="J46" s="41"/>
      <c r="K46" s="44"/>
    </row>
    <row r="47" spans="2:11" s="1" customFormat="1" ht="16.5" customHeight="1">
      <c r="B47" s="40"/>
      <c r="C47" s="41"/>
      <c r="D47" s="41"/>
      <c r="E47" s="375" t="str">
        <f>E7</f>
        <v>Ústí nad Orlicí - ulice Příkopy, Havlíčkova</v>
      </c>
      <c r="F47" s="381"/>
      <c r="G47" s="381"/>
      <c r="H47" s="381"/>
      <c r="I47" s="126"/>
      <c r="J47" s="41"/>
      <c r="K47" s="44"/>
    </row>
    <row r="48" spans="2:11" ht="15">
      <c r="B48" s="27"/>
      <c r="C48" s="36" t="s">
        <v>99</v>
      </c>
      <c r="D48" s="28"/>
      <c r="E48" s="28"/>
      <c r="F48" s="28"/>
      <c r="G48" s="28"/>
      <c r="H48" s="28"/>
      <c r="I48" s="125"/>
      <c r="J48" s="28"/>
      <c r="K48" s="30"/>
    </row>
    <row r="49" spans="2:47" s="1" customFormat="1" ht="16.5" customHeight="1">
      <c r="B49" s="40"/>
      <c r="C49" s="41"/>
      <c r="D49" s="41"/>
      <c r="E49" s="375" t="s">
        <v>100</v>
      </c>
      <c r="F49" s="376"/>
      <c r="G49" s="376"/>
      <c r="H49" s="376"/>
      <c r="I49" s="126"/>
      <c r="J49" s="41"/>
      <c r="K49" s="44"/>
    </row>
    <row r="50" spans="2:47" s="1" customFormat="1" ht="14.45" customHeight="1">
      <c r="B50" s="40"/>
      <c r="C50" s="36" t="s">
        <v>101</v>
      </c>
      <c r="D50" s="41"/>
      <c r="E50" s="41"/>
      <c r="F50" s="41"/>
      <c r="G50" s="41"/>
      <c r="H50" s="41"/>
      <c r="I50" s="126"/>
      <c r="J50" s="41"/>
      <c r="K50" s="44"/>
    </row>
    <row r="51" spans="2:47" s="1" customFormat="1" ht="17.25" customHeight="1">
      <c r="B51" s="40"/>
      <c r="C51" s="41"/>
      <c r="D51" s="41"/>
      <c r="E51" s="377" t="str">
        <f>E11</f>
        <v>SO 102 - Ulice Černá a Příkopy II - soupis prací</v>
      </c>
      <c r="F51" s="376"/>
      <c r="G51" s="376"/>
      <c r="H51" s="376"/>
      <c r="I51" s="126"/>
      <c r="J51" s="41"/>
      <c r="K51" s="44"/>
    </row>
    <row r="52" spans="2:47" s="1" customFormat="1" ht="6.95" customHeight="1">
      <c r="B52" s="40"/>
      <c r="C52" s="41"/>
      <c r="D52" s="41"/>
      <c r="E52" s="41"/>
      <c r="F52" s="41"/>
      <c r="G52" s="41"/>
      <c r="H52" s="41"/>
      <c r="I52" s="126"/>
      <c r="J52" s="41"/>
      <c r="K52" s="44"/>
    </row>
    <row r="53" spans="2:47" s="1" customFormat="1" ht="18" customHeight="1">
      <c r="B53" s="40"/>
      <c r="C53" s="36" t="s">
        <v>24</v>
      </c>
      <c r="D53" s="41"/>
      <c r="E53" s="41"/>
      <c r="F53" s="34" t="str">
        <f>F14</f>
        <v>Ústí nad Orlicí</v>
      </c>
      <c r="G53" s="41"/>
      <c r="H53" s="41"/>
      <c r="I53" s="127" t="s">
        <v>26</v>
      </c>
      <c r="J53" s="128" t="str">
        <f>IF(J14="","",J14)</f>
        <v>1.8.2017</v>
      </c>
      <c r="K53" s="44"/>
    </row>
    <row r="54" spans="2:47" s="1" customFormat="1" ht="6.95" customHeight="1">
      <c r="B54" s="40"/>
      <c r="C54" s="41"/>
      <c r="D54" s="41"/>
      <c r="E54" s="41"/>
      <c r="F54" s="41"/>
      <c r="G54" s="41"/>
      <c r="H54" s="41"/>
      <c r="I54" s="126"/>
      <c r="J54" s="41"/>
      <c r="K54" s="44"/>
    </row>
    <row r="55" spans="2:47" s="1" customFormat="1" ht="15">
      <c r="B55" s="40"/>
      <c r="C55" s="36" t="s">
        <v>28</v>
      </c>
      <c r="D55" s="41"/>
      <c r="E55" s="41"/>
      <c r="F55" s="34" t="str">
        <f>E17</f>
        <v xml:space="preserve"> </v>
      </c>
      <c r="G55" s="41"/>
      <c r="H55" s="41"/>
      <c r="I55" s="127" t="s">
        <v>35</v>
      </c>
      <c r="J55" s="369" t="str">
        <f>E23</f>
        <v>Ing. Jiří Cihlář</v>
      </c>
      <c r="K55" s="44"/>
    </row>
    <row r="56" spans="2:47" s="1" customFormat="1" ht="14.45" customHeight="1">
      <c r="B56" s="40"/>
      <c r="C56" s="36" t="s">
        <v>33</v>
      </c>
      <c r="D56" s="41"/>
      <c r="E56" s="41"/>
      <c r="F56" s="34" t="str">
        <f>IF(E20="","",E20)</f>
        <v/>
      </c>
      <c r="G56" s="41"/>
      <c r="H56" s="41"/>
      <c r="I56" s="126"/>
      <c r="J56" s="378"/>
      <c r="K56" s="44"/>
    </row>
    <row r="57" spans="2:47" s="1" customFormat="1" ht="10.35" customHeight="1">
      <c r="B57" s="40"/>
      <c r="C57" s="41"/>
      <c r="D57" s="41"/>
      <c r="E57" s="41"/>
      <c r="F57" s="41"/>
      <c r="G57" s="41"/>
      <c r="H57" s="41"/>
      <c r="I57" s="126"/>
      <c r="J57" s="41"/>
      <c r="K57" s="44"/>
    </row>
    <row r="58" spans="2:47" s="1" customFormat="1" ht="29.25" customHeight="1">
      <c r="B58" s="40"/>
      <c r="C58" s="152" t="s">
        <v>104</v>
      </c>
      <c r="D58" s="140"/>
      <c r="E58" s="140"/>
      <c r="F58" s="140"/>
      <c r="G58" s="140"/>
      <c r="H58" s="140"/>
      <c r="I58" s="153"/>
      <c r="J58" s="154" t="s">
        <v>105</v>
      </c>
      <c r="K58" s="155"/>
    </row>
    <row r="59" spans="2:47" s="1" customFormat="1" ht="10.35" customHeight="1">
      <c r="B59" s="40"/>
      <c r="C59" s="41"/>
      <c r="D59" s="41"/>
      <c r="E59" s="41"/>
      <c r="F59" s="41"/>
      <c r="G59" s="41"/>
      <c r="H59" s="41"/>
      <c r="I59" s="126"/>
      <c r="J59" s="41"/>
      <c r="K59" s="44"/>
    </row>
    <row r="60" spans="2:47" s="1" customFormat="1" ht="29.25" customHeight="1">
      <c r="B60" s="40"/>
      <c r="C60" s="156" t="s">
        <v>106</v>
      </c>
      <c r="D60" s="41"/>
      <c r="E60" s="41"/>
      <c r="F60" s="41"/>
      <c r="G60" s="41"/>
      <c r="H60" s="41"/>
      <c r="I60" s="126"/>
      <c r="J60" s="136">
        <f>J96</f>
        <v>0</v>
      </c>
      <c r="K60" s="44"/>
      <c r="AU60" s="23" t="s">
        <v>107</v>
      </c>
    </row>
    <row r="61" spans="2:47" s="8" customFormat="1" ht="24.95" customHeight="1">
      <c r="B61" s="157"/>
      <c r="C61" s="158"/>
      <c r="D61" s="159" t="s">
        <v>108</v>
      </c>
      <c r="E61" s="160"/>
      <c r="F61" s="160"/>
      <c r="G61" s="160"/>
      <c r="H61" s="160"/>
      <c r="I61" s="161"/>
      <c r="J61" s="162">
        <f>J97</f>
        <v>0</v>
      </c>
      <c r="K61" s="163"/>
    </row>
    <row r="62" spans="2:47" s="9" customFormat="1" ht="19.899999999999999" customHeight="1">
      <c r="B62" s="164"/>
      <c r="C62" s="165"/>
      <c r="D62" s="166" t="s">
        <v>109</v>
      </c>
      <c r="E62" s="167"/>
      <c r="F62" s="167"/>
      <c r="G62" s="167"/>
      <c r="H62" s="167"/>
      <c r="I62" s="168"/>
      <c r="J62" s="169">
        <f>J98</f>
        <v>0</v>
      </c>
      <c r="K62" s="170"/>
    </row>
    <row r="63" spans="2:47" s="9" customFormat="1" ht="19.899999999999999" customHeight="1">
      <c r="B63" s="164"/>
      <c r="C63" s="165"/>
      <c r="D63" s="166" t="s">
        <v>110</v>
      </c>
      <c r="E63" s="167"/>
      <c r="F63" s="167"/>
      <c r="G63" s="167"/>
      <c r="H63" s="167"/>
      <c r="I63" s="168"/>
      <c r="J63" s="169">
        <f>J204</f>
        <v>0</v>
      </c>
      <c r="K63" s="170"/>
    </row>
    <row r="64" spans="2:47" s="9" customFormat="1" ht="19.899999999999999" customHeight="1">
      <c r="B64" s="164"/>
      <c r="C64" s="165"/>
      <c r="D64" s="166" t="s">
        <v>111</v>
      </c>
      <c r="E64" s="167"/>
      <c r="F64" s="167"/>
      <c r="G64" s="167"/>
      <c r="H64" s="167"/>
      <c r="I64" s="168"/>
      <c r="J64" s="169">
        <f>J213</f>
        <v>0</v>
      </c>
      <c r="K64" s="170"/>
    </row>
    <row r="65" spans="2:12" s="9" customFormat="1" ht="19.899999999999999" customHeight="1">
      <c r="B65" s="164"/>
      <c r="C65" s="165"/>
      <c r="D65" s="166" t="s">
        <v>112</v>
      </c>
      <c r="E65" s="167"/>
      <c r="F65" s="167"/>
      <c r="G65" s="167"/>
      <c r="H65" s="167"/>
      <c r="I65" s="168"/>
      <c r="J65" s="169">
        <f>J224</f>
        <v>0</v>
      </c>
      <c r="K65" s="170"/>
    </row>
    <row r="66" spans="2:12" s="9" customFormat="1" ht="19.899999999999999" customHeight="1">
      <c r="B66" s="164"/>
      <c r="C66" s="165"/>
      <c r="D66" s="166" t="s">
        <v>113</v>
      </c>
      <c r="E66" s="167"/>
      <c r="F66" s="167"/>
      <c r="G66" s="167"/>
      <c r="H66" s="167"/>
      <c r="I66" s="168"/>
      <c r="J66" s="169">
        <f>J268</f>
        <v>0</v>
      </c>
      <c r="K66" s="170"/>
    </row>
    <row r="67" spans="2:12" s="9" customFormat="1" ht="19.899999999999999" customHeight="1">
      <c r="B67" s="164"/>
      <c r="C67" s="165"/>
      <c r="D67" s="166" t="s">
        <v>114</v>
      </c>
      <c r="E67" s="167"/>
      <c r="F67" s="167"/>
      <c r="G67" s="167"/>
      <c r="H67" s="167"/>
      <c r="I67" s="168"/>
      <c r="J67" s="169">
        <f>J276</f>
        <v>0</v>
      </c>
      <c r="K67" s="170"/>
    </row>
    <row r="68" spans="2:12" s="9" customFormat="1" ht="19.899999999999999" customHeight="1">
      <c r="B68" s="164"/>
      <c r="C68" s="165"/>
      <c r="D68" s="166" t="s">
        <v>115</v>
      </c>
      <c r="E68" s="167"/>
      <c r="F68" s="167"/>
      <c r="G68" s="167"/>
      <c r="H68" s="167"/>
      <c r="I68" s="168"/>
      <c r="J68" s="169">
        <f>J330</f>
        <v>0</v>
      </c>
      <c r="K68" s="170"/>
    </row>
    <row r="69" spans="2:12" s="9" customFormat="1" ht="14.85" customHeight="1">
      <c r="B69" s="164"/>
      <c r="C69" s="165"/>
      <c r="D69" s="166" t="s">
        <v>116</v>
      </c>
      <c r="E69" s="167"/>
      <c r="F69" s="167"/>
      <c r="G69" s="167"/>
      <c r="H69" s="167"/>
      <c r="I69" s="168"/>
      <c r="J69" s="169">
        <f>J404</f>
        <v>0</v>
      </c>
      <c r="K69" s="170"/>
    </row>
    <row r="70" spans="2:12" s="9" customFormat="1" ht="19.899999999999999" customHeight="1">
      <c r="B70" s="164"/>
      <c r="C70" s="165"/>
      <c r="D70" s="166" t="s">
        <v>117</v>
      </c>
      <c r="E70" s="167"/>
      <c r="F70" s="167"/>
      <c r="G70" s="167"/>
      <c r="H70" s="167"/>
      <c r="I70" s="168"/>
      <c r="J70" s="169">
        <f>J445</f>
        <v>0</v>
      </c>
      <c r="K70" s="170"/>
    </row>
    <row r="71" spans="2:12" s="9" customFormat="1" ht="19.899999999999999" customHeight="1">
      <c r="B71" s="164"/>
      <c r="C71" s="165"/>
      <c r="D71" s="166" t="s">
        <v>118</v>
      </c>
      <c r="E71" s="167"/>
      <c r="F71" s="167"/>
      <c r="G71" s="167"/>
      <c r="H71" s="167"/>
      <c r="I71" s="168"/>
      <c r="J71" s="169">
        <f>J494</f>
        <v>0</v>
      </c>
      <c r="K71" s="170"/>
    </row>
    <row r="72" spans="2:12" s="8" customFormat="1" ht="24.95" customHeight="1">
      <c r="B72" s="157"/>
      <c r="C72" s="158"/>
      <c r="D72" s="159" t="s">
        <v>119</v>
      </c>
      <c r="E72" s="160"/>
      <c r="F72" s="160"/>
      <c r="G72" s="160"/>
      <c r="H72" s="160"/>
      <c r="I72" s="161"/>
      <c r="J72" s="162">
        <f>J497</f>
        <v>0</v>
      </c>
      <c r="K72" s="163"/>
    </row>
    <row r="73" spans="2:12" s="9" customFormat="1" ht="19.899999999999999" customHeight="1">
      <c r="B73" s="164"/>
      <c r="C73" s="165"/>
      <c r="D73" s="166" t="s">
        <v>120</v>
      </c>
      <c r="E73" s="167"/>
      <c r="F73" s="167"/>
      <c r="G73" s="167"/>
      <c r="H73" s="167"/>
      <c r="I73" s="168"/>
      <c r="J73" s="169">
        <f>J498</f>
        <v>0</v>
      </c>
      <c r="K73" s="170"/>
    </row>
    <row r="74" spans="2:12" s="9" customFormat="1" ht="19.899999999999999" customHeight="1">
      <c r="B74" s="164"/>
      <c r="C74" s="165"/>
      <c r="D74" s="166" t="s">
        <v>121</v>
      </c>
      <c r="E74" s="167"/>
      <c r="F74" s="167"/>
      <c r="G74" s="167"/>
      <c r="H74" s="167"/>
      <c r="I74" s="168"/>
      <c r="J74" s="169">
        <f>J501</f>
        <v>0</v>
      </c>
      <c r="K74" s="170"/>
    </row>
    <row r="75" spans="2:12" s="1" customFormat="1" ht="21.75" customHeight="1">
      <c r="B75" s="40"/>
      <c r="C75" s="41"/>
      <c r="D75" s="41"/>
      <c r="E75" s="41"/>
      <c r="F75" s="41"/>
      <c r="G75" s="41"/>
      <c r="H75" s="41"/>
      <c r="I75" s="126"/>
      <c r="J75" s="41"/>
      <c r="K75" s="44"/>
    </row>
    <row r="76" spans="2:12" s="1" customFormat="1" ht="6.95" customHeight="1">
      <c r="B76" s="55"/>
      <c r="C76" s="56"/>
      <c r="D76" s="56"/>
      <c r="E76" s="56"/>
      <c r="F76" s="56"/>
      <c r="G76" s="56"/>
      <c r="H76" s="56"/>
      <c r="I76" s="147"/>
      <c r="J76" s="56"/>
      <c r="K76" s="57"/>
    </row>
    <row r="80" spans="2:12" s="1" customFormat="1" ht="6.95" customHeight="1">
      <c r="B80" s="58"/>
      <c r="C80" s="59"/>
      <c r="D80" s="59"/>
      <c r="E80" s="59"/>
      <c r="F80" s="59"/>
      <c r="G80" s="59"/>
      <c r="H80" s="59"/>
      <c r="I80" s="150"/>
      <c r="J80" s="59"/>
      <c r="K80" s="59"/>
      <c r="L80" s="60"/>
    </row>
    <row r="81" spans="2:63" s="1" customFormat="1" ht="36.950000000000003" customHeight="1">
      <c r="B81" s="40"/>
      <c r="C81" s="61" t="s">
        <v>122</v>
      </c>
      <c r="D81" s="62"/>
      <c r="E81" s="62"/>
      <c r="F81" s="62"/>
      <c r="G81" s="62"/>
      <c r="H81" s="62"/>
      <c r="I81" s="171"/>
      <c r="J81" s="62"/>
      <c r="K81" s="62"/>
      <c r="L81" s="60"/>
    </row>
    <row r="82" spans="2:63" s="1" customFormat="1" ht="6.95" customHeight="1">
      <c r="B82" s="40"/>
      <c r="C82" s="62"/>
      <c r="D82" s="62"/>
      <c r="E82" s="62"/>
      <c r="F82" s="62"/>
      <c r="G82" s="62"/>
      <c r="H82" s="62"/>
      <c r="I82" s="171"/>
      <c r="J82" s="62"/>
      <c r="K82" s="62"/>
      <c r="L82" s="60"/>
    </row>
    <row r="83" spans="2:63" s="1" customFormat="1" ht="14.45" customHeight="1">
      <c r="B83" s="40"/>
      <c r="C83" s="64" t="s">
        <v>18</v>
      </c>
      <c r="D83" s="62"/>
      <c r="E83" s="62"/>
      <c r="F83" s="62"/>
      <c r="G83" s="62"/>
      <c r="H83" s="62"/>
      <c r="I83" s="171"/>
      <c r="J83" s="62"/>
      <c r="K83" s="62"/>
      <c r="L83" s="60"/>
    </row>
    <row r="84" spans="2:63" s="1" customFormat="1" ht="16.5" customHeight="1">
      <c r="B84" s="40"/>
      <c r="C84" s="62"/>
      <c r="D84" s="62"/>
      <c r="E84" s="379" t="str">
        <f>E7</f>
        <v>Ústí nad Orlicí - ulice Příkopy, Havlíčkova</v>
      </c>
      <c r="F84" s="380"/>
      <c r="G84" s="380"/>
      <c r="H84" s="380"/>
      <c r="I84" s="171"/>
      <c r="J84" s="62"/>
      <c r="K84" s="62"/>
      <c r="L84" s="60"/>
    </row>
    <row r="85" spans="2:63" ht="15">
      <c r="B85" s="27"/>
      <c r="C85" s="64" t="s">
        <v>99</v>
      </c>
      <c r="D85" s="172"/>
      <c r="E85" s="172"/>
      <c r="F85" s="172"/>
      <c r="G85" s="172"/>
      <c r="H85" s="172"/>
      <c r="J85" s="172"/>
      <c r="K85" s="172"/>
      <c r="L85" s="173"/>
    </row>
    <row r="86" spans="2:63" s="1" customFormat="1" ht="16.5" customHeight="1">
      <c r="B86" s="40"/>
      <c r="C86" s="62"/>
      <c r="D86" s="62"/>
      <c r="E86" s="379" t="s">
        <v>100</v>
      </c>
      <c r="F86" s="373"/>
      <c r="G86" s="373"/>
      <c r="H86" s="373"/>
      <c r="I86" s="171"/>
      <c r="J86" s="62"/>
      <c r="K86" s="62"/>
      <c r="L86" s="60"/>
    </row>
    <row r="87" spans="2:63" s="1" customFormat="1" ht="14.45" customHeight="1">
      <c r="B87" s="40"/>
      <c r="C87" s="64" t="s">
        <v>101</v>
      </c>
      <c r="D87" s="62"/>
      <c r="E87" s="62"/>
      <c r="F87" s="62"/>
      <c r="G87" s="62"/>
      <c r="H87" s="62"/>
      <c r="I87" s="171"/>
      <c r="J87" s="62"/>
      <c r="K87" s="62"/>
      <c r="L87" s="60"/>
    </row>
    <row r="88" spans="2:63" s="1" customFormat="1" ht="17.25" customHeight="1">
      <c r="B88" s="40"/>
      <c r="C88" s="62"/>
      <c r="D88" s="62"/>
      <c r="E88" s="341" t="str">
        <f>E11</f>
        <v>SO 102 - Ulice Černá a Příkopy II - soupis prací</v>
      </c>
      <c r="F88" s="373"/>
      <c r="G88" s="373"/>
      <c r="H88" s="373"/>
      <c r="I88" s="171"/>
      <c r="J88" s="62"/>
      <c r="K88" s="62"/>
      <c r="L88" s="60"/>
    </row>
    <row r="89" spans="2:63" s="1" customFormat="1" ht="6.95" customHeight="1">
      <c r="B89" s="40"/>
      <c r="C89" s="62"/>
      <c r="D89" s="62"/>
      <c r="E89" s="62"/>
      <c r="F89" s="62"/>
      <c r="G89" s="62"/>
      <c r="H89" s="62"/>
      <c r="I89" s="171"/>
      <c r="J89" s="62"/>
      <c r="K89" s="62"/>
      <c r="L89" s="60"/>
    </row>
    <row r="90" spans="2:63" s="1" customFormat="1" ht="18" customHeight="1">
      <c r="B90" s="40"/>
      <c r="C90" s="64" t="s">
        <v>24</v>
      </c>
      <c r="D90" s="62"/>
      <c r="E90" s="62"/>
      <c r="F90" s="174" t="str">
        <f>F14</f>
        <v>Ústí nad Orlicí</v>
      </c>
      <c r="G90" s="62"/>
      <c r="H90" s="62"/>
      <c r="I90" s="175" t="s">
        <v>26</v>
      </c>
      <c r="J90" s="72" t="str">
        <f>IF(J14="","",J14)</f>
        <v>1.8.2017</v>
      </c>
      <c r="K90" s="62"/>
      <c r="L90" s="60"/>
    </row>
    <row r="91" spans="2:63" s="1" customFormat="1" ht="6.95" customHeight="1">
      <c r="B91" s="40"/>
      <c r="C91" s="62"/>
      <c r="D91" s="62"/>
      <c r="E91" s="62"/>
      <c r="F91" s="62"/>
      <c r="G91" s="62"/>
      <c r="H91" s="62"/>
      <c r="I91" s="171"/>
      <c r="J91" s="62"/>
      <c r="K91" s="62"/>
      <c r="L91" s="60"/>
    </row>
    <row r="92" spans="2:63" s="1" customFormat="1" ht="15">
      <c r="B92" s="40"/>
      <c r="C92" s="64" t="s">
        <v>28</v>
      </c>
      <c r="D92" s="62"/>
      <c r="E92" s="62"/>
      <c r="F92" s="174" t="str">
        <f>E17</f>
        <v xml:space="preserve"> </v>
      </c>
      <c r="G92" s="62"/>
      <c r="H92" s="62"/>
      <c r="I92" s="175" t="s">
        <v>35</v>
      </c>
      <c r="J92" s="174" t="str">
        <f>E23</f>
        <v>Ing. Jiří Cihlář</v>
      </c>
      <c r="K92" s="62"/>
      <c r="L92" s="60"/>
    </row>
    <row r="93" spans="2:63" s="1" customFormat="1" ht="14.45" customHeight="1">
      <c r="B93" s="40"/>
      <c r="C93" s="64" t="s">
        <v>33</v>
      </c>
      <c r="D93" s="62"/>
      <c r="E93" s="62"/>
      <c r="F93" s="174" t="str">
        <f>IF(E20="","",E20)</f>
        <v/>
      </c>
      <c r="G93" s="62"/>
      <c r="H93" s="62"/>
      <c r="I93" s="171"/>
      <c r="J93" s="62"/>
      <c r="K93" s="62"/>
      <c r="L93" s="60"/>
    </row>
    <row r="94" spans="2:63" s="1" customFormat="1" ht="10.35" customHeight="1">
      <c r="B94" s="40"/>
      <c r="C94" s="62"/>
      <c r="D94" s="62"/>
      <c r="E94" s="62"/>
      <c r="F94" s="62"/>
      <c r="G94" s="62"/>
      <c r="H94" s="62"/>
      <c r="I94" s="171"/>
      <c r="J94" s="62"/>
      <c r="K94" s="62"/>
      <c r="L94" s="60"/>
    </row>
    <row r="95" spans="2:63" s="10" customFormat="1" ht="29.25" customHeight="1">
      <c r="B95" s="176"/>
      <c r="C95" s="177" t="s">
        <v>123</v>
      </c>
      <c r="D95" s="178" t="s">
        <v>59</v>
      </c>
      <c r="E95" s="178" t="s">
        <v>55</v>
      </c>
      <c r="F95" s="178" t="s">
        <v>124</v>
      </c>
      <c r="G95" s="178" t="s">
        <v>125</v>
      </c>
      <c r="H95" s="178" t="s">
        <v>126</v>
      </c>
      <c r="I95" s="179" t="s">
        <v>127</v>
      </c>
      <c r="J95" s="178" t="s">
        <v>105</v>
      </c>
      <c r="K95" s="180" t="s">
        <v>128</v>
      </c>
      <c r="L95" s="181"/>
      <c r="M95" s="80" t="s">
        <v>129</v>
      </c>
      <c r="N95" s="81" t="s">
        <v>44</v>
      </c>
      <c r="O95" s="81" t="s">
        <v>130</v>
      </c>
      <c r="P95" s="81" t="s">
        <v>131</v>
      </c>
      <c r="Q95" s="81" t="s">
        <v>132</v>
      </c>
      <c r="R95" s="81" t="s">
        <v>133</v>
      </c>
      <c r="S95" s="81" t="s">
        <v>134</v>
      </c>
      <c r="T95" s="82" t="s">
        <v>135</v>
      </c>
    </row>
    <row r="96" spans="2:63" s="1" customFormat="1" ht="29.25" customHeight="1">
      <c r="B96" s="40"/>
      <c r="C96" s="86" t="s">
        <v>106</v>
      </c>
      <c r="D96" s="62"/>
      <c r="E96" s="62"/>
      <c r="F96" s="62"/>
      <c r="G96" s="62"/>
      <c r="H96" s="62"/>
      <c r="I96" s="171"/>
      <c r="J96" s="182">
        <f>BK96</f>
        <v>0</v>
      </c>
      <c r="K96" s="62"/>
      <c r="L96" s="60"/>
      <c r="M96" s="83"/>
      <c r="N96" s="84"/>
      <c r="O96" s="84"/>
      <c r="P96" s="183">
        <f>P97+P497</f>
        <v>0</v>
      </c>
      <c r="Q96" s="84"/>
      <c r="R96" s="183">
        <f>R97+R497</f>
        <v>265.03364850000003</v>
      </c>
      <c r="S96" s="84"/>
      <c r="T96" s="184">
        <f>T97+T497</f>
        <v>567.59500000000003</v>
      </c>
      <c r="AT96" s="23" t="s">
        <v>73</v>
      </c>
      <c r="AU96" s="23" t="s">
        <v>107</v>
      </c>
      <c r="BK96" s="185">
        <f>BK97+BK497</f>
        <v>0</v>
      </c>
    </row>
    <row r="97" spans="2:65" s="11" customFormat="1" ht="37.35" customHeight="1">
      <c r="B97" s="186"/>
      <c r="C97" s="187"/>
      <c r="D97" s="188" t="s">
        <v>73</v>
      </c>
      <c r="E97" s="189" t="s">
        <v>136</v>
      </c>
      <c r="F97" s="189" t="s">
        <v>137</v>
      </c>
      <c r="G97" s="187"/>
      <c r="H97" s="187"/>
      <c r="I97" s="190"/>
      <c r="J97" s="191">
        <f>BK97</f>
        <v>0</v>
      </c>
      <c r="K97" s="187"/>
      <c r="L97" s="192"/>
      <c r="M97" s="193"/>
      <c r="N97" s="194"/>
      <c r="O97" s="194"/>
      <c r="P97" s="195">
        <f>P98+P204+P213+P224+P268+P276+P330+P445+P494</f>
        <v>0</v>
      </c>
      <c r="Q97" s="194"/>
      <c r="R97" s="195">
        <f>R98+R204+R213+R224+R268+R276+R330+R445+R494</f>
        <v>265.03364850000003</v>
      </c>
      <c r="S97" s="194"/>
      <c r="T97" s="196">
        <f>T98+T204+T213+T224+T268+T276+T330+T445+T494</f>
        <v>567.59500000000003</v>
      </c>
      <c r="AR97" s="197" t="s">
        <v>81</v>
      </c>
      <c r="AT97" s="198" t="s">
        <v>73</v>
      </c>
      <c r="AU97" s="198" t="s">
        <v>74</v>
      </c>
      <c r="AY97" s="197" t="s">
        <v>138</v>
      </c>
      <c r="BK97" s="199">
        <f>BK98+BK204+BK213+BK224+BK268+BK276+BK330+BK445+BK494</f>
        <v>0</v>
      </c>
    </row>
    <row r="98" spans="2:65" s="11" customFormat="1" ht="19.899999999999999" customHeight="1">
      <c r="B98" s="186"/>
      <c r="C98" s="187"/>
      <c r="D98" s="188" t="s">
        <v>73</v>
      </c>
      <c r="E98" s="200" t="s">
        <v>81</v>
      </c>
      <c r="F98" s="200" t="s">
        <v>139</v>
      </c>
      <c r="G98" s="187"/>
      <c r="H98" s="187"/>
      <c r="I98" s="190"/>
      <c r="J98" s="201">
        <f>BK98</f>
        <v>0</v>
      </c>
      <c r="K98" s="187"/>
      <c r="L98" s="192"/>
      <c r="M98" s="193"/>
      <c r="N98" s="194"/>
      <c r="O98" s="194"/>
      <c r="P98" s="195">
        <f>SUM(P99:P203)</f>
        <v>0</v>
      </c>
      <c r="Q98" s="194"/>
      <c r="R98" s="195">
        <f>SUM(R99:R203)</f>
        <v>7.5023099999999996</v>
      </c>
      <c r="S98" s="194"/>
      <c r="T98" s="196">
        <f>SUM(T99:T203)</f>
        <v>0</v>
      </c>
      <c r="AR98" s="197" t="s">
        <v>81</v>
      </c>
      <c r="AT98" s="198" t="s">
        <v>73</v>
      </c>
      <c r="AU98" s="198" t="s">
        <v>81</v>
      </c>
      <c r="AY98" s="197" t="s">
        <v>138</v>
      </c>
      <c r="BK98" s="199">
        <f>SUM(BK99:BK203)</f>
        <v>0</v>
      </c>
    </row>
    <row r="99" spans="2:65" s="1" customFormat="1" ht="25.5" customHeight="1">
      <c r="B99" s="40"/>
      <c r="C99" s="202" t="s">
        <v>81</v>
      </c>
      <c r="D99" s="202" t="s">
        <v>140</v>
      </c>
      <c r="E99" s="203" t="s">
        <v>141</v>
      </c>
      <c r="F99" s="204" t="s">
        <v>142</v>
      </c>
      <c r="G99" s="205" t="s">
        <v>143</v>
      </c>
      <c r="H99" s="206">
        <v>5</v>
      </c>
      <c r="I99" s="207"/>
      <c r="J99" s="208">
        <f>ROUND(I99*H99,2)</f>
        <v>0</v>
      </c>
      <c r="K99" s="204" t="s">
        <v>144</v>
      </c>
      <c r="L99" s="60"/>
      <c r="M99" s="209" t="s">
        <v>30</v>
      </c>
      <c r="N99" s="210" t="s">
        <v>45</v>
      </c>
      <c r="O99" s="41"/>
      <c r="P99" s="211">
        <f>O99*H99</f>
        <v>0</v>
      </c>
      <c r="Q99" s="211">
        <v>0</v>
      </c>
      <c r="R99" s="211">
        <f>Q99*H99</f>
        <v>0</v>
      </c>
      <c r="S99" s="211">
        <v>0</v>
      </c>
      <c r="T99" s="212">
        <f>S99*H99</f>
        <v>0</v>
      </c>
      <c r="AR99" s="23" t="s">
        <v>145</v>
      </c>
      <c r="AT99" s="23" t="s">
        <v>140</v>
      </c>
      <c r="AU99" s="23" t="s">
        <v>83</v>
      </c>
      <c r="AY99" s="23" t="s">
        <v>138</v>
      </c>
      <c r="BE99" s="213">
        <f>IF(N99="základní",J99,0)</f>
        <v>0</v>
      </c>
      <c r="BF99" s="213">
        <f>IF(N99="snížená",J99,0)</f>
        <v>0</v>
      </c>
      <c r="BG99" s="213">
        <f>IF(N99="zákl. přenesená",J99,0)</f>
        <v>0</v>
      </c>
      <c r="BH99" s="213">
        <f>IF(N99="sníž. přenesená",J99,0)</f>
        <v>0</v>
      </c>
      <c r="BI99" s="213">
        <f>IF(N99="nulová",J99,0)</f>
        <v>0</v>
      </c>
      <c r="BJ99" s="23" t="s">
        <v>81</v>
      </c>
      <c r="BK99" s="213">
        <f>ROUND(I99*H99,2)</f>
        <v>0</v>
      </c>
      <c r="BL99" s="23" t="s">
        <v>145</v>
      </c>
      <c r="BM99" s="23" t="s">
        <v>146</v>
      </c>
    </row>
    <row r="100" spans="2:65" s="1" customFormat="1" ht="27">
      <c r="B100" s="40"/>
      <c r="C100" s="62"/>
      <c r="D100" s="214" t="s">
        <v>147</v>
      </c>
      <c r="E100" s="62"/>
      <c r="F100" s="215" t="s">
        <v>148</v>
      </c>
      <c r="G100" s="62"/>
      <c r="H100" s="62"/>
      <c r="I100" s="171"/>
      <c r="J100" s="62"/>
      <c r="K100" s="62"/>
      <c r="L100" s="60"/>
      <c r="M100" s="216"/>
      <c r="N100" s="41"/>
      <c r="O100" s="41"/>
      <c r="P100" s="41"/>
      <c r="Q100" s="41"/>
      <c r="R100" s="41"/>
      <c r="S100" s="41"/>
      <c r="T100" s="77"/>
      <c r="AT100" s="23" t="s">
        <v>147</v>
      </c>
      <c r="AU100" s="23" t="s">
        <v>83</v>
      </c>
    </row>
    <row r="101" spans="2:65" s="1" customFormat="1" ht="148.5">
      <c r="B101" s="40"/>
      <c r="C101" s="62"/>
      <c r="D101" s="214" t="s">
        <v>149</v>
      </c>
      <c r="E101" s="62"/>
      <c r="F101" s="217" t="s">
        <v>150</v>
      </c>
      <c r="G101" s="62"/>
      <c r="H101" s="62"/>
      <c r="I101" s="171"/>
      <c r="J101" s="62"/>
      <c r="K101" s="62"/>
      <c r="L101" s="60"/>
      <c r="M101" s="216"/>
      <c r="N101" s="41"/>
      <c r="O101" s="41"/>
      <c r="P101" s="41"/>
      <c r="Q101" s="41"/>
      <c r="R101" s="41"/>
      <c r="S101" s="41"/>
      <c r="T101" s="77"/>
      <c r="AT101" s="23" t="s">
        <v>149</v>
      </c>
      <c r="AU101" s="23" t="s">
        <v>83</v>
      </c>
    </row>
    <row r="102" spans="2:65" s="12" customFormat="1">
      <c r="B102" s="218"/>
      <c r="C102" s="219"/>
      <c r="D102" s="214" t="s">
        <v>151</v>
      </c>
      <c r="E102" s="220" t="s">
        <v>30</v>
      </c>
      <c r="F102" s="221" t="s">
        <v>152</v>
      </c>
      <c r="G102" s="219"/>
      <c r="H102" s="222">
        <v>5</v>
      </c>
      <c r="I102" s="223"/>
      <c r="J102" s="219"/>
      <c r="K102" s="219"/>
      <c r="L102" s="224"/>
      <c r="M102" s="225"/>
      <c r="N102" s="226"/>
      <c r="O102" s="226"/>
      <c r="P102" s="226"/>
      <c r="Q102" s="226"/>
      <c r="R102" s="226"/>
      <c r="S102" s="226"/>
      <c r="T102" s="227"/>
      <c r="AT102" s="228" t="s">
        <v>151</v>
      </c>
      <c r="AU102" s="228" t="s">
        <v>83</v>
      </c>
      <c r="AV102" s="12" t="s">
        <v>83</v>
      </c>
      <c r="AW102" s="12" t="s">
        <v>37</v>
      </c>
      <c r="AX102" s="12" t="s">
        <v>81</v>
      </c>
      <c r="AY102" s="228" t="s">
        <v>138</v>
      </c>
    </row>
    <row r="103" spans="2:65" s="1" customFormat="1" ht="16.5" customHeight="1">
      <c r="B103" s="40"/>
      <c r="C103" s="202" t="s">
        <v>83</v>
      </c>
      <c r="D103" s="202" t="s">
        <v>140</v>
      </c>
      <c r="E103" s="203" t="s">
        <v>153</v>
      </c>
      <c r="F103" s="204" t="s">
        <v>154</v>
      </c>
      <c r="G103" s="205" t="s">
        <v>155</v>
      </c>
      <c r="H103" s="206">
        <v>6</v>
      </c>
      <c r="I103" s="207"/>
      <c r="J103" s="208">
        <f>ROUND(I103*H103,2)</f>
        <v>0</v>
      </c>
      <c r="K103" s="204" t="s">
        <v>144</v>
      </c>
      <c r="L103" s="60"/>
      <c r="M103" s="209" t="s">
        <v>30</v>
      </c>
      <c r="N103" s="210" t="s">
        <v>45</v>
      </c>
      <c r="O103" s="41"/>
      <c r="P103" s="211">
        <f>O103*H103</f>
        <v>0</v>
      </c>
      <c r="Q103" s="211">
        <v>0</v>
      </c>
      <c r="R103" s="211">
        <f>Q103*H103</f>
        <v>0</v>
      </c>
      <c r="S103" s="211">
        <v>0</v>
      </c>
      <c r="T103" s="212">
        <f>S103*H103</f>
        <v>0</v>
      </c>
      <c r="AR103" s="23" t="s">
        <v>145</v>
      </c>
      <c r="AT103" s="23" t="s">
        <v>140</v>
      </c>
      <c r="AU103" s="23" t="s">
        <v>83</v>
      </c>
      <c r="AY103" s="23" t="s">
        <v>138</v>
      </c>
      <c r="BE103" s="213">
        <f>IF(N103="základní",J103,0)</f>
        <v>0</v>
      </c>
      <c r="BF103" s="213">
        <f>IF(N103="snížená",J103,0)</f>
        <v>0</v>
      </c>
      <c r="BG103" s="213">
        <f>IF(N103="zákl. přenesená",J103,0)</f>
        <v>0</v>
      </c>
      <c r="BH103" s="213">
        <f>IF(N103="sníž. přenesená",J103,0)</f>
        <v>0</v>
      </c>
      <c r="BI103" s="213">
        <f>IF(N103="nulová",J103,0)</f>
        <v>0</v>
      </c>
      <c r="BJ103" s="23" t="s">
        <v>81</v>
      </c>
      <c r="BK103" s="213">
        <f>ROUND(I103*H103,2)</f>
        <v>0</v>
      </c>
      <c r="BL103" s="23" t="s">
        <v>145</v>
      </c>
      <c r="BM103" s="23" t="s">
        <v>156</v>
      </c>
    </row>
    <row r="104" spans="2:65" s="1" customFormat="1" ht="27">
      <c r="B104" s="40"/>
      <c r="C104" s="62"/>
      <c r="D104" s="214" t="s">
        <v>147</v>
      </c>
      <c r="E104" s="62"/>
      <c r="F104" s="215" t="s">
        <v>157</v>
      </c>
      <c r="G104" s="62"/>
      <c r="H104" s="62"/>
      <c r="I104" s="171"/>
      <c r="J104" s="62"/>
      <c r="K104" s="62"/>
      <c r="L104" s="60"/>
      <c r="M104" s="216"/>
      <c r="N104" s="41"/>
      <c r="O104" s="41"/>
      <c r="P104" s="41"/>
      <c r="Q104" s="41"/>
      <c r="R104" s="41"/>
      <c r="S104" s="41"/>
      <c r="T104" s="77"/>
      <c r="AT104" s="23" t="s">
        <v>147</v>
      </c>
      <c r="AU104" s="23" t="s">
        <v>83</v>
      </c>
    </row>
    <row r="105" spans="2:65" s="1" customFormat="1" ht="229.5">
      <c r="B105" s="40"/>
      <c r="C105" s="62"/>
      <c r="D105" s="214" t="s">
        <v>149</v>
      </c>
      <c r="E105" s="62"/>
      <c r="F105" s="217" t="s">
        <v>158</v>
      </c>
      <c r="G105" s="62"/>
      <c r="H105" s="62"/>
      <c r="I105" s="171"/>
      <c r="J105" s="62"/>
      <c r="K105" s="62"/>
      <c r="L105" s="60"/>
      <c r="M105" s="216"/>
      <c r="N105" s="41"/>
      <c r="O105" s="41"/>
      <c r="P105" s="41"/>
      <c r="Q105" s="41"/>
      <c r="R105" s="41"/>
      <c r="S105" s="41"/>
      <c r="T105" s="77"/>
      <c r="AT105" s="23" t="s">
        <v>149</v>
      </c>
      <c r="AU105" s="23" t="s">
        <v>83</v>
      </c>
    </row>
    <row r="106" spans="2:65" s="12" customFormat="1">
      <c r="B106" s="218"/>
      <c r="C106" s="219"/>
      <c r="D106" s="214" t="s">
        <v>151</v>
      </c>
      <c r="E106" s="220" t="s">
        <v>30</v>
      </c>
      <c r="F106" s="221" t="s">
        <v>159</v>
      </c>
      <c r="G106" s="219"/>
      <c r="H106" s="222">
        <v>6</v>
      </c>
      <c r="I106" s="223"/>
      <c r="J106" s="219"/>
      <c r="K106" s="219"/>
      <c r="L106" s="224"/>
      <c r="M106" s="225"/>
      <c r="N106" s="226"/>
      <c r="O106" s="226"/>
      <c r="P106" s="226"/>
      <c r="Q106" s="226"/>
      <c r="R106" s="226"/>
      <c r="S106" s="226"/>
      <c r="T106" s="227"/>
      <c r="AT106" s="228" t="s">
        <v>151</v>
      </c>
      <c r="AU106" s="228" t="s">
        <v>83</v>
      </c>
      <c r="AV106" s="12" t="s">
        <v>83</v>
      </c>
      <c r="AW106" s="12" t="s">
        <v>37</v>
      </c>
      <c r="AX106" s="12" t="s">
        <v>81</v>
      </c>
      <c r="AY106" s="228" t="s">
        <v>138</v>
      </c>
    </row>
    <row r="107" spans="2:65" s="1" customFormat="1" ht="16.5" customHeight="1">
      <c r="B107" s="40"/>
      <c r="C107" s="202" t="s">
        <v>160</v>
      </c>
      <c r="D107" s="202" t="s">
        <v>140</v>
      </c>
      <c r="E107" s="203" t="s">
        <v>161</v>
      </c>
      <c r="F107" s="204" t="s">
        <v>162</v>
      </c>
      <c r="G107" s="205" t="s">
        <v>155</v>
      </c>
      <c r="H107" s="206">
        <v>32</v>
      </c>
      <c r="I107" s="207"/>
      <c r="J107" s="208">
        <f>ROUND(I107*H107,2)</f>
        <v>0</v>
      </c>
      <c r="K107" s="204" t="s">
        <v>144</v>
      </c>
      <c r="L107" s="60"/>
      <c r="M107" s="209" t="s">
        <v>30</v>
      </c>
      <c r="N107" s="210" t="s">
        <v>45</v>
      </c>
      <c r="O107" s="41"/>
      <c r="P107" s="211">
        <f>O107*H107</f>
        <v>0</v>
      </c>
      <c r="Q107" s="211">
        <v>0</v>
      </c>
      <c r="R107" s="211">
        <f>Q107*H107</f>
        <v>0</v>
      </c>
      <c r="S107" s="211">
        <v>0</v>
      </c>
      <c r="T107" s="212">
        <f>S107*H107</f>
        <v>0</v>
      </c>
      <c r="AR107" s="23" t="s">
        <v>145</v>
      </c>
      <c r="AT107" s="23" t="s">
        <v>140</v>
      </c>
      <c r="AU107" s="23" t="s">
        <v>83</v>
      </c>
      <c r="AY107" s="23" t="s">
        <v>138</v>
      </c>
      <c r="BE107" s="213">
        <f>IF(N107="základní",J107,0)</f>
        <v>0</v>
      </c>
      <c r="BF107" s="213">
        <f>IF(N107="snížená",J107,0)</f>
        <v>0</v>
      </c>
      <c r="BG107" s="213">
        <f>IF(N107="zákl. přenesená",J107,0)</f>
        <v>0</v>
      </c>
      <c r="BH107" s="213">
        <f>IF(N107="sníž. přenesená",J107,0)</f>
        <v>0</v>
      </c>
      <c r="BI107" s="213">
        <f>IF(N107="nulová",J107,0)</f>
        <v>0</v>
      </c>
      <c r="BJ107" s="23" t="s">
        <v>81</v>
      </c>
      <c r="BK107" s="213">
        <f>ROUND(I107*H107,2)</f>
        <v>0</v>
      </c>
      <c r="BL107" s="23" t="s">
        <v>145</v>
      </c>
      <c r="BM107" s="23" t="s">
        <v>163</v>
      </c>
    </row>
    <row r="108" spans="2:65" s="1" customFormat="1" ht="27">
      <c r="B108" s="40"/>
      <c r="C108" s="62"/>
      <c r="D108" s="214" t="s">
        <v>147</v>
      </c>
      <c r="E108" s="62"/>
      <c r="F108" s="215" t="s">
        <v>164</v>
      </c>
      <c r="G108" s="62"/>
      <c r="H108" s="62"/>
      <c r="I108" s="171"/>
      <c r="J108" s="62"/>
      <c r="K108" s="62"/>
      <c r="L108" s="60"/>
      <c r="M108" s="216"/>
      <c r="N108" s="41"/>
      <c r="O108" s="41"/>
      <c r="P108" s="41"/>
      <c r="Q108" s="41"/>
      <c r="R108" s="41"/>
      <c r="S108" s="41"/>
      <c r="T108" s="77"/>
      <c r="AT108" s="23" t="s">
        <v>147</v>
      </c>
      <c r="AU108" s="23" t="s">
        <v>83</v>
      </c>
    </row>
    <row r="109" spans="2:65" s="1" customFormat="1" ht="94.5">
      <c r="B109" s="40"/>
      <c r="C109" s="62"/>
      <c r="D109" s="214" t="s">
        <v>149</v>
      </c>
      <c r="E109" s="62"/>
      <c r="F109" s="217" t="s">
        <v>165</v>
      </c>
      <c r="G109" s="62"/>
      <c r="H109" s="62"/>
      <c r="I109" s="171"/>
      <c r="J109" s="62"/>
      <c r="K109" s="62"/>
      <c r="L109" s="60"/>
      <c r="M109" s="216"/>
      <c r="N109" s="41"/>
      <c r="O109" s="41"/>
      <c r="P109" s="41"/>
      <c r="Q109" s="41"/>
      <c r="R109" s="41"/>
      <c r="S109" s="41"/>
      <c r="T109" s="77"/>
      <c r="AT109" s="23" t="s">
        <v>149</v>
      </c>
      <c r="AU109" s="23" t="s">
        <v>83</v>
      </c>
    </row>
    <row r="110" spans="2:65" s="12" customFormat="1">
      <c r="B110" s="218"/>
      <c r="C110" s="219"/>
      <c r="D110" s="214" t="s">
        <v>151</v>
      </c>
      <c r="E110" s="220" t="s">
        <v>30</v>
      </c>
      <c r="F110" s="221" t="s">
        <v>166</v>
      </c>
      <c r="G110" s="219"/>
      <c r="H110" s="222">
        <v>32</v>
      </c>
      <c r="I110" s="223"/>
      <c r="J110" s="219"/>
      <c r="K110" s="219"/>
      <c r="L110" s="224"/>
      <c r="M110" s="225"/>
      <c r="N110" s="226"/>
      <c r="O110" s="226"/>
      <c r="P110" s="226"/>
      <c r="Q110" s="226"/>
      <c r="R110" s="226"/>
      <c r="S110" s="226"/>
      <c r="T110" s="227"/>
      <c r="AT110" s="228" t="s">
        <v>151</v>
      </c>
      <c r="AU110" s="228" t="s">
        <v>83</v>
      </c>
      <c r="AV110" s="12" t="s">
        <v>83</v>
      </c>
      <c r="AW110" s="12" t="s">
        <v>37</v>
      </c>
      <c r="AX110" s="12" t="s">
        <v>81</v>
      </c>
      <c r="AY110" s="228" t="s">
        <v>138</v>
      </c>
    </row>
    <row r="111" spans="2:65" s="1" customFormat="1" ht="16.5" customHeight="1">
      <c r="B111" s="40"/>
      <c r="C111" s="202" t="s">
        <v>145</v>
      </c>
      <c r="D111" s="202" t="s">
        <v>140</v>
      </c>
      <c r="E111" s="203" t="s">
        <v>167</v>
      </c>
      <c r="F111" s="204" t="s">
        <v>168</v>
      </c>
      <c r="G111" s="205" t="s">
        <v>155</v>
      </c>
      <c r="H111" s="206">
        <v>32</v>
      </c>
      <c r="I111" s="207"/>
      <c r="J111" s="208">
        <f>ROUND(I111*H111,2)</f>
        <v>0</v>
      </c>
      <c r="K111" s="204" t="s">
        <v>144</v>
      </c>
      <c r="L111" s="60"/>
      <c r="M111" s="209" t="s">
        <v>30</v>
      </c>
      <c r="N111" s="210" t="s">
        <v>45</v>
      </c>
      <c r="O111" s="41"/>
      <c r="P111" s="211">
        <f>O111*H111</f>
        <v>0</v>
      </c>
      <c r="Q111" s="211">
        <v>0</v>
      </c>
      <c r="R111" s="211">
        <f>Q111*H111</f>
        <v>0</v>
      </c>
      <c r="S111" s="211">
        <v>0</v>
      </c>
      <c r="T111" s="212">
        <f>S111*H111</f>
        <v>0</v>
      </c>
      <c r="AR111" s="23" t="s">
        <v>145</v>
      </c>
      <c r="AT111" s="23" t="s">
        <v>140</v>
      </c>
      <c r="AU111" s="23" t="s">
        <v>83</v>
      </c>
      <c r="AY111" s="23" t="s">
        <v>138</v>
      </c>
      <c r="BE111" s="213">
        <f>IF(N111="základní",J111,0)</f>
        <v>0</v>
      </c>
      <c r="BF111" s="213">
        <f>IF(N111="snížená",J111,0)</f>
        <v>0</v>
      </c>
      <c r="BG111" s="213">
        <f>IF(N111="zákl. přenesená",J111,0)</f>
        <v>0</v>
      </c>
      <c r="BH111" s="213">
        <f>IF(N111="sníž. přenesená",J111,0)</f>
        <v>0</v>
      </c>
      <c r="BI111" s="213">
        <f>IF(N111="nulová",J111,0)</f>
        <v>0</v>
      </c>
      <c r="BJ111" s="23" t="s">
        <v>81</v>
      </c>
      <c r="BK111" s="213">
        <f>ROUND(I111*H111,2)</f>
        <v>0</v>
      </c>
      <c r="BL111" s="23" t="s">
        <v>145</v>
      </c>
      <c r="BM111" s="23" t="s">
        <v>169</v>
      </c>
    </row>
    <row r="112" spans="2:65" s="1" customFormat="1" ht="27">
      <c r="B112" s="40"/>
      <c r="C112" s="62"/>
      <c r="D112" s="214" t="s">
        <v>147</v>
      </c>
      <c r="E112" s="62"/>
      <c r="F112" s="215" t="s">
        <v>170</v>
      </c>
      <c r="G112" s="62"/>
      <c r="H112" s="62"/>
      <c r="I112" s="171"/>
      <c r="J112" s="62"/>
      <c r="K112" s="62"/>
      <c r="L112" s="60"/>
      <c r="M112" s="216"/>
      <c r="N112" s="41"/>
      <c r="O112" s="41"/>
      <c r="P112" s="41"/>
      <c r="Q112" s="41"/>
      <c r="R112" s="41"/>
      <c r="S112" s="41"/>
      <c r="T112" s="77"/>
      <c r="AT112" s="23" t="s">
        <v>147</v>
      </c>
      <c r="AU112" s="23" t="s">
        <v>83</v>
      </c>
    </row>
    <row r="113" spans="2:65" s="1" customFormat="1" ht="94.5">
      <c r="B113" s="40"/>
      <c r="C113" s="62"/>
      <c r="D113" s="214" t="s">
        <v>149</v>
      </c>
      <c r="E113" s="62"/>
      <c r="F113" s="217" t="s">
        <v>165</v>
      </c>
      <c r="G113" s="62"/>
      <c r="H113" s="62"/>
      <c r="I113" s="171"/>
      <c r="J113" s="62"/>
      <c r="K113" s="62"/>
      <c r="L113" s="60"/>
      <c r="M113" s="216"/>
      <c r="N113" s="41"/>
      <c r="O113" s="41"/>
      <c r="P113" s="41"/>
      <c r="Q113" s="41"/>
      <c r="R113" s="41"/>
      <c r="S113" s="41"/>
      <c r="T113" s="77"/>
      <c r="AT113" s="23" t="s">
        <v>149</v>
      </c>
      <c r="AU113" s="23" t="s">
        <v>83</v>
      </c>
    </row>
    <row r="114" spans="2:65" s="12" customFormat="1">
      <c r="B114" s="218"/>
      <c r="C114" s="219"/>
      <c r="D114" s="214" t="s">
        <v>151</v>
      </c>
      <c r="E114" s="220" t="s">
        <v>30</v>
      </c>
      <c r="F114" s="221" t="s">
        <v>166</v>
      </c>
      <c r="G114" s="219"/>
      <c r="H114" s="222">
        <v>32</v>
      </c>
      <c r="I114" s="223"/>
      <c r="J114" s="219"/>
      <c r="K114" s="219"/>
      <c r="L114" s="224"/>
      <c r="M114" s="225"/>
      <c r="N114" s="226"/>
      <c r="O114" s="226"/>
      <c r="P114" s="226"/>
      <c r="Q114" s="226"/>
      <c r="R114" s="226"/>
      <c r="S114" s="226"/>
      <c r="T114" s="227"/>
      <c r="AT114" s="228" t="s">
        <v>151</v>
      </c>
      <c r="AU114" s="228" t="s">
        <v>83</v>
      </c>
      <c r="AV114" s="12" t="s">
        <v>83</v>
      </c>
      <c r="AW114" s="12" t="s">
        <v>37</v>
      </c>
      <c r="AX114" s="12" t="s">
        <v>81</v>
      </c>
      <c r="AY114" s="228" t="s">
        <v>138</v>
      </c>
    </row>
    <row r="115" spans="2:65" s="1" customFormat="1" ht="16.5" customHeight="1">
      <c r="B115" s="40"/>
      <c r="C115" s="202" t="s">
        <v>152</v>
      </c>
      <c r="D115" s="202" t="s">
        <v>140</v>
      </c>
      <c r="E115" s="203" t="s">
        <v>171</v>
      </c>
      <c r="F115" s="204" t="s">
        <v>172</v>
      </c>
      <c r="G115" s="205" t="s">
        <v>155</v>
      </c>
      <c r="H115" s="206">
        <v>7.2</v>
      </c>
      <c r="I115" s="207"/>
      <c r="J115" s="208">
        <f>ROUND(I115*H115,2)</f>
        <v>0</v>
      </c>
      <c r="K115" s="204" t="s">
        <v>144</v>
      </c>
      <c r="L115" s="60"/>
      <c r="M115" s="209" t="s">
        <v>30</v>
      </c>
      <c r="N115" s="210" t="s">
        <v>45</v>
      </c>
      <c r="O115" s="41"/>
      <c r="P115" s="211">
        <f>O115*H115</f>
        <v>0</v>
      </c>
      <c r="Q115" s="211">
        <v>0</v>
      </c>
      <c r="R115" s="211">
        <f>Q115*H115</f>
        <v>0</v>
      </c>
      <c r="S115" s="211">
        <v>0</v>
      </c>
      <c r="T115" s="212">
        <f>S115*H115</f>
        <v>0</v>
      </c>
      <c r="AR115" s="23" t="s">
        <v>145</v>
      </c>
      <c r="AT115" s="23" t="s">
        <v>140</v>
      </c>
      <c r="AU115" s="23" t="s">
        <v>83</v>
      </c>
      <c r="AY115" s="23" t="s">
        <v>138</v>
      </c>
      <c r="BE115" s="213">
        <f>IF(N115="základní",J115,0)</f>
        <v>0</v>
      </c>
      <c r="BF115" s="213">
        <f>IF(N115="snížená",J115,0)</f>
        <v>0</v>
      </c>
      <c r="BG115" s="213">
        <f>IF(N115="zákl. přenesená",J115,0)</f>
        <v>0</v>
      </c>
      <c r="BH115" s="213">
        <f>IF(N115="sníž. přenesená",J115,0)</f>
        <v>0</v>
      </c>
      <c r="BI115" s="213">
        <f>IF(N115="nulová",J115,0)</f>
        <v>0</v>
      </c>
      <c r="BJ115" s="23" t="s">
        <v>81</v>
      </c>
      <c r="BK115" s="213">
        <f>ROUND(I115*H115,2)</f>
        <v>0</v>
      </c>
      <c r="BL115" s="23" t="s">
        <v>145</v>
      </c>
      <c r="BM115" s="23" t="s">
        <v>173</v>
      </c>
    </row>
    <row r="116" spans="2:65" s="1" customFormat="1" ht="27">
      <c r="B116" s="40"/>
      <c r="C116" s="62"/>
      <c r="D116" s="214" t="s">
        <v>147</v>
      </c>
      <c r="E116" s="62"/>
      <c r="F116" s="215" t="s">
        <v>174</v>
      </c>
      <c r="G116" s="62"/>
      <c r="H116" s="62"/>
      <c r="I116" s="171"/>
      <c r="J116" s="62"/>
      <c r="K116" s="62"/>
      <c r="L116" s="60"/>
      <c r="M116" s="216"/>
      <c r="N116" s="41"/>
      <c r="O116" s="41"/>
      <c r="P116" s="41"/>
      <c r="Q116" s="41"/>
      <c r="R116" s="41"/>
      <c r="S116" s="41"/>
      <c r="T116" s="77"/>
      <c r="AT116" s="23" t="s">
        <v>147</v>
      </c>
      <c r="AU116" s="23" t="s">
        <v>83</v>
      </c>
    </row>
    <row r="117" spans="2:65" s="1" customFormat="1" ht="94.5">
      <c r="B117" s="40"/>
      <c r="C117" s="62"/>
      <c r="D117" s="214" t="s">
        <v>149</v>
      </c>
      <c r="E117" s="62"/>
      <c r="F117" s="217" t="s">
        <v>175</v>
      </c>
      <c r="G117" s="62"/>
      <c r="H117" s="62"/>
      <c r="I117" s="171"/>
      <c r="J117" s="62"/>
      <c r="K117" s="62"/>
      <c r="L117" s="60"/>
      <c r="M117" s="216"/>
      <c r="N117" s="41"/>
      <c r="O117" s="41"/>
      <c r="P117" s="41"/>
      <c r="Q117" s="41"/>
      <c r="R117" s="41"/>
      <c r="S117" s="41"/>
      <c r="T117" s="77"/>
      <c r="AT117" s="23" t="s">
        <v>149</v>
      </c>
      <c r="AU117" s="23" t="s">
        <v>83</v>
      </c>
    </row>
    <row r="118" spans="2:65" s="12" customFormat="1">
      <c r="B118" s="218"/>
      <c r="C118" s="219"/>
      <c r="D118" s="214" t="s">
        <v>151</v>
      </c>
      <c r="E118" s="220" t="s">
        <v>30</v>
      </c>
      <c r="F118" s="221" t="s">
        <v>176</v>
      </c>
      <c r="G118" s="219"/>
      <c r="H118" s="222">
        <v>7.2</v>
      </c>
      <c r="I118" s="223"/>
      <c r="J118" s="219"/>
      <c r="K118" s="219"/>
      <c r="L118" s="224"/>
      <c r="M118" s="225"/>
      <c r="N118" s="226"/>
      <c r="O118" s="226"/>
      <c r="P118" s="226"/>
      <c r="Q118" s="226"/>
      <c r="R118" s="226"/>
      <c r="S118" s="226"/>
      <c r="T118" s="227"/>
      <c r="AT118" s="228" t="s">
        <v>151</v>
      </c>
      <c r="AU118" s="228" t="s">
        <v>83</v>
      </c>
      <c r="AV118" s="12" t="s">
        <v>83</v>
      </c>
      <c r="AW118" s="12" t="s">
        <v>37</v>
      </c>
      <c r="AX118" s="12" t="s">
        <v>81</v>
      </c>
      <c r="AY118" s="228" t="s">
        <v>138</v>
      </c>
    </row>
    <row r="119" spans="2:65" s="1" customFormat="1" ht="16.5" customHeight="1">
      <c r="B119" s="40"/>
      <c r="C119" s="202" t="s">
        <v>177</v>
      </c>
      <c r="D119" s="202" t="s">
        <v>140</v>
      </c>
      <c r="E119" s="203" t="s">
        <v>178</v>
      </c>
      <c r="F119" s="204" t="s">
        <v>179</v>
      </c>
      <c r="G119" s="205" t="s">
        <v>155</v>
      </c>
      <c r="H119" s="206">
        <v>7.2</v>
      </c>
      <c r="I119" s="207"/>
      <c r="J119" s="208">
        <f>ROUND(I119*H119,2)</f>
        <v>0</v>
      </c>
      <c r="K119" s="204" t="s">
        <v>144</v>
      </c>
      <c r="L119" s="60"/>
      <c r="M119" s="209" t="s">
        <v>30</v>
      </c>
      <c r="N119" s="210" t="s">
        <v>45</v>
      </c>
      <c r="O119" s="41"/>
      <c r="P119" s="211">
        <f>O119*H119</f>
        <v>0</v>
      </c>
      <c r="Q119" s="211">
        <v>0</v>
      </c>
      <c r="R119" s="211">
        <f>Q119*H119</f>
        <v>0</v>
      </c>
      <c r="S119" s="211">
        <v>0</v>
      </c>
      <c r="T119" s="212">
        <f>S119*H119</f>
        <v>0</v>
      </c>
      <c r="AR119" s="23" t="s">
        <v>145</v>
      </c>
      <c r="AT119" s="23" t="s">
        <v>140</v>
      </c>
      <c r="AU119" s="23" t="s">
        <v>83</v>
      </c>
      <c r="AY119" s="23" t="s">
        <v>138</v>
      </c>
      <c r="BE119" s="213">
        <f>IF(N119="základní",J119,0)</f>
        <v>0</v>
      </c>
      <c r="BF119" s="213">
        <f>IF(N119="snížená",J119,0)</f>
        <v>0</v>
      </c>
      <c r="BG119" s="213">
        <f>IF(N119="zákl. přenesená",J119,0)</f>
        <v>0</v>
      </c>
      <c r="BH119" s="213">
        <f>IF(N119="sníž. přenesená",J119,0)</f>
        <v>0</v>
      </c>
      <c r="BI119" s="213">
        <f>IF(N119="nulová",J119,0)</f>
        <v>0</v>
      </c>
      <c r="BJ119" s="23" t="s">
        <v>81</v>
      </c>
      <c r="BK119" s="213">
        <f>ROUND(I119*H119,2)</f>
        <v>0</v>
      </c>
      <c r="BL119" s="23" t="s">
        <v>145</v>
      </c>
      <c r="BM119" s="23" t="s">
        <v>180</v>
      </c>
    </row>
    <row r="120" spans="2:65" s="1" customFormat="1" ht="27">
      <c r="B120" s="40"/>
      <c r="C120" s="62"/>
      <c r="D120" s="214" t="s">
        <v>147</v>
      </c>
      <c r="E120" s="62"/>
      <c r="F120" s="215" t="s">
        <v>181</v>
      </c>
      <c r="G120" s="62"/>
      <c r="H120" s="62"/>
      <c r="I120" s="171"/>
      <c r="J120" s="62"/>
      <c r="K120" s="62"/>
      <c r="L120" s="60"/>
      <c r="M120" s="216"/>
      <c r="N120" s="41"/>
      <c r="O120" s="41"/>
      <c r="P120" s="41"/>
      <c r="Q120" s="41"/>
      <c r="R120" s="41"/>
      <c r="S120" s="41"/>
      <c r="T120" s="77"/>
      <c r="AT120" s="23" t="s">
        <v>147</v>
      </c>
      <c r="AU120" s="23" t="s">
        <v>83</v>
      </c>
    </row>
    <row r="121" spans="2:65" s="1" customFormat="1" ht="94.5">
      <c r="B121" s="40"/>
      <c r="C121" s="62"/>
      <c r="D121" s="214" t="s">
        <v>149</v>
      </c>
      <c r="E121" s="62"/>
      <c r="F121" s="217" t="s">
        <v>175</v>
      </c>
      <c r="G121" s="62"/>
      <c r="H121" s="62"/>
      <c r="I121" s="171"/>
      <c r="J121" s="62"/>
      <c r="K121" s="62"/>
      <c r="L121" s="60"/>
      <c r="M121" s="216"/>
      <c r="N121" s="41"/>
      <c r="O121" s="41"/>
      <c r="P121" s="41"/>
      <c r="Q121" s="41"/>
      <c r="R121" s="41"/>
      <c r="S121" s="41"/>
      <c r="T121" s="77"/>
      <c r="AT121" s="23" t="s">
        <v>149</v>
      </c>
      <c r="AU121" s="23" t="s">
        <v>83</v>
      </c>
    </row>
    <row r="122" spans="2:65" s="12" customFormat="1">
      <c r="B122" s="218"/>
      <c r="C122" s="219"/>
      <c r="D122" s="214" t="s">
        <v>151</v>
      </c>
      <c r="E122" s="220" t="s">
        <v>30</v>
      </c>
      <c r="F122" s="221" t="s">
        <v>182</v>
      </c>
      <c r="G122" s="219"/>
      <c r="H122" s="222">
        <v>7.2</v>
      </c>
      <c r="I122" s="223"/>
      <c r="J122" s="219"/>
      <c r="K122" s="219"/>
      <c r="L122" s="224"/>
      <c r="M122" s="225"/>
      <c r="N122" s="226"/>
      <c r="O122" s="226"/>
      <c r="P122" s="226"/>
      <c r="Q122" s="226"/>
      <c r="R122" s="226"/>
      <c r="S122" s="226"/>
      <c r="T122" s="227"/>
      <c r="AT122" s="228" t="s">
        <v>151</v>
      </c>
      <c r="AU122" s="228" t="s">
        <v>83</v>
      </c>
      <c r="AV122" s="12" t="s">
        <v>83</v>
      </c>
      <c r="AW122" s="12" t="s">
        <v>37</v>
      </c>
      <c r="AX122" s="12" t="s">
        <v>81</v>
      </c>
      <c r="AY122" s="228" t="s">
        <v>138</v>
      </c>
    </row>
    <row r="123" spans="2:65" s="1" customFormat="1" ht="16.5" customHeight="1">
      <c r="B123" s="40"/>
      <c r="C123" s="202" t="s">
        <v>183</v>
      </c>
      <c r="D123" s="202" t="s">
        <v>140</v>
      </c>
      <c r="E123" s="203" t="s">
        <v>184</v>
      </c>
      <c r="F123" s="204" t="s">
        <v>185</v>
      </c>
      <c r="G123" s="205" t="s">
        <v>155</v>
      </c>
      <c r="H123" s="206">
        <v>1.5</v>
      </c>
      <c r="I123" s="207"/>
      <c r="J123" s="208">
        <f>ROUND(I123*H123,2)</f>
        <v>0</v>
      </c>
      <c r="K123" s="204" t="s">
        <v>144</v>
      </c>
      <c r="L123" s="60"/>
      <c r="M123" s="209" t="s">
        <v>30</v>
      </c>
      <c r="N123" s="210" t="s">
        <v>45</v>
      </c>
      <c r="O123" s="41"/>
      <c r="P123" s="211">
        <f>O123*H123</f>
        <v>0</v>
      </c>
      <c r="Q123" s="211">
        <v>0</v>
      </c>
      <c r="R123" s="211">
        <f>Q123*H123</f>
        <v>0</v>
      </c>
      <c r="S123" s="211">
        <v>0</v>
      </c>
      <c r="T123" s="212">
        <f>S123*H123</f>
        <v>0</v>
      </c>
      <c r="AR123" s="23" t="s">
        <v>145</v>
      </c>
      <c r="AT123" s="23" t="s">
        <v>140</v>
      </c>
      <c r="AU123" s="23" t="s">
        <v>83</v>
      </c>
      <c r="AY123" s="23" t="s">
        <v>138</v>
      </c>
      <c r="BE123" s="213">
        <f>IF(N123="základní",J123,0)</f>
        <v>0</v>
      </c>
      <c r="BF123" s="213">
        <f>IF(N123="snížená",J123,0)</f>
        <v>0</v>
      </c>
      <c r="BG123" s="213">
        <f>IF(N123="zákl. přenesená",J123,0)</f>
        <v>0</v>
      </c>
      <c r="BH123" s="213">
        <f>IF(N123="sníž. přenesená",J123,0)</f>
        <v>0</v>
      </c>
      <c r="BI123" s="213">
        <f>IF(N123="nulová",J123,0)</f>
        <v>0</v>
      </c>
      <c r="BJ123" s="23" t="s">
        <v>81</v>
      </c>
      <c r="BK123" s="213">
        <f>ROUND(I123*H123,2)</f>
        <v>0</v>
      </c>
      <c r="BL123" s="23" t="s">
        <v>145</v>
      </c>
      <c r="BM123" s="23" t="s">
        <v>186</v>
      </c>
    </row>
    <row r="124" spans="2:65" s="1" customFormat="1" ht="27">
      <c r="B124" s="40"/>
      <c r="C124" s="62"/>
      <c r="D124" s="214" t="s">
        <v>147</v>
      </c>
      <c r="E124" s="62"/>
      <c r="F124" s="215" t="s">
        <v>187</v>
      </c>
      <c r="G124" s="62"/>
      <c r="H124" s="62"/>
      <c r="I124" s="171"/>
      <c r="J124" s="62"/>
      <c r="K124" s="62"/>
      <c r="L124" s="60"/>
      <c r="M124" s="216"/>
      <c r="N124" s="41"/>
      <c r="O124" s="41"/>
      <c r="P124" s="41"/>
      <c r="Q124" s="41"/>
      <c r="R124" s="41"/>
      <c r="S124" s="41"/>
      <c r="T124" s="77"/>
      <c r="AT124" s="23" t="s">
        <v>147</v>
      </c>
      <c r="AU124" s="23" t="s">
        <v>83</v>
      </c>
    </row>
    <row r="125" spans="2:65" s="1" customFormat="1" ht="189">
      <c r="B125" s="40"/>
      <c r="C125" s="62"/>
      <c r="D125" s="214" t="s">
        <v>149</v>
      </c>
      <c r="E125" s="62"/>
      <c r="F125" s="217" t="s">
        <v>188</v>
      </c>
      <c r="G125" s="62"/>
      <c r="H125" s="62"/>
      <c r="I125" s="171"/>
      <c r="J125" s="62"/>
      <c r="K125" s="62"/>
      <c r="L125" s="60"/>
      <c r="M125" s="216"/>
      <c r="N125" s="41"/>
      <c r="O125" s="41"/>
      <c r="P125" s="41"/>
      <c r="Q125" s="41"/>
      <c r="R125" s="41"/>
      <c r="S125" s="41"/>
      <c r="T125" s="77"/>
      <c r="AT125" s="23" t="s">
        <v>149</v>
      </c>
      <c r="AU125" s="23" t="s">
        <v>83</v>
      </c>
    </row>
    <row r="126" spans="2:65" s="12" customFormat="1">
      <c r="B126" s="218"/>
      <c r="C126" s="219"/>
      <c r="D126" s="214" t="s">
        <v>151</v>
      </c>
      <c r="E126" s="220" t="s">
        <v>30</v>
      </c>
      <c r="F126" s="221" t="s">
        <v>189</v>
      </c>
      <c r="G126" s="219"/>
      <c r="H126" s="222">
        <v>1.5</v>
      </c>
      <c r="I126" s="223"/>
      <c r="J126" s="219"/>
      <c r="K126" s="219"/>
      <c r="L126" s="224"/>
      <c r="M126" s="225"/>
      <c r="N126" s="226"/>
      <c r="O126" s="226"/>
      <c r="P126" s="226"/>
      <c r="Q126" s="226"/>
      <c r="R126" s="226"/>
      <c r="S126" s="226"/>
      <c r="T126" s="227"/>
      <c r="AT126" s="228" t="s">
        <v>151</v>
      </c>
      <c r="AU126" s="228" t="s">
        <v>83</v>
      </c>
      <c r="AV126" s="12" t="s">
        <v>83</v>
      </c>
      <c r="AW126" s="12" t="s">
        <v>37</v>
      </c>
      <c r="AX126" s="12" t="s">
        <v>81</v>
      </c>
      <c r="AY126" s="228" t="s">
        <v>138</v>
      </c>
    </row>
    <row r="127" spans="2:65" s="1" customFormat="1" ht="16.5" customHeight="1">
      <c r="B127" s="40"/>
      <c r="C127" s="202" t="s">
        <v>190</v>
      </c>
      <c r="D127" s="202" t="s">
        <v>140</v>
      </c>
      <c r="E127" s="203" t="s">
        <v>191</v>
      </c>
      <c r="F127" s="204" t="s">
        <v>192</v>
      </c>
      <c r="G127" s="205" t="s">
        <v>155</v>
      </c>
      <c r="H127" s="206">
        <v>1.5</v>
      </c>
      <c r="I127" s="207"/>
      <c r="J127" s="208">
        <f>ROUND(I127*H127,2)</f>
        <v>0</v>
      </c>
      <c r="K127" s="204" t="s">
        <v>144</v>
      </c>
      <c r="L127" s="60"/>
      <c r="M127" s="209" t="s">
        <v>30</v>
      </c>
      <c r="N127" s="210" t="s">
        <v>45</v>
      </c>
      <c r="O127" s="41"/>
      <c r="P127" s="211">
        <f>O127*H127</f>
        <v>0</v>
      </c>
      <c r="Q127" s="211">
        <v>0</v>
      </c>
      <c r="R127" s="211">
        <f>Q127*H127</f>
        <v>0</v>
      </c>
      <c r="S127" s="211">
        <v>0</v>
      </c>
      <c r="T127" s="212">
        <f>S127*H127</f>
        <v>0</v>
      </c>
      <c r="AR127" s="23" t="s">
        <v>145</v>
      </c>
      <c r="AT127" s="23" t="s">
        <v>140</v>
      </c>
      <c r="AU127" s="23" t="s">
        <v>83</v>
      </c>
      <c r="AY127" s="23" t="s">
        <v>138</v>
      </c>
      <c r="BE127" s="213">
        <f>IF(N127="základní",J127,0)</f>
        <v>0</v>
      </c>
      <c r="BF127" s="213">
        <f>IF(N127="snížená",J127,0)</f>
        <v>0</v>
      </c>
      <c r="BG127" s="213">
        <f>IF(N127="zákl. přenesená",J127,0)</f>
        <v>0</v>
      </c>
      <c r="BH127" s="213">
        <f>IF(N127="sníž. přenesená",J127,0)</f>
        <v>0</v>
      </c>
      <c r="BI127" s="213">
        <f>IF(N127="nulová",J127,0)</f>
        <v>0</v>
      </c>
      <c r="BJ127" s="23" t="s">
        <v>81</v>
      </c>
      <c r="BK127" s="213">
        <f>ROUND(I127*H127,2)</f>
        <v>0</v>
      </c>
      <c r="BL127" s="23" t="s">
        <v>145</v>
      </c>
      <c r="BM127" s="23" t="s">
        <v>193</v>
      </c>
    </row>
    <row r="128" spans="2:65" s="1" customFormat="1" ht="27">
      <c r="B128" s="40"/>
      <c r="C128" s="62"/>
      <c r="D128" s="214" t="s">
        <v>147</v>
      </c>
      <c r="E128" s="62"/>
      <c r="F128" s="215" t="s">
        <v>194</v>
      </c>
      <c r="G128" s="62"/>
      <c r="H128" s="62"/>
      <c r="I128" s="171"/>
      <c r="J128" s="62"/>
      <c r="K128" s="62"/>
      <c r="L128" s="60"/>
      <c r="M128" s="216"/>
      <c r="N128" s="41"/>
      <c r="O128" s="41"/>
      <c r="P128" s="41"/>
      <c r="Q128" s="41"/>
      <c r="R128" s="41"/>
      <c r="S128" s="41"/>
      <c r="T128" s="77"/>
      <c r="AT128" s="23" t="s">
        <v>147</v>
      </c>
      <c r="AU128" s="23" t="s">
        <v>83</v>
      </c>
    </row>
    <row r="129" spans="2:65" s="1" customFormat="1" ht="189">
      <c r="B129" s="40"/>
      <c r="C129" s="62"/>
      <c r="D129" s="214" t="s">
        <v>149</v>
      </c>
      <c r="E129" s="62"/>
      <c r="F129" s="217" t="s">
        <v>188</v>
      </c>
      <c r="G129" s="62"/>
      <c r="H129" s="62"/>
      <c r="I129" s="171"/>
      <c r="J129" s="62"/>
      <c r="K129" s="62"/>
      <c r="L129" s="60"/>
      <c r="M129" s="216"/>
      <c r="N129" s="41"/>
      <c r="O129" s="41"/>
      <c r="P129" s="41"/>
      <c r="Q129" s="41"/>
      <c r="R129" s="41"/>
      <c r="S129" s="41"/>
      <c r="T129" s="77"/>
      <c r="AT129" s="23" t="s">
        <v>149</v>
      </c>
      <c r="AU129" s="23" t="s">
        <v>83</v>
      </c>
    </row>
    <row r="130" spans="2:65" s="12" customFormat="1">
      <c r="B130" s="218"/>
      <c r="C130" s="219"/>
      <c r="D130" s="214" t="s">
        <v>151</v>
      </c>
      <c r="E130" s="220" t="s">
        <v>30</v>
      </c>
      <c r="F130" s="221" t="s">
        <v>195</v>
      </c>
      <c r="G130" s="219"/>
      <c r="H130" s="222">
        <v>1.5</v>
      </c>
      <c r="I130" s="223"/>
      <c r="J130" s="219"/>
      <c r="K130" s="219"/>
      <c r="L130" s="224"/>
      <c r="M130" s="225"/>
      <c r="N130" s="226"/>
      <c r="O130" s="226"/>
      <c r="P130" s="226"/>
      <c r="Q130" s="226"/>
      <c r="R130" s="226"/>
      <c r="S130" s="226"/>
      <c r="T130" s="227"/>
      <c r="AT130" s="228" t="s">
        <v>151</v>
      </c>
      <c r="AU130" s="228" t="s">
        <v>83</v>
      </c>
      <c r="AV130" s="12" t="s">
        <v>83</v>
      </c>
      <c r="AW130" s="12" t="s">
        <v>37</v>
      </c>
      <c r="AX130" s="12" t="s">
        <v>81</v>
      </c>
      <c r="AY130" s="228" t="s">
        <v>138</v>
      </c>
    </row>
    <row r="131" spans="2:65" s="1" customFormat="1" ht="16.5" customHeight="1">
      <c r="B131" s="40"/>
      <c r="C131" s="202" t="s">
        <v>196</v>
      </c>
      <c r="D131" s="202" t="s">
        <v>140</v>
      </c>
      <c r="E131" s="203" t="s">
        <v>197</v>
      </c>
      <c r="F131" s="204" t="s">
        <v>198</v>
      </c>
      <c r="G131" s="205" t="s">
        <v>155</v>
      </c>
      <c r="H131" s="206">
        <v>7.5</v>
      </c>
      <c r="I131" s="207"/>
      <c r="J131" s="208">
        <f>ROUND(I131*H131,2)</f>
        <v>0</v>
      </c>
      <c r="K131" s="204" t="s">
        <v>144</v>
      </c>
      <c r="L131" s="60"/>
      <c r="M131" s="209" t="s">
        <v>30</v>
      </c>
      <c r="N131" s="210" t="s">
        <v>45</v>
      </c>
      <c r="O131" s="41"/>
      <c r="P131" s="211">
        <f>O131*H131</f>
        <v>0</v>
      </c>
      <c r="Q131" s="211">
        <v>0</v>
      </c>
      <c r="R131" s="211">
        <f>Q131*H131</f>
        <v>0</v>
      </c>
      <c r="S131" s="211">
        <v>0</v>
      </c>
      <c r="T131" s="212">
        <f>S131*H131</f>
        <v>0</v>
      </c>
      <c r="AR131" s="23" t="s">
        <v>145</v>
      </c>
      <c r="AT131" s="23" t="s">
        <v>140</v>
      </c>
      <c r="AU131" s="23" t="s">
        <v>83</v>
      </c>
      <c r="AY131" s="23" t="s">
        <v>138</v>
      </c>
      <c r="BE131" s="213">
        <f>IF(N131="základní",J131,0)</f>
        <v>0</v>
      </c>
      <c r="BF131" s="213">
        <f>IF(N131="snížená",J131,0)</f>
        <v>0</v>
      </c>
      <c r="BG131" s="213">
        <f>IF(N131="zákl. přenesená",J131,0)</f>
        <v>0</v>
      </c>
      <c r="BH131" s="213">
        <f>IF(N131="sníž. přenesená",J131,0)</f>
        <v>0</v>
      </c>
      <c r="BI131" s="213">
        <f>IF(N131="nulová",J131,0)</f>
        <v>0</v>
      </c>
      <c r="BJ131" s="23" t="s">
        <v>81</v>
      </c>
      <c r="BK131" s="213">
        <f>ROUND(I131*H131,2)</f>
        <v>0</v>
      </c>
      <c r="BL131" s="23" t="s">
        <v>145</v>
      </c>
      <c r="BM131" s="23" t="s">
        <v>199</v>
      </c>
    </row>
    <row r="132" spans="2:65" s="1" customFormat="1" ht="40.5">
      <c r="B132" s="40"/>
      <c r="C132" s="62"/>
      <c r="D132" s="214" t="s">
        <v>147</v>
      </c>
      <c r="E132" s="62"/>
      <c r="F132" s="215" t="s">
        <v>200</v>
      </c>
      <c r="G132" s="62"/>
      <c r="H132" s="62"/>
      <c r="I132" s="171"/>
      <c r="J132" s="62"/>
      <c r="K132" s="62"/>
      <c r="L132" s="60"/>
      <c r="M132" s="216"/>
      <c r="N132" s="41"/>
      <c r="O132" s="41"/>
      <c r="P132" s="41"/>
      <c r="Q132" s="41"/>
      <c r="R132" s="41"/>
      <c r="S132" s="41"/>
      <c r="T132" s="77"/>
      <c r="AT132" s="23" t="s">
        <v>147</v>
      </c>
      <c r="AU132" s="23" t="s">
        <v>83</v>
      </c>
    </row>
    <row r="133" spans="2:65" s="1" customFormat="1" ht="189">
      <c r="B133" s="40"/>
      <c r="C133" s="62"/>
      <c r="D133" s="214" t="s">
        <v>149</v>
      </c>
      <c r="E133" s="62"/>
      <c r="F133" s="217" t="s">
        <v>201</v>
      </c>
      <c r="G133" s="62"/>
      <c r="H133" s="62"/>
      <c r="I133" s="171"/>
      <c r="J133" s="62"/>
      <c r="K133" s="62"/>
      <c r="L133" s="60"/>
      <c r="M133" s="216"/>
      <c r="N133" s="41"/>
      <c r="O133" s="41"/>
      <c r="P133" s="41"/>
      <c r="Q133" s="41"/>
      <c r="R133" s="41"/>
      <c r="S133" s="41"/>
      <c r="T133" s="77"/>
      <c r="AT133" s="23" t="s">
        <v>149</v>
      </c>
      <c r="AU133" s="23" t="s">
        <v>83</v>
      </c>
    </row>
    <row r="134" spans="2:65" s="12" customFormat="1">
      <c r="B134" s="218"/>
      <c r="C134" s="219"/>
      <c r="D134" s="214" t="s">
        <v>151</v>
      </c>
      <c r="E134" s="220" t="s">
        <v>30</v>
      </c>
      <c r="F134" s="221" t="s">
        <v>202</v>
      </c>
      <c r="G134" s="219"/>
      <c r="H134" s="222">
        <v>7.5</v>
      </c>
      <c r="I134" s="223"/>
      <c r="J134" s="219"/>
      <c r="K134" s="219"/>
      <c r="L134" s="224"/>
      <c r="M134" s="225"/>
      <c r="N134" s="226"/>
      <c r="O134" s="226"/>
      <c r="P134" s="226"/>
      <c r="Q134" s="226"/>
      <c r="R134" s="226"/>
      <c r="S134" s="226"/>
      <c r="T134" s="227"/>
      <c r="AT134" s="228" t="s">
        <v>151</v>
      </c>
      <c r="AU134" s="228" t="s">
        <v>83</v>
      </c>
      <c r="AV134" s="12" t="s">
        <v>83</v>
      </c>
      <c r="AW134" s="12" t="s">
        <v>37</v>
      </c>
      <c r="AX134" s="12" t="s">
        <v>81</v>
      </c>
      <c r="AY134" s="228" t="s">
        <v>138</v>
      </c>
    </row>
    <row r="135" spans="2:65" s="1" customFormat="1" ht="16.5" customHeight="1">
      <c r="B135" s="40"/>
      <c r="C135" s="202" t="s">
        <v>203</v>
      </c>
      <c r="D135" s="202" t="s">
        <v>140</v>
      </c>
      <c r="E135" s="203" t="s">
        <v>204</v>
      </c>
      <c r="F135" s="204" t="s">
        <v>205</v>
      </c>
      <c r="G135" s="205" t="s">
        <v>143</v>
      </c>
      <c r="H135" s="206">
        <v>5</v>
      </c>
      <c r="I135" s="207"/>
      <c r="J135" s="208">
        <f>ROUND(I135*H135,2)</f>
        <v>0</v>
      </c>
      <c r="K135" s="204" t="s">
        <v>144</v>
      </c>
      <c r="L135" s="60"/>
      <c r="M135" s="209" t="s">
        <v>30</v>
      </c>
      <c r="N135" s="210" t="s">
        <v>45</v>
      </c>
      <c r="O135" s="41"/>
      <c r="P135" s="211">
        <f>O135*H135</f>
        <v>0</v>
      </c>
      <c r="Q135" s="211">
        <v>0</v>
      </c>
      <c r="R135" s="211">
        <f>Q135*H135</f>
        <v>0</v>
      </c>
      <c r="S135" s="211">
        <v>0</v>
      </c>
      <c r="T135" s="212">
        <f>S135*H135</f>
        <v>0</v>
      </c>
      <c r="AR135" s="23" t="s">
        <v>145</v>
      </c>
      <c r="AT135" s="23" t="s">
        <v>140</v>
      </c>
      <c r="AU135" s="23" t="s">
        <v>83</v>
      </c>
      <c r="AY135" s="23" t="s">
        <v>138</v>
      </c>
      <c r="BE135" s="213">
        <f>IF(N135="základní",J135,0)</f>
        <v>0</v>
      </c>
      <c r="BF135" s="213">
        <f>IF(N135="snížená",J135,0)</f>
        <v>0</v>
      </c>
      <c r="BG135" s="213">
        <f>IF(N135="zákl. přenesená",J135,0)</f>
        <v>0</v>
      </c>
      <c r="BH135" s="213">
        <f>IF(N135="sníž. přenesená",J135,0)</f>
        <v>0</v>
      </c>
      <c r="BI135" s="213">
        <f>IF(N135="nulová",J135,0)</f>
        <v>0</v>
      </c>
      <c r="BJ135" s="23" t="s">
        <v>81</v>
      </c>
      <c r="BK135" s="213">
        <f>ROUND(I135*H135,2)</f>
        <v>0</v>
      </c>
      <c r="BL135" s="23" t="s">
        <v>145</v>
      </c>
      <c r="BM135" s="23" t="s">
        <v>206</v>
      </c>
    </row>
    <row r="136" spans="2:65" s="1" customFormat="1">
      <c r="B136" s="40"/>
      <c r="C136" s="62"/>
      <c r="D136" s="214" t="s">
        <v>147</v>
      </c>
      <c r="E136" s="62"/>
      <c r="F136" s="215" t="s">
        <v>207</v>
      </c>
      <c r="G136" s="62"/>
      <c r="H136" s="62"/>
      <c r="I136" s="171"/>
      <c r="J136" s="62"/>
      <c r="K136" s="62"/>
      <c r="L136" s="60"/>
      <c r="M136" s="216"/>
      <c r="N136" s="41"/>
      <c r="O136" s="41"/>
      <c r="P136" s="41"/>
      <c r="Q136" s="41"/>
      <c r="R136" s="41"/>
      <c r="S136" s="41"/>
      <c r="T136" s="77"/>
      <c r="AT136" s="23" t="s">
        <v>147</v>
      </c>
      <c r="AU136" s="23" t="s">
        <v>83</v>
      </c>
    </row>
    <row r="137" spans="2:65" s="1" customFormat="1" ht="81">
      <c r="B137" s="40"/>
      <c r="C137" s="62"/>
      <c r="D137" s="214" t="s">
        <v>149</v>
      </c>
      <c r="E137" s="62"/>
      <c r="F137" s="217" t="s">
        <v>208</v>
      </c>
      <c r="G137" s="62"/>
      <c r="H137" s="62"/>
      <c r="I137" s="171"/>
      <c r="J137" s="62"/>
      <c r="K137" s="62"/>
      <c r="L137" s="60"/>
      <c r="M137" s="216"/>
      <c r="N137" s="41"/>
      <c r="O137" s="41"/>
      <c r="P137" s="41"/>
      <c r="Q137" s="41"/>
      <c r="R137" s="41"/>
      <c r="S137" s="41"/>
      <c r="T137" s="77"/>
      <c r="AT137" s="23" t="s">
        <v>149</v>
      </c>
      <c r="AU137" s="23" t="s">
        <v>83</v>
      </c>
    </row>
    <row r="138" spans="2:65" s="1" customFormat="1" ht="27">
      <c r="B138" s="40"/>
      <c r="C138" s="62"/>
      <c r="D138" s="214" t="s">
        <v>209</v>
      </c>
      <c r="E138" s="62"/>
      <c r="F138" s="217" t="s">
        <v>210</v>
      </c>
      <c r="G138" s="62"/>
      <c r="H138" s="62"/>
      <c r="I138" s="171"/>
      <c r="J138" s="62"/>
      <c r="K138" s="62"/>
      <c r="L138" s="60"/>
      <c r="M138" s="216"/>
      <c r="N138" s="41"/>
      <c r="O138" s="41"/>
      <c r="P138" s="41"/>
      <c r="Q138" s="41"/>
      <c r="R138" s="41"/>
      <c r="S138" s="41"/>
      <c r="T138" s="77"/>
      <c r="AT138" s="23" t="s">
        <v>209</v>
      </c>
      <c r="AU138" s="23" t="s">
        <v>83</v>
      </c>
    </row>
    <row r="139" spans="2:65" s="12" customFormat="1">
      <c r="B139" s="218"/>
      <c r="C139" s="219"/>
      <c r="D139" s="214" t="s">
        <v>151</v>
      </c>
      <c r="E139" s="220" t="s">
        <v>30</v>
      </c>
      <c r="F139" s="221" t="s">
        <v>152</v>
      </c>
      <c r="G139" s="219"/>
      <c r="H139" s="222">
        <v>5</v>
      </c>
      <c r="I139" s="223"/>
      <c r="J139" s="219"/>
      <c r="K139" s="219"/>
      <c r="L139" s="224"/>
      <c r="M139" s="225"/>
      <c r="N139" s="226"/>
      <c r="O139" s="226"/>
      <c r="P139" s="226"/>
      <c r="Q139" s="226"/>
      <c r="R139" s="226"/>
      <c r="S139" s="226"/>
      <c r="T139" s="227"/>
      <c r="AT139" s="228" t="s">
        <v>151</v>
      </c>
      <c r="AU139" s="228" t="s">
        <v>83</v>
      </c>
      <c r="AV139" s="12" t="s">
        <v>83</v>
      </c>
      <c r="AW139" s="12" t="s">
        <v>37</v>
      </c>
      <c r="AX139" s="12" t="s">
        <v>81</v>
      </c>
      <c r="AY139" s="228" t="s">
        <v>138</v>
      </c>
    </row>
    <row r="140" spans="2:65" s="1" customFormat="1" ht="16.5" customHeight="1">
      <c r="B140" s="40"/>
      <c r="C140" s="202" t="s">
        <v>211</v>
      </c>
      <c r="D140" s="202" t="s">
        <v>140</v>
      </c>
      <c r="E140" s="203" t="s">
        <v>212</v>
      </c>
      <c r="F140" s="204" t="s">
        <v>213</v>
      </c>
      <c r="G140" s="205" t="s">
        <v>155</v>
      </c>
      <c r="H140" s="206">
        <v>34.4</v>
      </c>
      <c r="I140" s="207"/>
      <c r="J140" s="208">
        <f>ROUND(I140*H140,2)</f>
        <v>0</v>
      </c>
      <c r="K140" s="204" t="s">
        <v>144</v>
      </c>
      <c r="L140" s="60"/>
      <c r="M140" s="209" t="s">
        <v>30</v>
      </c>
      <c r="N140" s="210" t="s">
        <v>45</v>
      </c>
      <c r="O140" s="41"/>
      <c r="P140" s="211">
        <f>O140*H140</f>
        <v>0</v>
      </c>
      <c r="Q140" s="211">
        <v>0</v>
      </c>
      <c r="R140" s="211">
        <f>Q140*H140</f>
        <v>0</v>
      </c>
      <c r="S140" s="211">
        <v>0</v>
      </c>
      <c r="T140" s="212">
        <f>S140*H140</f>
        <v>0</v>
      </c>
      <c r="AR140" s="23" t="s">
        <v>145</v>
      </c>
      <c r="AT140" s="23" t="s">
        <v>140</v>
      </c>
      <c r="AU140" s="23" t="s">
        <v>83</v>
      </c>
      <c r="AY140" s="23" t="s">
        <v>138</v>
      </c>
      <c r="BE140" s="213">
        <f>IF(N140="základní",J140,0)</f>
        <v>0</v>
      </c>
      <c r="BF140" s="213">
        <f>IF(N140="snížená",J140,0)</f>
        <v>0</v>
      </c>
      <c r="BG140" s="213">
        <f>IF(N140="zákl. přenesená",J140,0)</f>
        <v>0</v>
      </c>
      <c r="BH140" s="213">
        <f>IF(N140="sníž. přenesená",J140,0)</f>
        <v>0</v>
      </c>
      <c r="BI140" s="213">
        <f>IF(N140="nulová",J140,0)</f>
        <v>0</v>
      </c>
      <c r="BJ140" s="23" t="s">
        <v>81</v>
      </c>
      <c r="BK140" s="213">
        <f>ROUND(I140*H140,2)</f>
        <v>0</v>
      </c>
      <c r="BL140" s="23" t="s">
        <v>145</v>
      </c>
      <c r="BM140" s="23" t="s">
        <v>214</v>
      </c>
    </row>
    <row r="141" spans="2:65" s="1" customFormat="1" ht="40.5">
      <c r="B141" s="40"/>
      <c r="C141" s="62"/>
      <c r="D141" s="214" t="s">
        <v>147</v>
      </c>
      <c r="E141" s="62"/>
      <c r="F141" s="215" t="s">
        <v>215</v>
      </c>
      <c r="G141" s="62"/>
      <c r="H141" s="62"/>
      <c r="I141" s="171"/>
      <c r="J141" s="62"/>
      <c r="K141" s="62"/>
      <c r="L141" s="60"/>
      <c r="M141" s="216"/>
      <c r="N141" s="41"/>
      <c r="O141" s="41"/>
      <c r="P141" s="41"/>
      <c r="Q141" s="41"/>
      <c r="R141" s="41"/>
      <c r="S141" s="41"/>
      <c r="T141" s="77"/>
      <c r="AT141" s="23" t="s">
        <v>147</v>
      </c>
      <c r="AU141" s="23" t="s">
        <v>83</v>
      </c>
    </row>
    <row r="142" spans="2:65" s="1" customFormat="1" ht="189">
      <c r="B142" s="40"/>
      <c r="C142" s="62"/>
      <c r="D142" s="214" t="s">
        <v>149</v>
      </c>
      <c r="E142" s="62"/>
      <c r="F142" s="217" t="s">
        <v>201</v>
      </c>
      <c r="G142" s="62"/>
      <c r="H142" s="62"/>
      <c r="I142" s="171"/>
      <c r="J142" s="62"/>
      <c r="K142" s="62"/>
      <c r="L142" s="60"/>
      <c r="M142" s="216"/>
      <c r="N142" s="41"/>
      <c r="O142" s="41"/>
      <c r="P142" s="41"/>
      <c r="Q142" s="41"/>
      <c r="R142" s="41"/>
      <c r="S142" s="41"/>
      <c r="T142" s="77"/>
      <c r="AT142" s="23" t="s">
        <v>149</v>
      </c>
      <c r="AU142" s="23" t="s">
        <v>83</v>
      </c>
    </row>
    <row r="143" spans="2:65" s="12" customFormat="1">
      <c r="B143" s="218"/>
      <c r="C143" s="219"/>
      <c r="D143" s="214" t="s">
        <v>151</v>
      </c>
      <c r="E143" s="220" t="s">
        <v>30</v>
      </c>
      <c r="F143" s="221" t="s">
        <v>216</v>
      </c>
      <c r="G143" s="219"/>
      <c r="H143" s="222">
        <v>40.700000000000003</v>
      </c>
      <c r="I143" s="223"/>
      <c r="J143" s="219"/>
      <c r="K143" s="219"/>
      <c r="L143" s="224"/>
      <c r="M143" s="225"/>
      <c r="N143" s="226"/>
      <c r="O143" s="226"/>
      <c r="P143" s="226"/>
      <c r="Q143" s="226"/>
      <c r="R143" s="226"/>
      <c r="S143" s="226"/>
      <c r="T143" s="227"/>
      <c r="AT143" s="228" t="s">
        <v>151</v>
      </c>
      <c r="AU143" s="228" t="s">
        <v>83</v>
      </c>
      <c r="AV143" s="12" t="s">
        <v>83</v>
      </c>
      <c r="AW143" s="12" t="s">
        <v>37</v>
      </c>
      <c r="AX143" s="12" t="s">
        <v>74</v>
      </c>
      <c r="AY143" s="228" t="s">
        <v>138</v>
      </c>
    </row>
    <row r="144" spans="2:65" s="12" customFormat="1">
      <c r="B144" s="218"/>
      <c r="C144" s="219"/>
      <c r="D144" s="214" t="s">
        <v>151</v>
      </c>
      <c r="E144" s="220" t="s">
        <v>30</v>
      </c>
      <c r="F144" s="221" t="s">
        <v>217</v>
      </c>
      <c r="G144" s="219"/>
      <c r="H144" s="222">
        <v>-6.3</v>
      </c>
      <c r="I144" s="223"/>
      <c r="J144" s="219"/>
      <c r="K144" s="219"/>
      <c r="L144" s="224"/>
      <c r="M144" s="225"/>
      <c r="N144" s="226"/>
      <c r="O144" s="226"/>
      <c r="P144" s="226"/>
      <c r="Q144" s="226"/>
      <c r="R144" s="226"/>
      <c r="S144" s="226"/>
      <c r="T144" s="227"/>
      <c r="AT144" s="228" t="s">
        <v>151</v>
      </c>
      <c r="AU144" s="228" t="s">
        <v>83</v>
      </c>
      <c r="AV144" s="12" t="s">
        <v>83</v>
      </c>
      <c r="AW144" s="12" t="s">
        <v>37</v>
      </c>
      <c r="AX144" s="12" t="s">
        <v>74</v>
      </c>
      <c r="AY144" s="228" t="s">
        <v>138</v>
      </c>
    </row>
    <row r="145" spans="2:65" s="13" customFormat="1">
      <c r="B145" s="229"/>
      <c r="C145" s="230"/>
      <c r="D145" s="214" t="s">
        <v>151</v>
      </c>
      <c r="E145" s="231" t="s">
        <v>30</v>
      </c>
      <c r="F145" s="232" t="s">
        <v>218</v>
      </c>
      <c r="G145" s="230"/>
      <c r="H145" s="233">
        <v>34.4</v>
      </c>
      <c r="I145" s="234"/>
      <c r="J145" s="230"/>
      <c r="K145" s="230"/>
      <c r="L145" s="235"/>
      <c r="M145" s="236"/>
      <c r="N145" s="237"/>
      <c r="O145" s="237"/>
      <c r="P145" s="237"/>
      <c r="Q145" s="237"/>
      <c r="R145" s="237"/>
      <c r="S145" s="237"/>
      <c r="T145" s="238"/>
      <c r="AT145" s="239" t="s">
        <v>151</v>
      </c>
      <c r="AU145" s="239" t="s">
        <v>83</v>
      </c>
      <c r="AV145" s="13" t="s">
        <v>145</v>
      </c>
      <c r="AW145" s="13" t="s">
        <v>37</v>
      </c>
      <c r="AX145" s="13" t="s">
        <v>81</v>
      </c>
      <c r="AY145" s="239" t="s">
        <v>138</v>
      </c>
    </row>
    <row r="146" spans="2:65" s="1" customFormat="1" ht="16.5" customHeight="1">
      <c r="B146" s="40"/>
      <c r="C146" s="202" t="s">
        <v>219</v>
      </c>
      <c r="D146" s="202" t="s">
        <v>140</v>
      </c>
      <c r="E146" s="203" t="s">
        <v>220</v>
      </c>
      <c r="F146" s="204" t="s">
        <v>221</v>
      </c>
      <c r="G146" s="205" t="s">
        <v>155</v>
      </c>
      <c r="H146" s="206">
        <v>7.5</v>
      </c>
      <c r="I146" s="207"/>
      <c r="J146" s="208">
        <f>ROUND(I146*H146,2)</f>
        <v>0</v>
      </c>
      <c r="K146" s="204" t="s">
        <v>144</v>
      </c>
      <c r="L146" s="60"/>
      <c r="M146" s="209" t="s">
        <v>30</v>
      </c>
      <c r="N146" s="210" t="s">
        <v>45</v>
      </c>
      <c r="O146" s="41"/>
      <c r="P146" s="211">
        <f>O146*H146</f>
        <v>0</v>
      </c>
      <c r="Q146" s="211">
        <v>0</v>
      </c>
      <c r="R146" s="211">
        <f>Q146*H146</f>
        <v>0</v>
      </c>
      <c r="S146" s="211">
        <v>0</v>
      </c>
      <c r="T146" s="212">
        <f>S146*H146</f>
        <v>0</v>
      </c>
      <c r="AR146" s="23" t="s">
        <v>145</v>
      </c>
      <c r="AT146" s="23" t="s">
        <v>140</v>
      </c>
      <c r="AU146" s="23" t="s">
        <v>83</v>
      </c>
      <c r="AY146" s="23" t="s">
        <v>138</v>
      </c>
      <c r="BE146" s="213">
        <f>IF(N146="základní",J146,0)</f>
        <v>0</v>
      </c>
      <c r="BF146" s="213">
        <f>IF(N146="snížená",J146,0)</f>
        <v>0</v>
      </c>
      <c r="BG146" s="213">
        <f>IF(N146="zákl. přenesená",J146,0)</f>
        <v>0</v>
      </c>
      <c r="BH146" s="213">
        <f>IF(N146="sníž. přenesená",J146,0)</f>
        <v>0</v>
      </c>
      <c r="BI146" s="213">
        <f>IF(N146="nulová",J146,0)</f>
        <v>0</v>
      </c>
      <c r="BJ146" s="23" t="s">
        <v>81</v>
      </c>
      <c r="BK146" s="213">
        <f>ROUND(I146*H146,2)</f>
        <v>0</v>
      </c>
      <c r="BL146" s="23" t="s">
        <v>145</v>
      </c>
      <c r="BM146" s="23" t="s">
        <v>222</v>
      </c>
    </row>
    <row r="147" spans="2:65" s="1" customFormat="1" ht="27">
      <c r="B147" s="40"/>
      <c r="C147" s="62"/>
      <c r="D147" s="214" t="s">
        <v>147</v>
      </c>
      <c r="E147" s="62"/>
      <c r="F147" s="215" t="s">
        <v>223</v>
      </c>
      <c r="G147" s="62"/>
      <c r="H147" s="62"/>
      <c r="I147" s="171"/>
      <c r="J147" s="62"/>
      <c r="K147" s="62"/>
      <c r="L147" s="60"/>
      <c r="M147" s="216"/>
      <c r="N147" s="41"/>
      <c r="O147" s="41"/>
      <c r="P147" s="41"/>
      <c r="Q147" s="41"/>
      <c r="R147" s="41"/>
      <c r="S147" s="41"/>
      <c r="T147" s="77"/>
      <c r="AT147" s="23" t="s">
        <v>147</v>
      </c>
      <c r="AU147" s="23" t="s">
        <v>83</v>
      </c>
    </row>
    <row r="148" spans="2:65" s="1" customFormat="1" ht="148.5">
      <c r="B148" s="40"/>
      <c r="C148" s="62"/>
      <c r="D148" s="214" t="s">
        <v>149</v>
      </c>
      <c r="E148" s="62"/>
      <c r="F148" s="217" t="s">
        <v>224</v>
      </c>
      <c r="G148" s="62"/>
      <c r="H148" s="62"/>
      <c r="I148" s="171"/>
      <c r="J148" s="62"/>
      <c r="K148" s="62"/>
      <c r="L148" s="60"/>
      <c r="M148" s="216"/>
      <c r="N148" s="41"/>
      <c r="O148" s="41"/>
      <c r="P148" s="41"/>
      <c r="Q148" s="41"/>
      <c r="R148" s="41"/>
      <c r="S148" s="41"/>
      <c r="T148" s="77"/>
      <c r="AT148" s="23" t="s">
        <v>149</v>
      </c>
      <c r="AU148" s="23" t="s">
        <v>83</v>
      </c>
    </row>
    <row r="149" spans="2:65" s="12" customFormat="1">
      <c r="B149" s="218"/>
      <c r="C149" s="219"/>
      <c r="D149" s="214" t="s">
        <v>151</v>
      </c>
      <c r="E149" s="220" t="s">
        <v>30</v>
      </c>
      <c r="F149" s="221" t="s">
        <v>225</v>
      </c>
      <c r="G149" s="219"/>
      <c r="H149" s="222">
        <v>7.5</v>
      </c>
      <c r="I149" s="223"/>
      <c r="J149" s="219"/>
      <c r="K149" s="219"/>
      <c r="L149" s="224"/>
      <c r="M149" s="225"/>
      <c r="N149" s="226"/>
      <c r="O149" s="226"/>
      <c r="P149" s="226"/>
      <c r="Q149" s="226"/>
      <c r="R149" s="226"/>
      <c r="S149" s="226"/>
      <c r="T149" s="227"/>
      <c r="AT149" s="228" t="s">
        <v>151</v>
      </c>
      <c r="AU149" s="228" t="s">
        <v>83</v>
      </c>
      <c r="AV149" s="12" t="s">
        <v>83</v>
      </c>
      <c r="AW149" s="12" t="s">
        <v>37</v>
      </c>
      <c r="AX149" s="12" t="s">
        <v>81</v>
      </c>
      <c r="AY149" s="228" t="s">
        <v>138</v>
      </c>
    </row>
    <row r="150" spans="2:65" s="1" customFormat="1" ht="16.5" customHeight="1">
      <c r="B150" s="40"/>
      <c r="C150" s="202" t="s">
        <v>226</v>
      </c>
      <c r="D150" s="202" t="s">
        <v>140</v>
      </c>
      <c r="E150" s="203" t="s">
        <v>227</v>
      </c>
      <c r="F150" s="204" t="s">
        <v>228</v>
      </c>
      <c r="G150" s="205" t="s">
        <v>229</v>
      </c>
      <c r="H150" s="206">
        <v>68.8</v>
      </c>
      <c r="I150" s="207"/>
      <c r="J150" s="208">
        <f>ROUND(I150*H150,2)</f>
        <v>0</v>
      </c>
      <c r="K150" s="204" t="s">
        <v>144</v>
      </c>
      <c r="L150" s="60"/>
      <c r="M150" s="209" t="s">
        <v>30</v>
      </c>
      <c r="N150" s="210" t="s">
        <v>45</v>
      </c>
      <c r="O150" s="41"/>
      <c r="P150" s="211">
        <f>O150*H150</f>
        <v>0</v>
      </c>
      <c r="Q150" s="211">
        <v>0</v>
      </c>
      <c r="R150" s="211">
        <f>Q150*H150</f>
        <v>0</v>
      </c>
      <c r="S150" s="211">
        <v>0</v>
      </c>
      <c r="T150" s="212">
        <f>S150*H150</f>
        <v>0</v>
      </c>
      <c r="AR150" s="23" t="s">
        <v>145</v>
      </c>
      <c r="AT150" s="23" t="s">
        <v>140</v>
      </c>
      <c r="AU150" s="23" t="s">
        <v>83</v>
      </c>
      <c r="AY150" s="23" t="s">
        <v>138</v>
      </c>
      <c r="BE150" s="213">
        <f>IF(N150="základní",J150,0)</f>
        <v>0</v>
      </c>
      <c r="BF150" s="213">
        <f>IF(N150="snížená",J150,0)</f>
        <v>0</v>
      </c>
      <c r="BG150" s="213">
        <f>IF(N150="zákl. přenesená",J150,0)</f>
        <v>0</v>
      </c>
      <c r="BH150" s="213">
        <f>IF(N150="sníž. přenesená",J150,0)</f>
        <v>0</v>
      </c>
      <c r="BI150" s="213">
        <f>IF(N150="nulová",J150,0)</f>
        <v>0</v>
      </c>
      <c r="BJ150" s="23" t="s">
        <v>81</v>
      </c>
      <c r="BK150" s="213">
        <f>ROUND(I150*H150,2)</f>
        <v>0</v>
      </c>
      <c r="BL150" s="23" t="s">
        <v>145</v>
      </c>
      <c r="BM150" s="23" t="s">
        <v>230</v>
      </c>
    </row>
    <row r="151" spans="2:65" s="1" customFormat="1">
      <c r="B151" s="40"/>
      <c r="C151" s="62"/>
      <c r="D151" s="214" t="s">
        <v>147</v>
      </c>
      <c r="E151" s="62"/>
      <c r="F151" s="215" t="s">
        <v>231</v>
      </c>
      <c r="G151" s="62"/>
      <c r="H151" s="62"/>
      <c r="I151" s="171"/>
      <c r="J151" s="62"/>
      <c r="K151" s="62"/>
      <c r="L151" s="60"/>
      <c r="M151" s="216"/>
      <c r="N151" s="41"/>
      <c r="O151" s="41"/>
      <c r="P151" s="41"/>
      <c r="Q151" s="41"/>
      <c r="R151" s="41"/>
      <c r="S151" s="41"/>
      <c r="T151" s="77"/>
      <c r="AT151" s="23" t="s">
        <v>147</v>
      </c>
      <c r="AU151" s="23" t="s">
        <v>83</v>
      </c>
    </row>
    <row r="152" spans="2:65" s="1" customFormat="1" ht="297">
      <c r="B152" s="40"/>
      <c r="C152" s="62"/>
      <c r="D152" s="214" t="s">
        <v>149</v>
      </c>
      <c r="E152" s="62"/>
      <c r="F152" s="217" t="s">
        <v>232</v>
      </c>
      <c r="G152" s="62"/>
      <c r="H152" s="62"/>
      <c r="I152" s="171"/>
      <c r="J152" s="62"/>
      <c r="K152" s="62"/>
      <c r="L152" s="60"/>
      <c r="M152" s="216"/>
      <c r="N152" s="41"/>
      <c r="O152" s="41"/>
      <c r="P152" s="41"/>
      <c r="Q152" s="41"/>
      <c r="R152" s="41"/>
      <c r="S152" s="41"/>
      <c r="T152" s="77"/>
      <c r="AT152" s="23" t="s">
        <v>149</v>
      </c>
      <c r="AU152" s="23" t="s">
        <v>83</v>
      </c>
    </row>
    <row r="153" spans="2:65" s="12" customFormat="1">
      <c r="B153" s="218"/>
      <c r="C153" s="219"/>
      <c r="D153" s="214" t="s">
        <v>151</v>
      </c>
      <c r="E153" s="220" t="s">
        <v>30</v>
      </c>
      <c r="F153" s="221" t="s">
        <v>233</v>
      </c>
      <c r="G153" s="219"/>
      <c r="H153" s="222">
        <v>68.8</v>
      </c>
      <c r="I153" s="223"/>
      <c r="J153" s="219"/>
      <c r="K153" s="219"/>
      <c r="L153" s="224"/>
      <c r="M153" s="225"/>
      <c r="N153" s="226"/>
      <c r="O153" s="226"/>
      <c r="P153" s="226"/>
      <c r="Q153" s="226"/>
      <c r="R153" s="226"/>
      <c r="S153" s="226"/>
      <c r="T153" s="227"/>
      <c r="AT153" s="228" t="s">
        <v>151</v>
      </c>
      <c r="AU153" s="228" t="s">
        <v>83</v>
      </c>
      <c r="AV153" s="12" t="s">
        <v>83</v>
      </c>
      <c r="AW153" s="12" t="s">
        <v>37</v>
      </c>
      <c r="AX153" s="12" t="s">
        <v>81</v>
      </c>
      <c r="AY153" s="228" t="s">
        <v>138</v>
      </c>
    </row>
    <row r="154" spans="2:65" s="1" customFormat="1" ht="16.5" customHeight="1">
      <c r="B154" s="40"/>
      <c r="C154" s="202" t="s">
        <v>234</v>
      </c>
      <c r="D154" s="202" t="s">
        <v>140</v>
      </c>
      <c r="E154" s="203" t="s">
        <v>235</v>
      </c>
      <c r="F154" s="204" t="s">
        <v>236</v>
      </c>
      <c r="G154" s="205" t="s">
        <v>155</v>
      </c>
      <c r="H154" s="206">
        <v>8.1</v>
      </c>
      <c r="I154" s="207"/>
      <c r="J154" s="208">
        <f>ROUND(I154*H154,2)</f>
        <v>0</v>
      </c>
      <c r="K154" s="204" t="s">
        <v>144</v>
      </c>
      <c r="L154" s="60"/>
      <c r="M154" s="209" t="s">
        <v>30</v>
      </c>
      <c r="N154" s="210" t="s">
        <v>45</v>
      </c>
      <c r="O154" s="41"/>
      <c r="P154" s="211">
        <f>O154*H154</f>
        <v>0</v>
      </c>
      <c r="Q154" s="211">
        <v>0</v>
      </c>
      <c r="R154" s="211">
        <f>Q154*H154</f>
        <v>0</v>
      </c>
      <c r="S154" s="211">
        <v>0</v>
      </c>
      <c r="T154" s="212">
        <f>S154*H154</f>
        <v>0</v>
      </c>
      <c r="AR154" s="23" t="s">
        <v>145</v>
      </c>
      <c r="AT154" s="23" t="s">
        <v>140</v>
      </c>
      <c r="AU154" s="23" t="s">
        <v>83</v>
      </c>
      <c r="AY154" s="23" t="s">
        <v>138</v>
      </c>
      <c r="BE154" s="213">
        <f>IF(N154="základní",J154,0)</f>
        <v>0</v>
      </c>
      <c r="BF154" s="213">
        <f>IF(N154="snížená",J154,0)</f>
        <v>0</v>
      </c>
      <c r="BG154" s="213">
        <f>IF(N154="zákl. přenesená",J154,0)</f>
        <v>0</v>
      </c>
      <c r="BH154" s="213">
        <f>IF(N154="sníž. přenesená",J154,0)</f>
        <v>0</v>
      </c>
      <c r="BI154" s="213">
        <f>IF(N154="nulová",J154,0)</f>
        <v>0</v>
      </c>
      <c r="BJ154" s="23" t="s">
        <v>81</v>
      </c>
      <c r="BK154" s="213">
        <f>ROUND(I154*H154,2)</f>
        <v>0</v>
      </c>
      <c r="BL154" s="23" t="s">
        <v>145</v>
      </c>
      <c r="BM154" s="23" t="s">
        <v>237</v>
      </c>
    </row>
    <row r="155" spans="2:65" s="1" customFormat="1" ht="27">
      <c r="B155" s="40"/>
      <c r="C155" s="62"/>
      <c r="D155" s="214" t="s">
        <v>147</v>
      </c>
      <c r="E155" s="62"/>
      <c r="F155" s="215" t="s">
        <v>238</v>
      </c>
      <c r="G155" s="62"/>
      <c r="H155" s="62"/>
      <c r="I155" s="171"/>
      <c r="J155" s="62"/>
      <c r="K155" s="62"/>
      <c r="L155" s="60"/>
      <c r="M155" s="216"/>
      <c r="N155" s="41"/>
      <c r="O155" s="41"/>
      <c r="P155" s="41"/>
      <c r="Q155" s="41"/>
      <c r="R155" s="41"/>
      <c r="S155" s="41"/>
      <c r="T155" s="77"/>
      <c r="AT155" s="23" t="s">
        <v>147</v>
      </c>
      <c r="AU155" s="23" t="s">
        <v>83</v>
      </c>
    </row>
    <row r="156" spans="2:65" s="1" customFormat="1" ht="409.5">
      <c r="B156" s="40"/>
      <c r="C156" s="62"/>
      <c r="D156" s="214" t="s">
        <v>149</v>
      </c>
      <c r="E156" s="62"/>
      <c r="F156" s="217" t="s">
        <v>239</v>
      </c>
      <c r="G156" s="62"/>
      <c r="H156" s="62"/>
      <c r="I156" s="171"/>
      <c r="J156" s="62"/>
      <c r="K156" s="62"/>
      <c r="L156" s="60"/>
      <c r="M156" s="216"/>
      <c r="N156" s="41"/>
      <c r="O156" s="41"/>
      <c r="P156" s="41"/>
      <c r="Q156" s="41"/>
      <c r="R156" s="41"/>
      <c r="S156" s="41"/>
      <c r="T156" s="77"/>
      <c r="AT156" s="23" t="s">
        <v>149</v>
      </c>
      <c r="AU156" s="23" t="s">
        <v>83</v>
      </c>
    </row>
    <row r="157" spans="2:65" s="12" customFormat="1">
      <c r="B157" s="218"/>
      <c r="C157" s="219"/>
      <c r="D157" s="214" t="s">
        <v>151</v>
      </c>
      <c r="E157" s="220" t="s">
        <v>30</v>
      </c>
      <c r="F157" s="221" t="s">
        <v>240</v>
      </c>
      <c r="G157" s="219"/>
      <c r="H157" s="222">
        <v>1.8</v>
      </c>
      <c r="I157" s="223"/>
      <c r="J157" s="219"/>
      <c r="K157" s="219"/>
      <c r="L157" s="224"/>
      <c r="M157" s="225"/>
      <c r="N157" s="226"/>
      <c r="O157" s="226"/>
      <c r="P157" s="226"/>
      <c r="Q157" s="226"/>
      <c r="R157" s="226"/>
      <c r="S157" s="226"/>
      <c r="T157" s="227"/>
      <c r="AT157" s="228" t="s">
        <v>151</v>
      </c>
      <c r="AU157" s="228" t="s">
        <v>83</v>
      </c>
      <c r="AV157" s="12" t="s">
        <v>83</v>
      </c>
      <c r="AW157" s="12" t="s">
        <v>37</v>
      </c>
      <c r="AX157" s="12" t="s">
        <v>74</v>
      </c>
      <c r="AY157" s="228" t="s">
        <v>138</v>
      </c>
    </row>
    <row r="158" spans="2:65" s="12" customFormat="1">
      <c r="B158" s="218"/>
      <c r="C158" s="219"/>
      <c r="D158" s="214" t="s">
        <v>151</v>
      </c>
      <c r="E158" s="220" t="s">
        <v>30</v>
      </c>
      <c r="F158" s="221" t="s">
        <v>241</v>
      </c>
      <c r="G158" s="219"/>
      <c r="H158" s="222">
        <v>4.8</v>
      </c>
      <c r="I158" s="223"/>
      <c r="J158" s="219"/>
      <c r="K158" s="219"/>
      <c r="L158" s="224"/>
      <c r="M158" s="225"/>
      <c r="N158" s="226"/>
      <c r="O158" s="226"/>
      <c r="P158" s="226"/>
      <c r="Q158" s="226"/>
      <c r="R158" s="226"/>
      <c r="S158" s="226"/>
      <c r="T158" s="227"/>
      <c r="AT158" s="228" t="s">
        <v>151</v>
      </c>
      <c r="AU158" s="228" t="s">
        <v>83</v>
      </c>
      <c r="AV158" s="12" t="s">
        <v>83</v>
      </c>
      <c r="AW158" s="12" t="s">
        <v>37</v>
      </c>
      <c r="AX158" s="12" t="s">
        <v>74</v>
      </c>
      <c r="AY158" s="228" t="s">
        <v>138</v>
      </c>
    </row>
    <row r="159" spans="2:65" s="12" customFormat="1">
      <c r="B159" s="218"/>
      <c r="C159" s="219"/>
      <c r="D159" s="214" t="s">
        <v>151</v>
      </c>
      <c r="E159" s="220" t="s">
        <v>30</v>
      </c>
      <c r="F159" s="221" t="s">
        <v>242</v>
      </c>
      <c r="G159" s="219"/>
      <c r="H159" s="222">
        <v>1.5</v>
      </c>
      <c r="I159" s="223"/>
      <c r="J159" s="219"/>
      <c r="K159" s="219"/>
      <c r="L159" s="224"/>
      <c r="M159" s="225"/>
      <c r="N159" s="226"/>
      <c r="O159" s="226"/>
      <c r="P159" s="226"/>
      <c r="Q159" s="226"/>
      <c r="R159" s="226"/>
      <c r="S159" s="226"/>
      <c r="T159" s="227"/>
      <c r="AT159" s="228" t="s">
        <v>151</v>
      </c>
      <c r="AU159" s="228" t="s">
        <v>83</v>
      </c>
      <c r="AV159" s="12" t="s">
        <v>83</v>
      </c>
      <c r="AW159" s="12" t="s">
        <v>37</v>
      </c>
      <c r="AX159" s="12" t="s">
        <v>74</v>
      </c>
      <c r="AY159" s="228" t="s">
        <v>138</v>
      </c>
    </row>
    <row r="160" spans="2:65" s="13" customFormat="1">
      <c r="B160" s="229"/>
      <c r="C160" s="230"/>
      <c r="D160" s="214" t="s">
        <v>151</v>
      </c>
      <c r="E160" s="231" t="s">
        <v>30</v>
      </c>
      <c r="F160" s="232" t="s">
        <v>218</v>
      </c>
      <c r="G160" s="230"/>
      <c r="H160" s="233">
        <v>8.1</v>
      </c>
      <c r="I160" s="234"/>
      <c r="J160" s="230"/>
      <c r="K160" s="230"/>
      <c r="L160" s="235"/>
      <c r="M160" s="236"/>
      <c r="N160" s="237"/>
      <c r="O160" s="237"/>
      <c r="P160" s="237"/>
      <c r="Q160" s="237"/>
      <c r="R160" s="237"/>
      <c r="S160" s="237"/>
      <c r="T160" s="238"/>
      <c r="AT160" s="239" t="s">
        <v>151</v>
      </c>
      <c r="AU160" s="239" t="s">
        <v>83</v>
      </c>
      <c r="AV160" s="13" t="s">
        <v>145</v>
      </c>
      <c r="AW160" s="13" t="s">
        <v>37</v>
      </c>
      <c r="AX160" s="13" t="s">
        <v>81</v>
      </c>
      <c r="AY160" s="239" t="s">
        <v>138</v>
      </c>
    </row>
    <row r="161" spans="2:65" s="1" customFormat="1" ht="16.5" customHeight="1">
      <c r="B161" s="40"/>
      <c r="C161" s="202" t="s">
        <v>10</v>
      </c>
      <c r="D161" s="202" t="s">
        <v>140</v>
      </c>
      <c r="E161" s="203" t="s">
        <v>243</v>
      </c>
      <c r="F161" s="204" t="s">
        <v>244</v>
      </c>
      <c r="G161" s="205" t="s">
        <v>155</v>
      </c>
      <c r="H161" s="206">
        <v>1.95</v>
      </c>
      <c r="I161" s="207"/>
      <c r="J161" s="208">
        <f>ROUND(I161*H161,2)</f>
        <v>0</v>
      </c>
      <c r="K161" s="204" t="s">
        <v>144</v>
      </c>
      <c r="L161" s="60"/>
      <c r="M161" s="209" t="s">
        <v>30</v>
      </c>
      <c r="N161" s="210" t="s">
        <v>45</v>
      </c>
      <c r="O161" s="41"/>
      <c r="P161" s="211">
        <f>O161*H161</f>
        <v>0</v>
      </c>
      <c r="Q161" s="211">
        <v>0</v>
      </c>
      <c r="R161" s="211">
        <f>Q161*H161</f>
        <v>0</v>
      </c>
      <c r="S161" s="211">
        <v>0</v>
      </c>
      <c r="T161" s="212">
        <f>S161*H161</f>
        <v>0</v>
      </c>
      <c r="AR161" s="23" t="s">
        <v>145</v>
      </c>
      <c r="AT161" s="23" t="s">
        <v>140</v>
      </c>
      <c r="AU161" s="23" t="s">
        <v>83</v>
      </c>
      <c r="AY161" s="23" t="s">
        <v>138</v>
      </c>
      <c r="BE161" s="213">
        <f>IF(N161="základní",J161,0)</f>
        <v>0</v>
      </c>
      <c r="BF161" s="213">
        <f>IF(N161="snížená",J161,0)</f>
        <v>0</v>
      </c>
      <c r="BG161" s="213">
        <f>IF(N161="zákl. přenesená",J161,0)</f>
        <v>0</v>
      </c>
      <c r="BH161" s="213">
        <f>IF(N161="sníž. přenesená",J161,0)</f>
        <v>0</v>
      </c>
      <c r="BI161" s="213">
        <f>IF(N161="nulová",J161,0)</f>
        <v>0</v>
      </c>
      <c r="BJ161" s="23" t="s">
        <v>81</v>
      </c>
      <c r="BK161" s="213">
        <f>ROUND(I161*H161,2)</f>
        <v>0</v>
      </c>
      <c r="BL161" s="23" t="s">
        <v>145</v>
      </c>
      <c r="BM161" s="23" t="s">
        <v>245</v>
      </c>
    </row>
    <row r="162" spans="2:65" s="1" customFormat="1" ht="40.5">
      <c r="B162" s="40"/>
      <c r="C162" s="62"/>
      <c r="D162" s="214" t="s">
        <v>147</v>
      </c>
      <c r="E162" s="62"/>
      <c r="F162" s="215" t="s">
        <v>246</v>
      </c>
      <c r="G162" s="62"/>
      <c r="H162" s="62"/>
      <c r="I162" s="171"/>
      <c r="J162" s="62"/>
      <c r="K162" s="62"/>
      <c r="L162" s="60"/>
      <c r="M162" s="216"/>
      <c r="N162" s="41"/>
      <c r="O162" s="41"/>
      <c r="P162" s="41"/>
      <c r="Q162" s="41"/>
      <c r="R162" s="41"/>
      <c r="S162" s="41"/>
      <c r="T162" s="77"/>
      <c r="AT162" s="23" t="s">
        <v>147</v>
      </c>
      <c r="AU162" s="23" t="s">
        <v>83</v>
      </c>
    </row>
    <row r="163" spans="2:65" s="1" customFormat="1" ht="108">
      <c r="B163" s="40"/>
      <c r="C163" s="62"/>
      <c r="D163" s="214" t="s">
        <v>149</v>
      </c>
      <c r="E163" s="62"/>
      <c r="F163" s="217" t="s">
        <v>247</v>
      </c>
      <c r="G163" s="62"/>
      <c r="H163" s="62"/>
      <c r="I163" s="171"/>
      <c r="J163" s="62"/>
      <c r="K163" s="62"/>
      <c r="L163" s="60"/>
      <c r="M163" s="216"/>
      <c r="N163" s="41"/>
      <c r="O163" s="41"/>
      <c r="P163" s="41"/>
      <c r="Q163" s="41"/>
      <c r="R163" s="41"/>
      <c r="S163" s="41"/>
      <c r="T163" s="77"/>
      <c r="AT163" s="23" t="s">
        <v>149</v>
      </c>
      <c r="AU163" s="23" t="s">
        <v>83</v>
      </c>
    </row>
    <row r="164" spans="2:65" s="12" customFormat="1">
      <c r="B164" s="218"/>
      <c r="C164" s="219"/>
      <c r="D164" s="214" t="s">
        <v>151</v>
      </c>
      <c r="E164" s="220" t="s">
        <v>30</v>
      </c>
      <c r="F164" s="221" t="s">
        <v>248</v>
      </c>
      <c r="G164" s="219"/>
      <c r="H164" s="222">
        <v>1.95</v>
      </c>
      <c r="I164" s="223"/>
      <c r="J164" s="219"/>
      <c r="K164" s="219"/>
      <c r="L164" s="224"/>
      <c r="M164" s="225"/>
      <c r="N164" s="226"/>
      <c r="O164" s="226"/>
      <c r="P164" s="226"/>
      <c r="Q164" s="226"/>
      <c r="R164" s="226"/>
      <c r="S164" s="226"/>
      <c r="T164" s="227"/>
      <c r="AT164" s="228" t="s">
        <v>151</v>
      </c>
      <c r="AU164" s="228" t="s">
        <v>83</v>
      </c>
      <c r="AV164" s="12" t="s">
        <v>83</v>
      </c>
      <c r="AW164" s="12" t="s">
        <v>37</v>
      </c>
      <c r="AX164" s="12" t="s">
        <v>81</v>
      </c>
      <c r="AY164" s="228" t="s">
        <v>138</v>
      </c>
    </row>
    <row r="165" spans="2:65" s="1" customFormat="1" ht="16.5" customHeight="1">
      <c r="B165" s="40"/>
      <c r="C165" s="240" t="s">
        <v>249</v>
      </c>
      <c r="D165" s="240" t="s">
        <v>250</v>
      </c>
      <c r="E165" s="241" t="s">
        <v>251</v>
      </c>
      <c r="F165" s="242" t="s">
        <v>252</v>
      </c>
      <c r="G165" s="243" t="s">
        <v>229</v>
      </c>
      <c r="H165" s="244">
        <v>7.5</v>
      </c>
      <c r="I165" s="245"/>
      <c r="J165" s="246">
        <f>ROUND(I165*H165,2)</f>
        <v>0</v>
      </c>
      <c r="K165" s="242" t="s">
        <v>144</v>
      </c>
      <c r="L165" s="247"/>
      <c r="M165" s="248" t="s">
        <v>30</v>
      </c>
      <c r="N165" s="249" t="s">
        <v>45</v>
      </c>
      <c r="O165" s="41"/>
      <c r="P165" s="211">
        <f>O165*H165</f>
        <v>0</v>
      </c>
      <c r="Q165" s="211">
        <v>1</v>
      </c>
      <c r="R165" s="211">
        <f>Q165*H165</f>
        <v>7.5</v>
      </c>
      <c r="S165" s="211">
        <v>0</v>
      </c>
      <c r="T165" s="212">
        <f>S165*H165</f>
        <v>0</v>
      </c>
      <c r="AR165" s="23" t="s">
        <v>190</v>
      </c>
      <c r="AT165" s="23" t="s">
        <v>250</v>
      </c>
      <c r="AU165" s="23" t="s">
        <v>83</v>
      </c>
      <c r="AY165" s="23" t="s">
        <v>138</v>
      </c>
      <c r="BE165" s="213">
        <f>IF(N165="základní",J165,0)</f>
        <v>0</v>
      </c>
      <c r="BF165" s="213">
        <f>IF(N165="snížená",J165,0)</f>
        <v>0</v>
      </c>
      <c r="BG165" s="213">
        <f>IF(N165="zákl. přenesená",J165,0)</f>
        <v>0</v>
      </c>
      <c r="BH165" s="213">
        <f>IF(N165="sníž. přenesená",J165,0)</f>
        <v>0</v>
      </c>
      <c r="BI165" s="213">
        <f>IF(N165="nulová",J165,0)</f>
        <v>0</v>
      </c>
      <c r="BJ165" s="23" t="s">
        <v>81</v>
      </c>
      <c r="BK165" s="213">
        <f>ROUND(I165*H165,2)</f>
        <v>0</v>
      </c>
      <c r="BL165" s="23" t="s">
        <v>145</v>
      </c>
      <c r="BM165" s="23" t="s">
        <v>253</v>
      </c>
    </row>
    <row r="166" spans="2:65" s="1" customFormat="1">
      <c r="B166" s="40"/>
      <c r="C166" s="62"/>
      <c r="D166" s="214" t="s">
        <v>147</v>
      </c>
      <c r="E166" s="62"/>
      <c r="F166" s="215" t="s">
        <v>252</v>
      </c>
      <c r="G166" s="62"/>
      <c r="H166" s="62"/>
      <c r="I166" s="171"/>
      <c r="J166" s="62"/>
      <c r="K166" s="62"/>
      <c r="L166" s="60"/>
      <c r="M166" s="216"/>
      <c r="N166" s="41"/>
      <c r="O166" s="41"/>
      <c r="P166" s="41"/>
      <c r="Q166" s="41"/>
      <c r="R166" s="41"/>
      <c r="S166" s="41"/>
      <c r="T166" s="77"/>
      <c r="AT166" s="23" t="s">
        <v>147</v>
      </c>
      <c r="AU166" s="23" t="s">
        <v>83</v>
      </c>
    </row>
    <row r="167" spans="2:65" s="12" customFormat="1">
      <c r="B167" s="218"/>
      <c r="C167" s="219"/>
      <c r="D167" s="214" t="s">
        <v>151</v>
      </c>
      <c r="E167" s="220" t="s">
        <v>30</v>
      </c>
      <c r="F167" s="221" t="s">
        <v>254</v>
      </c>
      <c r="G167" s="219"/>
      <c r="H167" s="222">
        <v>7.5</v>
      </c>
      <c r="I167" s="223"/>
      <c r="J167" s="219"/>
      <c r="K167" s="219"/>
      <c r="L167" s="224"/>
      <c r="M167" s="225"/>
      <c r="N167" s="226"/>
      <c r="O167" s="226"/>
      <c r="P167" s="226"/>
      <c r="Q167" s="226"/>
      <c r="R167" s="226"/>
      <c r="S167" s="226"/>
      <c r="T167" s="227"/>
      <c r="AT167" s="228" t="s">
        <v>151</v>
      </c>
      <c r="AU167" s="228" t="s">
        <v>83</v>
      </c>
      <c r="AV167" s="12" t="s">
        <v>83</v>
      </c>
      <c r="AW167" s="12" t="s">
        <v>37</v>
      </c>
      <c r="AX167" s="12" t="s">
        <v>81</v>
      </c>
      <c r="AY167" s="228" t="s">
        <v>138</v>
      </c>
    </row>
    <row r="168" spans="2:65" s="1" customFormat="1" ht="25.5" customHeight="1">
      <c r="B168" s="40"/>
      <c r="C168" s="202" t="s">
        <v>255</v>
      </c>
      <c r="D168" s="202" t="s">
        <v>140</v>
      </c>
      <c r="E168" s="203" t="s">
        <v>256</v>
      </c>
      <c r="F168" s="204" t="s">
        <v>257</v>
      </c>
      <c r="G168" s="205" t="s">
        <v>143</v>
      </c>
      <c r="H168" s="206">
        <v>77</v>
      </c>
      <c r="I168" s="207"/>
      <c r="J168" s="208">
        <f>ROUND(I168*H168,2)</f>
        <v>0</v>
      </c>
      <c r="K168" s="204" t="s">
        <v>144</v>
      </c>
      <c r="L168" s="60"/>
      <c r="M168" s="209" t="s">
        <v>30</v>
      </c>
      <c r="N168" s="210" t="s">
        <v>45</v>
      </c>
      <c r="O168" s="41"/>
      <c r="P168" s="211">
        <f>O168*H168</f>
        <v>0</v>
      </c>
      <c r="Q168" s="211">
        <v>0</v>
      </c>
      <c r="R168" s="211">
        <f>Q168*H168</f>
        <v>0</v>
      </c>
      <c r="S168" s="211">
        <v>0</v>
      </c>
      <c r="T168" s="212">
        <f>S168*H168</f>
        <v>0</v>
      </c>
      <c r="AR168" s="23" t="s">
        <v>145</v>
      </c>
      <c r="AT168" s="23" t="s">
        <v>140</v>
      </c>
      <c r="AU168" s="23" t="s">
        <v>83</v>
      </c>
      <c r="AY168" s="23" t="s">
        <v>138</v>
      </c>
      <c r="BE168" s="213">
        <f>IF(N168="základní",J168,0)</f>
        <v>0</v>
      </c>
      <c r="BF168" s="213">
        <f>IF(N168="snížená",J168,0)</f>
        <v>0</v>
      </c>
      <c r="BG168" s="213">
        <f>IF(N168="zákl. přenesená",J168,0)</f>
        <v>0</v>
      </c>
      <c r="BH168" s="213">
        <f>IF(N168="sníž. přenesená",J168,0)</f>
        <v>0</v>
      </c>
      <c r="BI168" s="213">
        <f>IF(N168="nulová",J168,0)</f>
        <v>0</v>
      </c>
      <c r="BJ168" s="23" t="s">
        <v>81</v>
      </c>
      <c r="BK168" s="213">
        <f>ROUND(I168*H168,2)</f>
        <v>0</v>
      </c>
      <c r="BL168" s="23" t="s">
        <v>145</v>
      </c>
      <c r="BM168" s="23" t="s">
        <v>258</v>
      </c>
    </row>
    <row r="169" spans="2:65" s="1" customFormat="1" ht="27">
      <c r="B169" s="40"/>
      <c r="C169" s="62"/>
      <c r="D169" s="214" t="s">
        <v>147</v>
      </c>
      <c r="E169" s="62"/>
      <c r="F169" s="215" t="s">
        <v>259</v>
      </c>
      <c r="G169" s="62"/>
      <c r="H169" s="62"/>
      <c r="I169" s="171"/>
      <c r="J169" s="62"/>
      <c r="K169" s="62"/>
      <c r="L169" s="60"/>
      <c r="M169" s="216"/>
      <c r="N169" s="41"/>
      <c r="O169" s="41"/>
      <c r="P169" s="41"/>
      <c r="Q169" s="41"/>
      <c r="R169" s="41"/>
      <c r="S169" s="41"/>
      <c r="T169" s="77"/>
      <c r="AT169" s="23" t="s">
        <v>147</v>
      </c>
      <c r="AU169" s="23" t="s">
        <v>83</v>
      </c>
    </row>
    <row r="170" spans="2:65" s="1" customFormat="1" ht="94.5">
      <c r="B170" s="40"/>
      <c r="C170" s="62"/>
      <c r="D170" s="214" t="s">
        <v>149</v>
      </c>
      <c r="E170" s="62"/>
      <c r="F170" s="217" t="s">
        <v>260</v>
      </c>
      <c r="G170" s="62"/>
      <c r="H170" s="62"/>
      <c r="I170" s="171"/>
      <c r="J170" s="62"/>
      <c r="K170" s="62"/>
      <c r="L170" s="60"/>
      <c r="M170" s="216"/>
      <c r="N170" s="41"/>
      <c r="O170" s="41"/>
      <c r="P170" s="41"/>
      <c r="Q170" s="41"/>
      <c r="R170" s="41"/>
      <c r="S170" s="41"/>
      <c r="T170" s="77"/>
      <c r="AT170" s="23" t="s">
        <v>149</v>
      </c>
      <c r="AU170" s="23" t="s">
        <v>83</v>
      </c>
    </row>
    <row r="171" spans="2:65" s="12" customFormat="1">
      <c r="B171" s="218"/>
      <c r="C171" s="219"/>
      <c r="D171" s="214" t="s">
        <v>151</v>
      </c>
      <c r="E171" s="220" t="s">
        <v>30</v>
      </c>
      <c r="F171" s="221" t="s">
        <v>261</v>
      </c>
      <c r="G171" s="219"/>
      <c r="H171" s="222">
        <v>77</v>
      </c>
      <c r="I171" s="223"/>
      <c r="J171" s="219"/>
      <c r="K171" s="219"/>
      <c r="L171" s="224"/>
      <c r="M171" s="225"/>
      <c r="N171" s="226"/>
      <c r="O171" s="226"/>
      <c r="P171" s="226"/>
      <c r="Q171" s="226"/>
      <c r="R171" s="226"/>
      <c r="S171" s="226"/>
      <c r="T171" s="227"/>
      <c r="AT171" s="228" t="s">
        <v>151</v>
      </c>
      <c r="AU171" s="228" t="s">
        <v>83</v>
      </c>
      <c r="AV171" s="12" t="s">
        <v>83</v>
      </c>
      <c r="AW171" s="12" t="s">
        <v>37</v>
      </c>
      <c r="AX171" s="12" t="s">
        <v>81</v>
      </c>
      <c r="AY171" s="228" t="s">
        <v>138</v>
      </c>
    </row>
    <row r="172" spans="2:65" s="1" customFormat="1" ht="25.5" customHeight="1">
      <c r="B172" s="40"/>
      <c r="C172" s="202" t="s">
        <v>262</v>
      </c>
      <c r="D172" s="202" t="s">
        <v>140</v>
      </c>
      <c r="E172" s="203" t="s">
        <v>263</v>
      </c>
      <c r="F172" s="204" t="s">
        <v>264</v>
      </c>
      <c r="G172" s="205" t="s">
        <v>143</v>
      </c>
      <c r="H172" s="206">
        <v>77</v>
      </c>
      <c r="I172" s="207"/>
      <c r="J172" s="208">
        <f>ROUND(I172*H172,2)</f>
        <v>0</v>
      </c>
      <c r="K172" s="204" t="s">
        <v>144</v>
      </c>
      <c r="L172" s="60"/>
      <c r="M172" s="209" t="s">
        <v>30</v>
      </c>
      <c r="N172" s="210" t="s">
        <v>45</v>
      </c>
      <c r="O172" s="41"/>
      <c r="P172" s="211">
        <f>O172*H172</f>
        <v>0</v>
      </c>
      <c r="Q172" s="211">
        <v>0</v>
      </c>
      <c r="R172" s="211">
        <f>Q172*H172</f>
        <v>0</v>
      </c>
      <c r="S172" s="211">
        <v>0</v>
      </c>
      <c r="T172" s="212">
        <f>S172*H172</f>
        <v>0</v>
      </c>
      <c r="AR172" s="23" t="s">
        <v>145</v>
      </c>
      <c r="AT172" s="23" t="s">
        <v>140</v>
      </c>
      <c r="AU172" s="23" t="s">
        <v>83</v>
      </c>
      <c r="AY172" s="23" t="s">
        <v>138</v>
      </c>
      <c r="BE172" s="213">
        <f>IF(N172="základní",J172,0)</f>
        <v>0</v>
      </c>
      <c r="BF172" s="213">
        <f>IF(N172="snížená",J172,0)</f>
        <v>0</v>
      </c>
      <c r="BG172" s="213">
        <f>IF(N172="zákl. přenesená",J172,0)</f>
        <v>0</v>
      </c>
      <c r="BH172" s="213">
        <f>IF(N172="sníž. přenesená",J172,0)</f>
        <v>0</v>
      </c>
      <c r="BI172" s="213">
        <f>IF(N172="nulová",J172,0)</f>
        <v>0</v>
      </c>
      <c r="BJ172" s="23" t="s">
        <v>81</v>
      </c>
      <c r="BK172" s="213">
        <f>ROUND(I172*H172,2)</f>
        <v>0</v>
      </c>
      <c r="BL172" s="23" t="s">
        <v>145</v>
      </c>
      <c r="BM172" s="23" t="s">
        <v>265</v>
      </c>
    </row>
    <row r="173" spans="2:65" s="1" customFormat="1" ht="27">
      <c r="B173" s="40"/>
      <c r="C173" s="62"/>
      <c r="D173" s="214" t="s">
        <v>147</v>
      </c>
      <c r="E173" s="62"/>
      <c r="F173" s="215" t="s">
        <v>266</v>
      </c>
      <c r="G173" s="62"/>
      <c r="H173" s="62"/>
      <c r="I173" s="171"/>
      <c r="J173" s="62"/>
      <c r="K173" s="62"/>
      <c r="L173" s="60"/>
      <c r="M173" s="216"/>
      <c r="N173" s="41"/>
      <c r="O173" s="41"/>
      <c r="P173" s="41"/>
      <c r="Q173" s="41"/>
      <c r="R173" s="41"/>
      <c r="S173" s="41"/>
      <c r="T173" s="77"/>
      <c r="AT173" s="23" t="s">
        <v>147</v>
      </c>
      <c r="AU173" s="23" t="s">
        <v>83</v>
      </c>
    </row>
    <row r="174" spans="2:65" s="1" customFormat="1" ht="121.5">
      <c r="B174" s="40"/>
      <c r="C174" s="62"/>
      <c r="D174" s="214" t="s">
        <v>149</v>
      </c>
      <c r="E174" s="62"/>
      <c r="F174" s="217" t="s">
        <v>267</v>
      </c>
      <c r="G174" s="62"/>
      <c r="H174" s="62"/>
      <c r="I174" s="171"/>
      <c r="J174" s="62"/>
      <c r="K174" s="62"/>
      <c r="L174" s="60"/>
      <c r="M174" s="216"/>
      <c r="N174" s="41"/>
      <c r="O174" s="41"/>
      <c r="P174" s="41"/>
      <c r="Q174" s="41"/>
      <c r="R174" s="41"/>
      <c r="S174" s="41"/>
      <c r="T174" s="77"/>
      <c r="AT174" s="23" t="s">
        <v>149</v>
      </c>
      <c r="AU174" s="23" t="s">
        <v>83</v>
      </c>
    </row>
    <row r="175" spans="2:65" s="12" customFormat="1">
      <c r="B175" s="218"/>
      <c r="C175" s="219"/>
      <c r="D175" s="214" t="s">
        <v>151</v>
      </c>
      <c r="E175" s="220" t="s">
        <v>30</v>
      </c>
      <c r="F175" s="221" t="s">
        <v>261</v>
      </c>
      <c r="G175" s="219"/>
      <c r="H175" s="222">
        <v>77</v>
      </c>
      <c r="I175" s="223"/>
      <c r="J175" s="219"/>
      <c r="K175" s="219"/>
      <c r="L175" s="224"/>
      <c r="M175" s="225"/>
      <c r="N175" s="226"/>
      <c r="O175" s="226"/>
      <c r="P175" s="226"/>
      <c r="Q175" s="226"/>
      <c r="R175" s="226"/>
      <c r="S175" s="226"/>
      <c r="T175" s="227"/>
      <c r="AT175" s="228" t="s">
        <v>151</v>
      </c>
      <c r="AU175" s="228" t="s">
        <v>83</v>
      </c>
      <c r="AV175" s="12" t="s">
        <v>83</v>
      </c>
      <c r="AW175" s="12" t="s">
        <v>37</v>
      </c>
      <c r="AX175" s="12" t="s">
        <v>81</v>
      </c>
      <c r="AY175" s="228" t="s">
        <v>138</v>
      </c>
    </row>
    <row r="176" spans="2:65" s="1" customFormat="1" ht="16.5" customHeight="1">
      <c r="B176" s="40"/>
      <c r="C176" s="240" t="s">
        <v>268</v>
      </c>
      <c r="D176" s="240" t="s">
        <v>250</v>
      </c>
      <c r="E176" s="241" t="s">
        <v>269</v>
      </c>
      <c r="F176" s="242" t="s">
        <v>270</v>
      </c>
      <c r="G176" s="243" t="s">
        <v>155</v>
      </c>
      <c r="H176" s="244">
        <v>5.55</v>
      </c>
      <c r="I176" s="245"/>
      <c r="J176" s="246">
        <f>ROUND(I176*H176,2)</f>
        <v>0</v>
      </c>
      <c r="K176" s="242" t="s">
        <v>30</v>
      </c>
      <c r="L176" s="247"/>
      <c r="M176" s="248" t="s">
        <v>30</v>
      </c>
      <c r="N176" s="249" t="s">
        <v>45</v>
      </c>
      <c r="O176" s="41"/>
      <c r="P176" s="211">
        <f>O176*H176</f>
        <v>0</v>
      </c>
      <c r="Q176" s="211">
        <v>0</v>
      </c>
      <c r="R176" s="211">
        <f>Q176*H176</f>
        <v>0</v>
      </c>
      <c r="S176" s="211">
        <v>0</v>
      </c>
      <c r="T176" s="212">
        <f>S176*H176</f>
        <v>0</v>
      </c>
      <c r="AR176" s="23" t="s">
        <v>190</v>
      </c>
      <c r="AT176" s="23" t="s">
        <v>250</v>
      </c>
      <c r="AU176" s="23" t="s">
        <v>83</v>
      </c>
      <c r="AY176" s="23" t="s">
        <v>138</v>
      </c>
      <c r="BE176" s="213">
        <f>IF(N176="základní",J176,0)</f>
        <v>0</v>
      </c>
      <c r="BF176" s="213">
        <f>IF(N176="snížená",J176,0)</f>
        <v>0</v>
      </c>
      <c r="BG176" s="213">
        <f>IF(N176="zákl. přenesená",J176,0)</f>
        <v>0</v>
      </c>
      <c r="BH176" s="213">
        <f>IF(N176="sníž. přenesená",J176,0)</f>
        <v>0</v>
      </c>
      <c r="BI176" s="213">
        <f>IF(N176="nulová",J176,0)</f>
        <v>0</v>
      </c>
      <c r="BJ176" s="23" t="s">
        <v>81</v>
      </c>
      <c r="BK176" s="213">
        <f>ROUND(I176*H176,2)</f>
        <v>0</v>
      </c>
      <c r="BL176" s="23" t="s">
        <v>145</v>
      </c>
      <c r="BM176" s="23" t="s">
        <v>271</v>
      </c>
    </row>
    <row r="177" spans="2:65" s="1" customFormat="1">
      <c r="B177" s="40"/>
      <c r="C177" s="62"/>
      <c r="D177" s="214" t="s">
        <v>147</v>
      </c>
      <c r="E177" s="62"/>
      <c r="F177" s="215" t="s">
        <v>270</v>
      </c>
      <c r="G177" s="62"/>
      <c r="H177" s="62"/>
      <c r="I177" s="171"/>
      <c r="J177" s="62"/>
      <c r="K177" s="62"/>
      <c r="L177" s="60"/>
      <c r="M177" s="216"/>
      <c r="N177" s="41"/>
      <c r="O177" s="41"/>
      <c r="P177" s="41"/>
      <c r="Q177" s="41"/>
      <c r="R177" s="41"/>
      <c r="S177" s="41"/>
      <c r="T177" s="77"/>
      <c r="AT177" s="23" t="s">
        <v>147</v>
      </c>
      <c r="AU177" s="23" t="s">
        <v>83</v>
      </c>
    </row>
    <row r="178" spans="2:65" s="12" customFormat="1">
      <c r="B178" s="218"/>
      <c r="C178" s="219"/>
      <c r="D178" s="214" t="s">
        <v>151</v>
      </c>
      <c r="E178" s="220" t="s">
        <v>30</v>
      </c>
      <c r="F178" s="221" t="s">
        <v>272</v>
      </c>
      <c r="G178" s="219"/>
      <c r="H178" s="222">
        <v>11.55</v>
      </c>
      <c r="I178" s="223"/>
      <c r="J178" s="219"/>
      <c r="K178" s="219"/>
      <c r="L178" s="224"/>
      <c r="M178" s="225"/>
      <c r="N178" s="226"/>
      <c r="O178" s="226"/>
      <c r="P178" s="226"/>
      <c r="Q178" s="226"/>
      <c r="R178" s="226"/>
      <c r="S178" s="226"/>
      <c r="T178" s="227"/>
      <c r="AT178" s="228" t="s">
        <v>151</v>
      </c>
      <c r="AU178" s="228" t="s">
        <v>83</v>
      </c>
      <c r="AV178" s="12" t="s">
        <v>83</v>
      </c>
      <c r="AW178" s="12" t="s">
        <v>37</v>
      </c>
      <c r="AX178" s="12" t="s">
        <v>74</v>
      </c>
      <c r="AY178" s="228" t="s">
        <v>138</v>
      </c>
    </row>
    <row r="179" spans="2:65" s="12" customFormat="1">
      <c r="B179" s="218"/>
      <c r="C179" s="219"/>
      <c r="D179" s="214" t="s">
        <v>151</v>
      </c>
      <c r="E179" s="220" t="s">
        <v>30</v>
      </c>
      <c r="F179" s="221" t="s">
        <v>273</v>
      </c>
      <c r="G179" s="219"/>
      <c r="H179" s="222">
        <v>-6</v>
      </c>
      <c r="I179" s="223"/>
      <c r="J179" s="219"/>
      <c r="K179" s="219"/>
      <c r="L179" s="224"/>
      <c r="M179" s="225"/>
      <c r="N179" s="226"/>
      <c r="O179" s="226"/>
      <c r="P179" s="226"/>
      <c r="Q179" s="226"/>
      <c r="R179" s="226"/>
      <c r="S179" s="226"/>
      <c r="T179" s="227"/>
      <c r="AT179" s="228" t="s">
        <v>151</v>
      </c>
      <c r="AU179" s="228" t="s">
        <v>83</v>
      </c>
      <c r="AV179" s="12" t="s">
        <v>83</v>
      </c>
      <c r="AW179" s="12" t="s">
        <v>37</v>
      </c>
      <c r="AX179" s="12" t="s">
        <v>74</v>
      </c>
      <c r="AY179" s="228" t="s">
        <v>138</v>
      </c>
    </row>
    <row r="180" spans="2:65" s="13" customFormat="1">
      <c r="B180" s="229"/>
      <c r="C180" s="230"/>
      <c r="D180" s="214" t="s">
        <v>151</v>
      </c>
      <c r="E180" s="231" t="s">
        <v>30</v>
      </c>
      <c r="F180" s="232" t="s">
        <v>218</v>
      </c>
      <c r="G180" s="230"/>
      <c r="H180" s="233">
        <v>5.55</v>
      </c>
      <c r="I180" s="234"/>
      <c r="J180" s="230"/>
      <c r="K180" s="230"/>
      <c r="L180" s="235"/>
      <c r="M180" s="236"/>
      <c r="N180" s="237"/>
      <c r="O180" s="237"/>
      <c r="P180" s="237"/>
      <c r="Q180" s="237"/>
      <c r="R180" s="237"/>
      <c r="S180" s="237"/>
      <c r="T180" s="238"/>
      <c r="AT180" s="239" t="s">
        <v>151</v>
      </c>
      <c r="AU180" s="239" t="s">
        <v>83</v>
      </c>
      <c r="AV180" s="13" t="s">
        <v>145</v>
      </c>
      <c r="AW180" s="13" t="s">
        <v>37</v>
      </c>
      <c r="AX180" s="13" t="s">
        <v>81</v>
      </c>
      <c r="AY180" s="239" t="s">
        <v>138</v>
      </c>
    </row>
    <row r="181" spans="2:65" s="1" customFormat="1" ht="25.5" customHeight="1">
      <c r="B181" s="40"/>
      <c r="C181" s="202" t="s">
        <v>274</v>
      </c>
      <c r="D181" s="202" t="s">
        <v>140</v>
      </c>
      <c r="E181" s="203" t="s">
        <v>275</v>
      </c>
      <c r="F181" s="204" t="s">
        <v>276</v>
      </c>
      <c r="G181" s="205" t="s">
        <v>143</v>
      </c>
      <c r="H181" s="206">
        <v>77</v>
      </c>
      <c r="I181" s="207"/>
      <c r="J181" s="208">
        <f>ROUND(I181*H181,2)</f>
        <v>0</v>
      </c>
      <c r="K181" s="204" t="s">
        <v>144</v>
      </c>
      <c r="L181" s="60"/>
      <c r="M181" s="209" t="s">
        <v>30</v>
      </c>
      <c r="N181" s="210" t="s">
        <v>45</v>
      </c>
      <c r="O181" s="41"/>
      <c r="P181" s="211">
        <f>O181*H181</f>
        <v>0</v>
      </c>
      <c r="Q181" s="211">
        <v>0</v>
      </c>
      <c r="R181" s="211">
        <f>Q181*H181</f>
        <v>0</v>
      </c>
      <c r="S181" s="211">
        <v>0</v>
      </c>
      <c r="T181" s="212">
        <f>S181*H181</f>
        <v>0</v>
      </c>
      <c r="AR181" s="23" t="s">
        <v>145</v>
      </c>
      <c r="AT181" s="23" t="s">
        <v>140</v>
      </c>
      <c r="AU181" s="23" t="s">
        <v>83</v>
      </c>
      <c r="AY181" s="23" t="s">
        <v>138</v>
      </c>
      <c r="BE181" s="213">
        <f>IF(N181="základní",J181,0)</f>
        <v>0</v>
      </c>
      <c r="BF181" s="213">
        <f>IF(N181="snížená",J181,0)</f>
        <v>0</v>
      </c>
      <c r="BG181" s="213">
        <f>IF(N181="zákl. přenesená",J181,0)</f>
        <v>0</v>
      </c>
      <c r="BH181" s="213">
        <f>IF(N181="sníž. přenesená",J181,0)</f>
        <v>0</v>
      </c>
      <c r="BI181" s="213">
        <f>IF(N181="nulová",J181,0)</f>
        <v>0</v>
      </c>
      <c r="BJ181" s="23" t="s">
        <v>81</v>
      </c>
      <c r="BK181" s="213">
        <f>ROUND(I181*H181,2)</f>
        <v>0</v>
      </c>
      <c r="BL181" s="23" t="s">
        <v>145</v>
      </c>
      <c r="BM181" s="23" t="s">
        <v>277</v>
      </c>
    </row>
    <row r="182" spans="2:65" s="1" customFormat="1" ht="27">
      <c r="B182" s="40"/>
      <c r="C182" s="62"/>
      <c r="D182" s="214" t="s">
        <v>147</v>
      </c>
      <c r="E182" s="62"/>
      <c r="F182" s="215" t="s">
        <v>278</v>
      </c>
      <c r="G182" s="62"/>
      <c r="H182" s="62"/>
      <c r="I182" s="171"/>
      <c r="J182" s="62"/>
      <c r="K182" s="62"/>
      <c r="L182" s="60"/>
      <c r="M182" s="216"/>
      <c r="N182" s="41"/>
      <c r="O182" s="41"/>
      <c r="P182" s="41"/>
      <c r="Q182" s="41"/>
      <c r="R182" s="41"/>
      <c r="S182" s="41"/>
      <c r="T182" s="77"/>
      <c r="AT182" s="23" t="s">
        <v>147</v>
      </c>
      <c r="AU182" s="23" t="s">
        <v>83</v>
      </c>
    </row>
    <row r="183" spans="2:65" s="1" customFormat="1" ht="121.5">
      <c r="B183" s="40"/>
      <c r="C183" s="62"/>
      <c r="D183" s="214" t="s">
        <v>149</v>
      </c>
      <c r="E183" s="62"/>
      <c r="F183" s="217" t="s">
        <v>279</v>
      </c>
      <c r="G183" s="62"/>
      <c r="H183" s="62"/>
      <c r="I183" s="171"/>
      <c r="J183" s="62"/>
      <c r="K183" s="62"/>
      <c r="L183" s="60"/>
      <c r="M183" s="216"/>
      <c r="N183" s="41"/>
      <c r="O183" s="41"/>
      <c r="P183" s="41"/>
      <c r="Q183" s="41"/>
      <c r="R183" s="41"/>
      <c r="S183" s="41"/>
      <c r="T183" s="77"/>
      <c r="AT183" s="23" t="s">
        <v>149</v>
      </c>
      <c r="AU183" s="23" t="s">
        <v>83</v>
      </c>
    </row>
    <row r="184" spans="2:65" s="12" customFormat="1">
      <c r="B184" s="218"/>
      <c r="C184" s="219"/>
      <c r="D184" s="214" t="s">
        <v>151</v>
      </c>
      <c r="E184" s="220" t="s">
        <v>30</v>
      </c>
      <c r="F184" s="221" t="s">
        <v>261</v>
      </c>
      <c r="G184" s="219"/>
      <c r="H184" s="222">
        <v>77</v>
      </c>
      <c r="I184" s="223"/>
      <c r="J184" s="219"/>
      <c r="K184" s="219"/>
      <c r="L184" s="224"/>
      <c r="M184" s="225"/>
      <c r="N184" s="226"/>
      <c r="O184" s="226"/>
      <c r="P184" s="226"/>
      <c r="Q184" s="226"/>
      <c r="R184" s="226"/>
      <c r="S184" s="226"/>
      <c r="T184" s="227"/>
      <c r="AT184" s="228" t="s">
        <v>151</v>
      </c>
      <c r="AU184" s="228" t="s">
        <v>83</v>
      </c>
      <c r="AV184" s="12" t="s">
        <v>83</v>
      </c>
      <c r="AW184" s="12" t="s">
        <v>37</v>
      </c>
      <c r="AX184" s="12" t="s">
        <v>81</v>
      </c>
      <c r="AY184" s="228" t="s">
        <v>138</v>
      </c>
    </row>
    <row r="185" spans="2:65" s="1" customFormat="1" ht="16.5" customHeight="1">
      <c r="B185" s="40"/>
      <c r="C185" s="240" t="s">
        <v>9</v>
      </c>
      <c r="D185" s="240" t="s">
        <v>250</v>
      </c>
      <c r="E185" s="241" t="s">
        <v>280</v>
      </c>
      <c r="F185" s="242" t="s">
        <v>281</v>
      </c>
      <c r="G185" s="243" t="s">
        <v>282</v>
      </c>
      <c r="H185" s="244">
        <v>2.31</v>
      </c>
      <c r="I185" s="245"/>
      <c r="J185" s="246">
        <f>ROUND(I185*H185,2)</f>
        <v>0</v>
      </c>
      <c r="K185" s="242" t="s">
        <v>144</v>
      </c>
      <c r="L185" s="247"/>
      <c r="M185" s="248" t="s">
        <v>30</v>
      </c>
      <c r="N185" s="249" t="s">
        <v>45</v>
      </c>
      <c r="O185" s="41"/>
      <c r="P185" s="211">
        <f>O185*H185</f>
        <v>0</v>
      </c>
      <c r="Q185" s="211">
        <v>1E-3</v>
      </c>
      <c r="R185" s="211">
        <f>Q185*H185</f>
        <v>2.31E-3</v>
      </c>
      <c r="S185" s="211">
        <v>0</v>
      </c>
      <c r="T185" s="212">
        <f>S185*H185</f>
        <v>0</v>
      </c>
      <c r="AR185" s="23" t="s">
        <v>190</v>
      </c>
      <c r="AT185" s="23" t="s">
        <v>250</v>
      </c>
      <c r="AU185" s="23" t="s">
        <v>83</v>
      </c>
      <c r="AY185" s="23" t="s">
        <v>138</v>
      </c>
      <c r="BE185" s="213">
        <f>IF(N185="základní",J185,0)</f>
        <v>0</v>
      </c>
      <c r="BF185" s="213">
        <f>IF(N185="snížená",J185,0)</f>
        <v>0</v>
      </c>
      <c r="BG185" s="213">
        <f>IF(N185="zákl. přenesená",J185,0)</f>
        <v>0</v>
      </c>
      <c r="BH185" s="213">
        <f>IF(N185="sníž. přenesená",J185,0)</f>
        <v>0</v>
      </c>
      <c r="BI185" s="213">
        <f>IF(N185="nulová",J185,0)</f>
        <v>0</v>
      </c>
      <c r="BJ185" s="23" t="s">
        <v>81</v>
      </c>
      <c r="BK185" s="213">
        <f>ROUND(I185*H185,2)</f>
        <v>0</v>
      </c>
      <c r="BL185" s="23" t="s">
        <v>145</v>
      </c>
      <c r="BM185" s="23" t="s">
        <v>283</v>
      </c>
    </row>
    <row r="186" spans="2:65" s="1" customFormat="1">
      <c r="B186" s="40"/>
      <c r="C186" s="62"/>
      <c r="D186" s="214" t="s">
        <v>147</v>
      </c>
      <c r="E186" s="62"/>
      <c r="F186" s="215" t="s">
        <v>281</v>
      </c>
      <c r="G186" s="62"/>
      <c r="H186" s="62"/>
      <c r="I186" s="171"/>
      <c r="J186" s="62"/>
      <c r="K186" s="62"/>
      <c r="L186" s="60"/>
      <c r="M186" s="216"/>
      <c r="N186" s="41"/>
      <c r="O186" s="41"/>
      <c r="P186" s="41"/>
      <c r="Q186" s="41"/>
      <c r="R186" s="41"/>
      <c r="S186" s="41"/>
      <c r="T186" s="77"/>
      <c r="AT186" s="23" t="s">
        <v>147</v>
      </c>
      <c r="AU186" s="23" t="s">
        <v>83</v>
      </c>
    </row>
    <row r="187" spans="2:65" s="12" customFormat="1">
      <c r="B187" s="218"/>
      <c r="C187" s="219"/>
      <c r="D187" s="214" t="s">
        <v>151</v>
      </c>
      <c r="E187" s="220" t="s">
        <v>30</v>
      </c>
      <c r="F187" s="221" t="s">
        <v>284</v>
      </c>
      <c r="G187" s="219"/>
      <c r="H187" s="222">
        <v>2.31</v>
      </c>
      <c r="I187" s="223"/>
      <c r="J187" s="219"/>
      <c r="K187" s="219"/>
      <c r="L187" s="224"/>
      <c r="M187" s="225"/>
      <c r="N187" s="226"/>
      <c r="O187" s="226"/>
      <c r="P187" s="226"/>
      <c r="Q187" s="226"/>
      <c r="R187" s="226"/>
      <c r="S187" s="226"/>
      <c r="T187" s="227"/>
      <c r="AT187" s="228" t="s">
        <v>151</v>
      </c>
      <c r="AU187" s="228" t="s">
        <v>83</v>
      </c>
      <c r="AV187" s="12" t="s">
        <v>83</v>
      </c>
      <c r="AW187" s="12" t="s">
        <v>37</v>
      </c>
      <c r="AX187" s="12" t="s">
        <v>81</v>
      </c>
      <c r="AY187" s="228" t="s">
        <v>138</v>
      </c>
    </row>
    <row r="188" spans="2:65" s="1" customFormat="1" ht="16.5" customHeight="1">
      <c r="B188" s="40"/>
      <c r="C188" s="202" t="s">
        <v>285</v>
      </c>
      <c r="D188" s="202" t="s">
        <v>140</v>
      </c>
      <c r="E188" s="203" t="s">
        <v>286</v>
      </c>
      <c r="F188" s="204" t="s">
        <v>287</v>
      </c>
      <c r="G188" s="205" t="s">
        <v>143</v>
      </c>
      <c r="H188" s="206">
        <v>902.4</v>
      </c>
      <c r="I188" s="207"/>
      <c r="J188" s="208">
        <f>ROUND(I188*H188,2)</f>
        <v>0</v>
      </c>
      <c r="K188" s="204" t="s">
        <v>144</v>
      </c>
      <c r="L188" s="60"/>
      <c r="M188" s="209" t="s">
        <v>30</v>
      </c>
      <c r="N188" s="210" t="s">
        <v>45</v>
      </c>
      <c r="O188" s="41"/>
      <c r="P188" s="211">
        <f>O188*H188</f>
        <v>0</v>
      </c>
      <c r="Q188" s="211">
        <v>0</v>
      </c>
      <c r="R188" s="211">
        <f>Q188*H188</f>
        <v>0</v>
      </c>
      <c r="S188" s="211">
        <v>0</v>
      </c>
      <c r="T188" s="212">
        <f>S188*H188</f>
        <v>0</v>
      </c>
      <c r="AR188" s="23" t="s">
        <v>145</v>
      </c>
      <c r="AT188" s="23" t="s">
        <v>140</v>
      </c>
      <c r="AU188" s="23" t="s">
        <v>83</v>
      </c>
      <c r="AY188" s="23" t="s">
        <v>138</v>
      </c>
      <c r="BE188" s="213">
        <f>IF(N188="základní",J188,0)</f>
        <v>0</v>
      </c>
      <c r="BF188" s="213">
        <f>IF(N188="snížená",J188,0)</f>
        <v>0</v>
      </c>
      <c r="BG188" s="213">
        <f>IF(N188="zákl. přenesená",J188,0)</f>
        <v>0</v>
      </c>
      <c r="BH188" s="213">
        <f>IF(N188="sníž. přenesená",J188,0)</f>
        <v>0</v>
      </c>
      <c r="BI188" s="213">
        <f>IF(N188="nulová",J188,0)</f>
        <v>0</v>
      </c>
      <c r="BJ188" s="23" t="s">
        <v>81</v>
      </c>
      <c r="BK188" s="213">
        <f>ROUND(I188*H188,2)</f>
        <v>0</v>
      </c>
      <c r="BL188" s="23" t="s">
        <v>145</v>
      </c>
      <c r="BM188" s="23" t="s">
        <v>288</v>
      </c>
    </row>
    <row r="189" spans="2:65" s="1" customFormat="1">
      <c r="B189" s="40"/>
      <c r="C189" s="62"/>
      <c r="D189" s="214" t="s">
        <v>147</v>
      </c>
      <c r="E189" s="62"/>
      <c r="F189" s="215" t="s">
        <v>289</v>
      </c>
      <c r="G189" s="62"/>
      <c r="H189" s="62"/>
      <c r="I189" s="171"/>
      <c r="J189" s="62"/>
      <c r="K189" s="62"/>
      <c r="L189" s="60"/>
      <c r="M189" s="216"/>
      <c r="N189" s="41"/>
      <c r="O189" s="41"/>
      <c r="P189" s="41"/>
      <c r="Q189" s="41"/>
      <c r="R189" s="41"/>
      <c r="S189" s="41"/>
      <c r="T189" s="77"/>
      <c r="AT189" s="23" t="s">
        <v>147</v>
      </c>
      <c r="AU189" s="23" t="s">
        <v>83</v>
      </c>
    </row>
    <row r="190" spans="2:65" s="1" customFormat="1" ht="162">
      <c r="B190" s="40"/>
      <c r="C190" s="62"/>
      <c r="D190" s="214" t="s">
        <v>149</v>
      </c>
      <c r="E190" s="62"/>
      <c r="F190" s="217" t="s">
        <v>290</v>
      </c>
      <c r="G190" s="62"/>
      <c r="H190" s="62"/>
      <c r="I190" s="171"/>
      <c r="J190" s="62"/>
      <c r="K190" s="62"/>
      <c r="L190" s="60"/>
      <c r="M190" s="216"/>
      <c r="N190" s="41"/>
      <c r="O190" s="41"/>
      <c r="P190" s="41"/>
      <c r="Q190" s="41"/>
      <c r="R190" s="41"/>
      <c r="S190" s="41"/>
      <c r="T190" s="77"/>
      <c r="AT190" s="23" t="s">
        <v>149</v>
      </c>
      <c r="AU190" s="23" t="s">
        <v>83</v>
      </c>
    </row>
    <row r="191" spans="2:65" s="12" customFormat="1">
      <c r="B191" s="218"/>
      <c r="C191" s="219"/>
      <c r="D191" s="214" t="s">
        <v>151</v>
      </c>
      <c r="E191" s="220" t="s">
        <v>30</v>
      </c>
      <c r="F191" s="221" t="s">
        <v>291</v>
      </c>
      <c r="G191" s="219"/>
      <c r="H191" s="222">
        <v>902.4</v>
      </c>
      <c r="I191" s="223"/>
      <c r="J191" s="219"/>
      <c r="K191" s="219"/>
      <c r="L191" s="224"/>
      <c r="M191" s="225"/>
      <c r="N191" s="226"/>
      <c r="O191" s="226"/>
      <c r="P191" s="226"/>
      <c r="Q191" s="226"/>
      <c r="R191" s="226"/>
      <c r="S191" s="226"/>
      <c r="T191" s="227"/>
      <c r="AT191" s="228" t="s">
        <v>151</v>
      </c>
      <c r="AU191" s="228" t="s">
        <v>83</v>
      </c>
      <c r="AV191" s="12" t="s">
        <v>83</v>
      </c>
      <c r="AW191" s="12" t="s">
        <v>37</v>
      </c>
      <c r="AX191" s="12" t="s">
        <v>81</v>
      </c>
      <c r="AY191" s="228" t="s">
        <v>138</v>
      </c>
    </row>
    <row r="192" spans="2:65" s="1" customFormat="1" ht="25.5" customHeight="1">
      <c r="B192" s="40"/>
      <c r="C192" s="202" t="s">
        <v>292</v>
      </c>
      <c r="D192" s="202" t="s">
        <v>140</v>
      </c>
      <c r="E192" s="203" t="s">
        <v>293</v>
      </c>
      <c r="F192" s="204" t="s">
        <v>294</v>
      </c>
      <c r="G192" s="205" t="s">
        <v>143</v>
      </c>
      <c r="H192" s="206">
        <v>77</v>
      </c>
      <c r="I192" s="207"/>
      <c r="J192" s="208">
        <f>ROUND(I192*H192,2)</f>
        <v>0</v>
      </c>
      <c r="K192" s="204" t="s">
        <v>144</v>
      </c>
      <c r="L192" s="60"/>
      <c r="M192" s="209" t="s">
        <v>30</v>
      </c>
      <c r="N192" s="210" t="s">
        <v>45</v>
      </c>
      <c r="O192" s="41"/>
      <c r="P192" s="211">
        <f>O192*H192</f>
        <v>0</v>
      </c>
      <c r="Q192" s="211">
        <v>0</v>
      </c>
      <c r="R192" s="211">
        <f>Q192*H192</f>
        <v>0</v>
      </c>
      <c r="S192" s="211">
        <v>0</v>
      </c>
      <c r="T192" s="212">
        <f>S192*H192</f>
        <v>0</v>
      </c>
      <c r="AR192" s="23" t="s">
        <v>145</v>
      </c>
      <c r="AT192" s="23" t="s">
        <v>140</v>
      </c>
      <c r="AU192" s="23" t="s">
        <v>83</v>
      </c>
      <c r="AY192" s="23" t="s">
        <v>138</v>
      </c>
      <c r="BE192" s="213">
        <f>IF(N192="základní",J192,0)</f>
        <v>0</v>
      </c>
      <c r="BF192" s="213">
        <f>IF(N192="snížená",J192,0)</f>
        <v>0</v>
      </c>
      <c r="BG192" s="213">
        <f>IF(N192="zákl. přenesená",J192,0)</f>
        <v>0</v>
      </c>
      <c r="BH192" s="213">
        <f>IF(N192="sníž. přenesená",J192,0)</f>
        <v>0</v>
      </c>
      <c r="BI192" s="213">
        <f>IF(N192="nulová",J192,0)</f>
        <v>0</v>
      </c>
      <c r="BJ192" s="23" t="s">
        <v>81</v>
      </c>
      <c r="BK192" s="213">
        <f>ROUND(I192*H192,2)</f>
        <v>0</v>
      </c>
      <c r="BL192" s="23" t="s">
        <v>145</v>
      </c>
      <c r="BM192" s="23" t="s">
        <v>295</v>
      </c>
    </row>
    <row r="193" spans="2:65" s="1" customFormat="1" ht="27">
      <c r="B193" s="40"/>
      <c r="C193" s="62"/>
      <c r="D193" s="214" t="s">
        <v>147</v>
      </c>
      <c r="E193" s="62"/>
      <c r="F193" s="215" t="s">
        <v>296</v>
      </c>
      <c r="G193" s="62"/>
      <c r="H193" s="62"/>
      <c r="I193" s="171"/>
      <c r="J193" s="62"/>
      <c r="K193" s="62"/>
      <c r="L193" s="60"/>
      <c r="M193" s="216"/>
      <c r="N193" s="41"/>
      <c r="O193" s="41"/>
      <c r="P193" s="41"/>
      <c r="Q193" s="41"/>
      <c r="R193" s="41"/>
      <c r="S193" s="41"/>
      <c r="T193" s="77"/>
      <c r="AT193" s="23" t="s">
        <v>147</v>
      </c>
      <c r="AU193" s="23" t="s">
        <v>83</v>
      </c>
    </row>
    <row r="194" spans="2:65" s="1" customFormat="1" ht="121.5">
      <c r="B194" s="40"/>
      <c r="C194" s="62"/>
      <c r="D194" s="214" t="s">
        <v>149</v>
      </c>
      <c r="E194" s="62"/>
      <c r="F194" s="217" t="s">
        <v>297</v>
      </c>
      <c r="G194" s="62"/>
      <c r="H194" s="62"/>
      <c r="I194" s="171"/>
      <c r="J194" s="62"/>
      <c r="K194" s="62"/>
      <c r="L194" s="60"/>
      <c r="M194" s="216"/>
      <c r="N194" s="41"/>
      <c r="O194" s="41"/>
      <c r="P194" s="41"/>
      <c r="Q194" s="41"/>
      <c r="R194" s="41"/>
      <c r="S194" s="41"/>
      <c r="T194" s="77"/>
      <c r="AT194" s="23" t="s">
        <v>149</v>
      </c>
      <c r="AU194" s="23" t="s">
        <v>83</v>
      </c>
    </row>
    <row r="195" spans="2:65" s="12" customFormat="1">
      <c r="B195" s="218"/>
      <c r="C195" s="219"/>
      <c r="D195" s="214" t="s">
        <v>151</v>
      </c>
      <c r="E195" s="220" t="s">
        <v>30</v>
      </c>
      <c r="F195" s="221" t="s">
        <v>261</v>
      </c>
      <c r="G195" s="219"/>
      <c r="H195" s="222">
        <v>77</v>
      </c>
      <c r="I195" s="223"/>
      <c r="J195" s="219"/>
      <c r="K195" s="219"/>
      <c r="L195" s="224"/>
      <c r="M195" s="225"/>
      <c r="N195" s="226"/>
      <c r="O195" s="226"/>
      <c r="P195" s="226"/>
      <c r="Q195" s="226"/>
      <c r="R195" s="226"/>
      <c r="S195" s="226"/>
      <c r="T195" s="227"/>
      <c r="AT195" s="228" t="s">
        <v>151</v>
      </c>
      <c r="AU195" s="228" t="s">
        <v>83</v>
      </c>
      <c r="AV195" s="12" t="s">
        <v>83</v>
      </c>
      <c r="AW195" s="12" t="s">
        <v>37</v>
      </c>
      <c r="AX195" s="12" t="s">
        <v>81</v>
      </c>
      <c r="AY195" s="228" t="s">
        <v>138</v>
      </c>
    </row>
    <row r="196" spans="2:65" s="1" customFormat="1" ht="25.5" customHeight="1">
      <c r="B196" s="40"/>
      <c r="C196" s="202" t="s">
        <v>298</v>
      </c>
      <c r="D196" s="202" t="s">
        <v>140</v>
      </c>
      <c r="E196" s="203" t="s">
        <v>299</v>
      </c>
      <c r="F196" s="204" t="s">
        <v>300</v>
      </c>
      <c r="G196" s="205" t="s">
        <v>143</v>
      </c>
      <c r="H196" s="206">
        <v>77</v>
      </c>
      <c r="I196" s="207"/>
      <c r="J196" s="208">
        <f>ROUND(I196*H196,2)</f>
        <v>0</v>
      </c>
      <c r="K196" s="204" t="s">
        <v>144</v>
      </c>
      <c r="L196" s="60"/>
      <c r="M196" s="209" t="s">
        <v>30</v>
      </c>
      <c r="N196" s="210" t="s">
        <v>45</v>
      </c>
      <c r="O196" s="41"/>
      <c r="P196" s="211">
        <f>O196*H196</f>
        <v>0</v>
      </c>
      <c r="Q196" s="211">
        <v>0</v>
      </c>
      <c r="R196" s="211">
        <f>Q196*H196</f>
        <v>0</v>
      </c>
      <c r="S196" s="211">
        <v>0</v>
      </c>
      <c r="T196" s="212">
        <f>S196*H196</f>
        <v>0</v>
      </c>
      <c r="AR196" s="23" t="s">
        <v>145</v>
      </c>
      <c r="AT196" s="23" t="s">
        <v>140</v>
      </c>
      <c r="AU196" s="23" t="s">
        <v>83</v>
      </c>
      <c r="AY196" s="23" t="s">
        <v>138</v>
      </c>
      <c r="BE196" s="213">
        <f>IF(N196="základní",J196,0)</f>
        <v>0</v>
      </c>
      <c r="BF196" s="213">
        <f>IF(N196="snížená",J196,0)</f>
        <v>0</v>
      </c>
      <c r="BG196" s="213">
        <f>IF(N196="zákl. přenesená",J196,0)</f>
        <v>0</v>
      </c>
      <c r="BH196" s="213">
        <f>IF(N196="sníž. přenesená",J196,0)</f>
        <v>0</v>
      </c>
      <c r="BI196" s="213">
        <f>IF(N196="nulová",J196,0)</f>
        <v>0</v>
      </c>
      <c r="BJ196" s="23" t="s">
        <v>81</v>
      </c>
      <c r="BK196" s="213">
        <f>ROUND(I196*H196,2)</f>
        <v>0</v>
      </c>
      <c r="BL196" s="23" t="s">
        <v>145</v>
      </c>
      <c r="BM196" s="23" t="s">
        <v>301</v>
      </c>
    </row>
    <row r="197" spans="2:65" s="1" customFormat="1" ht="27">
      <c r="B197" s="40"/>
      <c r="C197" s="62"/>
      <c r="D197" s="214" t="s">
        <v>147</v>
      </c>
      <c r="E197" s="62"/>
      <c r="F197" s="215" t="s">
        <v>302</v>
      </c>
      <c r="G197" s="62"/>
      <c r="H197" s="62"/>
      <c r="I197" s="171"/>
      <c r="J197" s="62"/>
      <c r="K197" s="62"/>
      <c r="L197" s="60"/>
      <c r="M197" s="216"/>
      <c r="N197" s="41"/>
      <c r="O197" s="41"/>
      <c r="P197" s="41"/>
      <c r="Q197" s="41"/>
      <c r="R197" s="41"/>
      <c r="S197" s="41"/>
      <c r="T197" s="77"/>
      <c r="AT197" s="23" t="s">
        <v>147</v>
      </c>
      <c r="AU197" s="23" t="s">
        <v>83</v>
      </c>
    </row>
    <row r="198" spans="2:65" s="1" customFormat="1" ht="148.5">
      <c r="B198" s="40"/>
      <c r="C198" s="62"/>
      <c r="D198" s="214" t="s">
        <v>149</v>
      </c>
      <c r="E198" s="62"/>
      <c r="F198" s="217" t="s">
        <v>303</v>
      </c>
      <c r="G198" s="62"/>
      <c r="H198" s="62"/>
      <c r="I198" s="171"/>
      <c r="J198" s="62"/>
      <c r="K198" s="62"/>
      <c r="L198" s="60"/>
      <c r="M198" s="216"/>
      <c r="N198" s="41"/>
      <c r="O198" s="41"/>
      <c r="P198" s="41"/>
      <c r="Q198" s="41"/>
      <c r="R198" s="41"/>
      <c r="S198" s="41"/>
      <c r="T198" s="77"/>
      <c r="AT198" s="23" t="s">
        <v>149</v>
      </c>
      <c r="AU198" s="23" t="s">
        <v>83</v>
      </c>
    </row>
    <row r="199" spans="2:65" s="12" customFormat="1">
      <c r="B199" s="218"/>
      <c r="C199" s="219"/>
      <c r="D199" s="214" t="s">
        <v>151</v>
      </c>
      <c r="E199" s="220" t="s">
        <v>30</v>
      </c>
      <c r="F199" s="221" t="s">
        <v>261</v>
      </c>
      <c r="G199" s="219"/>
      <c r="H199" s="222">
        <v>77</v>
      </c>
      <c r="I199" s="223"/>
      <c r="J199" s="219"/>
      <c r="K199" s="219"/>
      <c r="L199" s="224"/>
      <c r="M199" s="225"/>
      <c r="N199" s="226"/>
      <c r="O199" s="226"/>
      <c r="P199" s="226"/>
      <c r="Q199" s="226"/>
      <c r="R199" s="226"/>
      <c r="S199" s="226"/>
      <c r="T199" s="227"/>
      <c r="AT199" s="228" t="s">
        <v>151</v>
      </c>
      <c r="AU199" s="228" t="s">
        <v>83</v>
      </c>
      <c r="AV199" s="12" t="s">
        <v>83</v>
      </c>
      <c r="AW199" s="12" t="s">
        <v>37</v>
      </c>
      <c r="AX199" s="12" t="s">
        <v>81</v>
      </c>
      <c r="AY199" s="228" t="s">
        <v>138</v>
      </c>
    </row>
    <row r="200" spans="2:65" s="1" customFormat="1" ht="16.5" customHeight="1">
      <c r="B200" s="40"/>
      <c r="C200" s="202" t="s">
        <v>304</v>
      </c>
      <c r="D200" s="202" t="s">
        <v>140</v>
      </c>
      <c r="E200" s="203" t="s">
        <v>305</v>
      </c>
      <c r="F200" s="204" t="s">
        <v>306</v>
      </c>
      <c r="G200" s="205" t="s">
        <v>155</v>
      </c>
      <c r="H200" s="206">
        <v>5.7750000000000004</v>
      </c>
      <c r="I200" s="207"/>
      <c r="J200" s="208">
        <f>ROUND(I200*H200,2)</f>
        <v>0</v>
      </c>
      <c r="K200" s="204" t="s">
        <v>144</v>
      </c>
      <c r="L200" s="60"/>
      <c r="M200" s="209" t="s">
        <v>30</v>
      </c>
      <c r="N200" s="210" t="s">
        <v>45</v>
      </c>
      <c r="O200" s="41"/>
      <c r="P200" s="211">
        <f>O200*H200</f>
        <v>0</v>
      </c>
      <c r="Q200" s="211">
        <v>0</v>
      </c>
      <c r="R200" s="211">
        <f>Q200*H200</f>
        <v>0</v>
      </c>
      <c r="S200" s="211">
        <v>0</v>
      </c>
      <c r="T200" s="212">
        <f>S200*H200</f>
        <v>0</v>
      </c>
      <c r="AR200" s="23" t="s">
        <v>145</v>
      </c>
      <c r="AT200" s="23" t="s">
        <v>140</v>
      </c>
      <c r="AU200" s="23" t="s">
        <v>83</v>
      </c>
      <c r="AY200" s="23" t="s">
        <v>138</v>
      </c>
      <c r="BE200" s="213">
        <f>IF(N200="základní",J200,0)</f>
        <v>0</v>
      </c>
      <c r="BF200" s="213">
        <f>IF(N200="snížená",J200,0)</f>
        <v>0</v>
      </c>
      <c r="BG200" s="213">
        <f>IF(N200="zákl. přenesená",J200,0)</f>
        <v>0</v>
      </c>
      <c r="BH200" s="213">
        <f>IF(N200="sníž. přenesená",J200,0)</f>
        <v>0</v>
      </c>
      <c r="BI200" s="213">
        <f>IF(N200="nulová",J200,0)</f>
        <v>0</v>
      </c>
      <c r="BJ200" s="23" t="s">
        <v>81</v>
      </c>
      <c r="BK200" s="213">
        <f>ROUND(I200*H200,2)</f>
        <v>0</v>
      </c>
      <c r="BL200" s="23" t="s">
        <v>145</v>
      </c>
      <c r="BM200" s="23" t="s">
        <v>307</v>
      </c>
    </row>
    <row r="201" spans="2:65" s="1" customFormat="1">
      <c r="B201" s="40"/>
      <c r="C201" s="62"/>
      <c r="D201" s="214" t="s">
        <v>147</v>
      </c>
      <c r="E201" s="62"/>
      <c r="F201" s="215" t="s">
        <v>308</v>
      </c>
      <c r="G201" s="62"/>
      <c r="H201" s="62"/>
      <c r="I201" s="171"/>
      <c r="J201" s="62"/>
      <c r="K201" s="62"/>
      <c r="L201" s="60"/>
      <c r="M201" s="216"/>
      <c r="N201" s="41"/>
      <c r="O201" s="41"/>
      <c r="P201" s="41"/>
      <c r="Q201" s="41"/>
      <c r="R201" s="41"/>
      <c r="S201" s="41"/>
      <c r="T201" s="77"/>
      <c r="AT201" s="23" t="s">
        <v>147</v>
      </c>
      <c r="AU201" s="23" t="s">
        <v>83</v>
      </c>
    </row>
    <row r="202" spans="2:65" s="1" customFormat="1" ht="27">
      <c r="B202" s="40"/>
      <c r="C202" s="62"/>
      <c r="D202" s="214" t="s">
        <v>209</v>
      </c>
      <c r="E202" s="62"/>
      <c r="F202" s="217" t="s">
        <v>309</v>
      </c>
      <c r="G202" s="62"/>
      <c r="H202" s="62"/>
      <c r="I202" s="171"/>
      <c r="J202" s="62"/>
      <c r="K202" s="62"/>
      <c r="L202" s="60"/>
      <c r="M202" s="216"/>
      <c r="N202" s="41"/>
      <c r="O202" s="41"/>
      <c r="P202" s="41"/>
      <c r="Q202" s="41"/>
      <c r="R202" s="41"/>
      <c r="S202" s="41"/>
      <c r="T202" s="77"/>
      <c r="AT202" s="23" t="s">
        <v>209</v>
      </c>
      <c r="AU202" s="23" t="s">
        <v>83</v>
      </c>
    </row>
    <row r="203" spans="2:65" s="12" customFormat="1">
      <c r="B203" s="218"/>
      <c r="C203" s="219"/>
      <c r="D203" s="214" t="s">
        <v>151</v>
      </c>
      <c r="E203" s="220" t="s">
        <v>30</v>
      </c>
      <c r="F203" s="221" t="s">
        <v>310</v>
      </c>
      <c r="G203" s="219"/>
      <c r="H203" s="222">
        <v>5.7750000000000004</v>
      </c>
      <c r="I203" s="223"/>
      <c r="J203" s="219"/>
      <c r="K203" s="219"/>
      <c r="L203" s="224"/>
      <c r="M203" s="225"/>
      <c r="N203" s="226"/>
      <c r="O203" s="226"/>
      <c r="P203" s="226"/>
      <c r="Q203" s="226"/>
      <c r="R203" s="226"/>
      <c r="S203" s="226"/>
      <c r="T203" s="227"/>
      <c r="AT203" s="228" t="s">
        <v>151</v>
      </c>
      <c r="AU203" s="228" t="s">
        <v>83</v>
      </c>
      <c r="AV203" s="12" t="s">
        <v>83</v>
      </c>
      <c r="AW203" s="12" t="s">
        <v>37</v>
      </c>
      <c r="AX203" s="12" t="s">
        <v>81</v>
      </c>
      <c r="AY203" s="228" t="s">
        <v>138</v>
      </c>
    </row>
    <row r="204" spans="2:65" s="11" customFormat="1" ht="29.85" customHeight="1">
      <c r="B204" s="186"/>
      <c r="C204" s="187"/>
      <c r="D204" s="188" t="s">
        <v>73</v>
      </c>
      <c r="E204" s="200" t="s">
        <v>83</v>
      </c>
      <c r="F204" s="200" t="s">
        <v>311</v>
      </c>
      <c r="G204" s="187"/>
      <c r="H204" s="187"/>
      <c r="I204" s="190"/>
      <c r="J204" s="201">
        <f>BK204</f>
        <v>0</v>
      </c>
      <c r="K204" s="187"/>
      <c r="L204" s="192"/>
      <c r="M204" s="193"/>
      <c r="N204" s="194"/>
      <c r="O204" s="194"/>
      <c r="P204" s="195">
        <f>SUM(P205:P212)</f>
        <v>0</v>
      </c>
      <c r="Q204" s="194"/>
      <c r="R204" s="195">
        <f>SUM(R205:R212)</f>
        <v>6.202995500000001</v>
      </c>
      <c r="S204" s="194"/>
      <c r="T204" s="196">
        <f>SUM(T205:T212)</f>
        <v>0</v>
      </c>
      <c r="AR204" s="197" t="s">
        <v>81</v>
      </c>
      <c r="AT204" s="198" t="s">
        <v>73</v>
      </c>
      <c r="AU204" s="198" t="s">
        <v>81</v>
      </c>
      <c r="AY204" s="197" t="s">
        <v>138</v>
      </c>
      <c r="BK204" s="199">
        <f>SUM(BK205:BK212)</f>
        <v>0</v>
      </c>
    </row>
    <row r="205" spans="2:65" s="1" customFormat="1" ht="25.5" customHeight="1">
      <c r="B205" s="40"/>
      <c r="C205" s="202" t="s">
        <v>312</v>
      </c>
      <c r="D205" s="202" t="s">
        <v>140</v>
      </c>
      <c r="E205" s="203" t="s">
        <v>313</v>
      </c>
      <c r="F205" s="204" t="s">
        <v>314</v>
      </c>
      <c r="G205" s="205" t="s">
        <v>143</v>
      </c>
      <c r="H205" s="206">
        <v>8.3000000000000007</v>
      </c>
      <c r="I205" s="207"/>
      <c r="J205" s="208">
        <f>ROUND(I205*H205,2)</f>
        <v>0</v>
      </c>
      <c r="K205" s="204" t="s">
        <v>144</v>
      </c>
      <c r="L205" s="60"/>
      <c r="M205" s="209" t="s">
        <v>30</v>
      </c>
      <c r="N205" s="210" t="s">
        <v>45</v>
      </c>
      <c r="O205" s="41"/>
      <c r="P205" s="211">
        <f>O205*H205</f>
        <v>0</v>
      </c>
      <c r="Q205" s="211">
        <v>0.71545999999999998</v>
      </c>
      <c r="R205" s="211">
        <f>Q205*H205</f>
        <v>5.9383180000000007</v>
      </c>
      <c r="S205" s="211">
        <v>0</v>
      </c>
      <c r="T205" s="212">
        <f>S205*H205</f>
        <v>0</v>
      </c>
      <c r="AR205" s="23" t="s">
        <v>145</v>
      </c>
      <c r="AT205" s="23" t="s">
        <v>140</v>
      </c>
      <c r="AU205" s="23" t="s">
        <v>83</v>
      </c>
      <c r="AY205" s="23" t="s">
        <v>138</v>
      </c>
      <c r="BE205" s="213">
        <f>IF(N205="základní",J205,0)</f>
        <v>0</v>
      </c>
      <c r="BF205" s="213">
        <f>IF(N205="snížená",J205,0)</f>
        <v>0</v>
      </c>
      <c r="BG205" s="213">
        <f>IF(N205="zákl. přenesená",J205,0)</f>
        <v>0</v>
      </c>
      <c r="BH205" s="213">
        <f>IF(N205="sníž. přenesená",J205,0)</f>
        <v>0</v>
      </c>
      <c r="BI205" s="213">
        <f>IF(N205="nulová",J205,0)</f>
        <v>0</v>
      </c>
      <c r="BJ205" s="23" t="s">
        <v>81</v>
      </c>
      <c r="BK205" s="213">
        <f>ROUND(I205*H205,2)</f>
        <v>0</v>
      </c>
      <c r="BL205" s="23" t="s">
        <v>145</v>
      </c>
      <c r="BM205" s="23" t="s">
        <v>315</v>
      </c>
    </row>
    <row r="206" spans="2:65" s="1" customFormat="1" ht="27">
      <c r="B206" s="40"/>
      <c r="C206" s="62"/>
      <c r="D206" s="214" t="s">
        <v>147</v>
      </c>
      <c r="E206" s="62"/>
      <c r="F206" s="215" t="s">
        <v>316</v>
      </c>
      <c r="G206" s="62"/>
      <c r="H206" s="62"/>
      <c r="I206" s="171"/>
      <c r="J206" s="62"/>
      <c r="K206" s="62"/>
      <c r="L206" s="60"/>
      <c r="M206" s="216"/>
      <c r="N206" s="41"/>
      <c r="O206" s="41"/>
      <c r="P206" s="41"/>
      <c r="Q206" s="41"/>
      <c r="R206" s="41"/>
      <c r="S206" s="41"/>
      <c r="T206" s="77"/>
      <c r="AT206" s="23" t="s">
        <v>147</v>
      </c>
      <c r="AU206" s="23" t="s">
        <v>83</v>
      </c>
    </row>
    <row r="207" spans="2:65" s="1" customFormat="1" ht="54">
      <c r="B207" s="40"/>
      <c r="C207" s="62"/>
      <c r="D207" s="214" t="s">
        <v>149</v>
      </c>
      <c r="E207" s="62"/>
      <c r="F207" s="217" t="s">
        <v>317</v>
      </c>
      <c r="G207" s="62"/>
      <c r="H207" s="62"/>
      <c r="I207" s="171"/>
      <c r="J207" s="62"/>
      <c r="K207" s="62"/>
      <c r="L207" s="60"/>
      <c r="M207" s="216"/>
      <c r="N207" s="41"/>
      <c r="O207" s="41"/>
      <c r="P207" s="41"/>
      <c r="Q207" s="41"/>
      <c r="R207" s="41"/>
      <c r="S207" s="41"/>
      <c r="T207" s="77"/>
      <c r="AT207" s="23" t="s">
        <v>149</v>
      </c>
      <c r="AU207" s="23" t="s">
        <v>83</v>
      </c>
    </row>
    <row r="208" spans="2:65" s="12" customFormat="1">
      <c r="B208" s="218"/>
      <c r="C208" s="219"/>
      <c r="D208" s="214" t="s">
        <v>151</v>
      </c>
      <c r="E208" s="220" t="s">
        <v>30</v>
      </c>
      <c r="F208" s="221" t="s">
        <v>318</v>
      </c>
      <c r="G208" s="219"/>
      <c r="H208" s="222">
        <v>8.3000000000000007</v>
      </c>
      <c r="I208" s="223"/>
      <c r="J208" s="219"/>
      <c r="K208" s="219"/>
      <c r="L208" s="224"/>
      <c r="M208" s="225"/>
      <c r="N208" s="226"/>
      <c r="O208" s="226"/>
      <c r="P208" s="226"/>
      <c r="Q208" s="226"/>
      <c r="R208" s="226"/>
      <c r="S208" s="226"/>
      <c r="T208" s="227"/>
      <c r="AT208" s="228" t="s">
        <v>151</v>
      </c>
      <c r="AU208" s="228" t="s">
        <v>83</v>
      </c>
      <c r="AV208" s="12" t="s">
        <v>83</v>
      </c>
      <c r="AW208" s="12" t="s">
        <v>37</v>
      </c>
      <c r="AX208" s="12" t="s">
        <v>81</v>
      </c>
      <c r="AY208" s="228" t="s">
        <v>138</v>
      </c>
    </row>
    <row r="209" spans="2:65" s="1" customFormat="1" ht="16.5" customHeight="1">
      <c r="B209" s="40"/>
      <c r="C209" s="202" t="s">
        <v>319</v>
      </c>
      <c r="D209" s="202" t="s">
        <v>140</v>
      </c>
      <c r="E209" s="203" t="s">
        <v>320</v>
      </c>
      <c r="F209" s="204" t="s">
        <v>321</v>
      </c>
      <c r="G209" s="205" t="s">
        <v>229</v>
      </c>
      <c r="H209" s="206">
        <v>0.25</v>
      </c>
      <c r="I209" s="207"/>
      <c r="J209" s="208">
        <f>ROUND(I209*H209,2)</f>
        <v>0</v>
      </c>
      <c r="K209" s="204" t="s">
        <v>144</v>
      </c>
      <c r="L209" s="60"/>
      <c r="M209" s="209" t="s">
        <v>30</v>
      </c>
      <c r="N209" s="210" t="s">
        <v>45</v>
      </c>
      <c r="O209" s="41"/>
      <c r="P209" s="211">
        <f>O209*H209</f>
        <v>0</v>
      </c>
      <c r="Q209" s="211">
        <v>1.05871</v>
      </c>
      <c r="R209" s="211">
        <f>Q209*H209</f>
        <v>0.26467750000000001</v>
      </c>
      <c r="S209" s="211">
        <v>0</v>
      </c>
      <c r="T209" s="212">
        <f>S209*H209</f>
        <v>0</v>
      </c>
      <c r="AR209" s="23" t="s">
        <v>145</v>
      </c>
      <c r="AT209" s="23" t="s">
        <v>140</v>
      </c>
      <c r="AU209" s="23" t="s">
        <v>83</v>
      </c>
      <c r="AY209" s="23" t="s">
        <v>138</v>
      </c>
      <c r="BE209" s="213">
        <f>IF(N209="základní",J209,0)</f>
        <v>0</v>
      </c>
      <c r="BF209" s="213">
        <f>IF(N209="snížená",J209,0)</f>
        <v>0</v>
      </c>
      <c r="BG209" s="213">
        <f>IF(N209="zákl. přenesená",J209,0)</f>
        <v>0</v>
      </c>
      <c r="BH209" s="213">
        <f>IF(N209="sníž. přenesená",J209,0)</f>
        <v>0</v>
      </c>
      <c r="BI209" s="213">
        <f>IF(N209="nulová",J209,0)</f>
        <v>0</v>
      </c>
      <c r="BJ209" s="23" t="s">
        <v>81</v>
      </c>
      <c r="BK209" s="213">
        <f>ROUND(I209*H209,2)</f>
        <v>0</v>
      </c>
      <c r="BL209" s="23" t="s">
        <v>145</v>
      </c>
      <c r="BM209" s="23" t="s">
        <v>322</v>
      </c>
    </row>
    <row r="210" spans="2:65" s="1" customFormat="1" ht="27">
      <c r="B210" s="40"/>
      <c r="C210" s="62"/>
      <c r="D210" s="214" t="s">
        <v>147</v>
      </c>
      <c r="E210" s="62"/>
      <c r="F210" s="215" t="s">
        <v>323</v>
      </c>
      <c r="G210" s="62"/>
      <c r="H210" s="62"/>
      <c r="I210" s="171"/>
      <c r="J210" s="62"/>
      <c r="K210" s="62"/>
      <c r="L210" s="60"/>
      <c r="M210" s="216"/>
      <c r="N210" s="41"/>
      <c r="O210" s="41"/>
      <c r="P210" s="41"/>
      <c r="Q210" s="41"/>
      <c r="R210" s="41"/>
      <c r="S210" s="41"/>
      <c r="T210" s="77"/>
      <c r="AT210" s="23" t="s">
        <v>147</v>
      </c>
      <c r="AU210" s="23" t="s">
        <v>83</v>
      </c>
    </row>
    <row r="211" spans="2:65" s="1" customFormat="1" ht="27">
      <c r="B211" s="40"/>
      <c r="C211" s="62"/>
      <c r="D211" s="214" t="s">
        <v>209</v>
      </c>
      <c r="E211" s="62"/>
      <c r="F211" s="217" t="s">
        <v>324</v>
      </c>
      <c r="G211" s="62"/>
      <c r="H211" s="62"/>
      <c r="I211" s="171"/>
      <c r="J211" s="62"/>
      <c r="K211" s="62"/>
      <c r="L211" s="60"/>
      <c r="M211" s="216"/>
      <c r="N211" s="41"/>
      <c r="O211" s="41"/>
      <c r="P211" s="41"/>
      <c r="Q211" s="41"/>
      <c r="R211" s="41"/>
      <c r="S211" s="41"/>
      <c r="T211" s="77"/>
      <c r="AT211" s="23" t="s">
        <v>209</v>
      </c>
      <c r="AU211" s="23" t="s">
        <v>83</v>
      </c>
    </row>
    <row r="212" spans="2:65" s="12" customFormat="1">
      <c r="B212" s="218"/>
      <c r="C212" s="219"/>
      <c r="D212" s="214" t="s">
        <v>151</v>
      </c>
      <c r="E212" s="220" t="s">
        <v>30</v>
      </c>
      <c r="F212" s="221" t="s">
        <v>325</v>
      </c>
      <c r="G212" s="219"/>
      <c r="H212" s="222">
        <v>0.25</v>
      </c>
      <c r="I212" s="223"/>
      <c r="J212" s="219"/>
      <c r="K212" s="219"/>
      <c r="L212" s="224"/>
      <c r="M212" s="225"/>
      <c r="N212" s="226"/>
      <c r="O212" s="226"/>
      <c r="P212" s="226"/>
      <c r="Q212" s="226"/>
      <c r="R212" s="226"/>
      <c r="S212" s="226"/>
      <c r="T212" s="227"/>
      <c r="AT212" s="228" t="s">
        <v>151</v>
      </c>
      <c r="AU212" s="228" t="s">
        <v>83</v>
      </c>
      <c r="AV212" s="12" t="s">
        <v>83</v>
      </c>
      <c r="AW212" s="12" t="s">
        <v>37</v>
      </c>
      <c r="AX212" s="12" t="s">
        <v>81</v>
      </c>
      <c r="AY212" s="228" t="s">
        <v>138</v>
      </c>
    </row>
    <row r="213" spans="2:65" s="11" customFormat="1" ht="29.85" customHeight="1">
      <c r="B213" s="186"/>
      <c r="C213" s="187"/>
      <c r="D213" s="188" t="s">
        <v>73</v>
      </c>
      <c r="E213" s="200" t="s">
        <v>145</v>
      </c>
      <c r="F213" s="200" t="s">
        <v>326</v>
      </c>
      <c r="G213" s="187"/>
      <c r="H213" s="187"/>
      <c r="I213" s="190"/>
      <c r="J213" s="201">
        <f>BK213</f>
        <v>0</v>
      </c>
      <c r="K213" s="187"/>
      <c r="L213" s="192"/>
      <c r="M213" s="193"/>
      <c r="N213" s="194"/>
      <c r="O213" s="194"/>
      <c r="P213" s="195">
        <f>SUM(P214:P223)</f>
        <v>0</v>
      </c>
      <c r="Q213" s="194"/>
      <c r="R213" s="195">
        <f>SUM(R214:R223)</f>
        <v>0</v>
      </c>
      <c r="S213" s="194"/>
      <c r="T213" s="196">
        <f>SUM(T214:T223)</f>
        <v>0</v>
      </c>
      <c r="AR213" s="197" t="s">
        <v>81</v>
      </c>
      <c r="AT213" s="198" t="s">
        <v>73</v>
      </c>
      <c r="AU213" s="198" t="s">
        <v>81</v>
      </c>
      <c r="AY213" s="197" t="s">
        <v>138</v>
      </c>
      <c r="BK213" s="199">
        <f>SUM(BK214:BK223)</f>
        <v>0</v>
      </c>
    </row>
    <row r="214" spans="2:65" s="1" customFormat="1" ht="25.5" customHeight="1">
      <c r="B214" s="40"/>
      <c r="C214" s="202" t="s">
        <v>327</v>
      </c>
      <c r="D214" s="202" t="s">
        <v>140</v>
      </c>
      <c r="E214" s="203" t="s">
        <v>328</v>
      </c>
      <c r="F214" s="204" t="s">
        <v>329</v>
      </c>
      <c r="G214" s="205" t="s">
        <v>143</v>
      </c>
      <c r="H214" s="206">
        <v>65.599999999999994</v>
      </c>
      <c r="I214" s="207"/>
      <c r="J214" s="208">
        <f>ROUND(I214*H214,2)</f>
        <v>0</v>
      </c>
      <c r="K214" s="204" t="s">
        <v>144</v>
      </c>
      <c r="L214" s="60"/>
      <c r="M214" s="209" t="s">
        <v>30</v>
      </c>
      <c r="N214" s="210" t="s">
        <v>45</v>
      </c>
      <c r="O214" s="41"/>
      <c r="P214" s="211">
        <f>O214*H214</f>
        <v>0</v>
      </c>
      <c r="Q214" s="211">
        <v>0</v>
      </c>
      <c r="R214" s="211">
        <f>Q214*H214</f>
        <v>0</v>
      </c>
      <c r="S214" s="211">
        <v>0</v>
      </c>
      <c r="T214" s="212">
        <f>S214*H214</f>
        <v>0</v>
      </c>
      <c r="AR214" s="23" t="s">
        <v>145</v>
      </c>
      <c r="AT214" s="23" t="s">
        <v>140</v>
      </c>
      <c r="AU214" s="23" t="s">
        <v>83</v>
      </c>
      <c r="AY214" s="23" t="s">
        <v>138</v>
      </c>
      <c r="BE214" s="213">
        <f>IF(N214="základní",J214,0)</f>
        <v>0</v>
      </c>
      <c r="BF214" s="213">
        <f>IF(N214="snížená",J214,0)</f>
        <v>0</v>
      </c>
      <c r="BG214" s="213">
        <f>IF(N214="zákl. přenesená",J214,0)</f>
        <v>0</v>
      </c>
      <c r="BH214" s="213">
        <f>IF(N214="sníž. přenesená",J214,0)</f>
        <v>0</v>
      </c>
      <c r="BI214" s="213">
        <f>IF(N214="nulová",J214,0)</f>
        <v>0</v>
      </c>
      <c r="BJ214" s="23" t="s">
        <v>81</v>
      </c>
      <c r="BK214" s="213">
        <f>ROUND(I214*H214,2)</f>
        <v>0</v>
      </c>
      <c r="BL214" s="23" t="s">
        <v>145</v>
      </c>
      <c r="BM214" s="23" t="s">
        <v>330</v>
      </c>
    </row>
    <row r="215" spans="2:65" s="1" customFormat="1" ht="27">
      <c r="B215" s="40"/>
      <c r="C215" s="62"/>
      <c r="D215" s="214" t="s">
        <v>147</v>
      </c>
      <c r="E215" s="62"/>
      <c r="F215" s="215" t="s">
        <v>331</v>
      </c>
      <c r="G215" s="62"/>
      <c r="H215" s="62"/>
      <c r="I215" s="171"/>
      <c r="J215" s="62"/>
      <c r="K215" s="62"/>
      <c r="L215" s="60"/>
      <c r="M215" s="216"/>
      <c r="N215" s="41"/>
      <c r="O215" s="41"/>
      <c r="P215" s="41"/>
      <c r="Q215" s="41"/>
      <c r="R215" s="41"/>
      <c r="S215" s="41"/>
      <c r="T215" s="77"/>
      <c r="AT215" s="23" t="s">
        <v>147</v>
      </c>
      <c r="AU215" s="23" t="s">
        <v>83</v>
      </c>
    </row>
    <row r="216" spans="2:65" s="1" customFormat="1" ht="189">
      <c r="B216" s="40"/>
      <c r="C216" s="62"/>
      <c r="D216" s="214" t="s">
        <v>149</v>
      </c>
      <c r="E216" s="62"/>
      <c r="F216" s="217" t="s">
        <v>332</v>
      </c>
      <c r="G216" s="62"/>
      <c r="H216" s="62"/>
      <c r="I216" s="171"/>
      <c r="J216" s="62"/>
      <c r="K216" s="62"/>
      <c r="L216" s="60"/>
      <c r="M216" s="216"/>
      <c r="N216" s="41"/>
      <c r="O216" s="41"/>
      <c r="P216" s="41"/>
      <c r="Q216" s="41"/>
      <c r="R216" s="41"/>
      <c r="S216" s="41"/>
      <c r="T216" s="77"/>
      <c r="AT216" s="23" t="s">
        <v>149</v>
      </c>
      <c r="AU216" s="23" t="s">
        <v>83</v>
      </c>
    </row>
    <row r="217" spans="2:65" s="12" customFormat="1">
      <c r="B217" s="218"/>
      <c r="C217" s="219"/>
      <c r="D217" s="214" t="s">
        <v>151</v>
      </c>
      <c r="E217" s="220" t="s">
        <v>30</v>
      </c>
      <c r="F217" s="221" t="s">
        <v>333</v>
      </c>
      <c r="G217" s="219"/>
      <c r="H217" s="222">
        <v>63</v>
      </c>
      <c r="I217" s="223"/>
      <c r="J217" s="219"/>
      <c r="K217" s="219"/>
      <c r="L217" s="224"/>
      <c r="M217" s="225"/>
      <c r="N217" s="226"/>
      <c r="O217" s="226"/>
      <c r="P217" s="226"/>
      <c r="Q217" s="226"/>
      <c r="R217" s="226"/>
      <c r="S217" s="226"/>
      <c r="T217" s="227"/>
      <c r="AT217" s="228" t="s">
        <v>151</v>
      </c>
      <c r="AU217" s="228" t="s">
        <v>83</v>
      </c>
      <c r="AV217" s="12" t="s">
        <v>83</v>
      </c>
      <c r="AW217" s="12" t="s">
        <v>37</v>
      </c>
      <c r="AX217" s="12" t="s">
        <v>74</v>
      </c>
      <c r="AY217" s="228" t="s">
        <v>138</v>
      </c>
    </row>
    <row r="218" spans="2:65" s="12" customFormat="1">
      <c r="B218" s="218"/>
      <c r="C218" s="219"/>
      <c r="D218" s="214" t="s">
        <v>151</v>
      </c>
      <c r="E218" s="220" t="s">
        <v>30</v>
      </c>
      <c r="F218" s="221" t="s">
        <v>334</v>
      </c>
      <c r="G218" s="219"/>
      <c r="H218" s="222">
        <v>2.6</v>
      </c>
      <c r="I218" s="223"/>
      <c r="J218" s="219"/>
      <c r="K218" s="219"/>
      <c r="L218" s="224"/>
      <c r="M218" s="225"/>
      <c r="N218" s="226"/>
      <c r="O218" s="226"/>
      <c r="P218" s="226"/>
      <c r="Q218" s="226"/>
      <c r="R218" s="226"/>
      <c r="S218" s="226"/>
      <c r="T218" s="227"/>
      <c r="AT218" s="228" t="s">
        <v>151</v>
      </c>
      <c r="AU218" s="228" t="s">
        <v>83</v>
      </c>
      <c r="AV218" s="12" t="s">
        <v>83</v>
      </c>
      <c r="AW218" s="12" t="s">
        <v>37</v>
      </c>
      <c r="AX218" s="12" t="s">
        <v>74</v>
      </c>
      <c r="AY218" s="228" t="s">
        <v>138</v>
      </c>
    </row>
    <row r="219" spans="2:65" s="13" customFormat="1">
      <c r="B219" s="229"/>
      <c r="C219" s="230"/>
      <c r="D219" s="214" t="s">
        <v>151</v>
      </c>
      <c r="E219" s="231" t="s">
        <v>30</v>
      </c>
      <c r="F219" s="232" t="s">
        <v>218</v>
      </c>
      <c r="G219" s="230"/>
      <c r="H219" s="233">
        <v>65.599999999999994</v>
      </c>
      <c r="I219" s="234"/>
      <c r="J219" s="230"/>
      <c r="K219" s="230"/>
      <c r="L219" s="235"/>
      <c r="M219" s="236"/>
      <c r="N219" s="237"/>
      <c r="O219" s="237"/>
      <c r="P219" s="237"/>
      <c r="Q219" s="237"/>
      <c r="R219" s="237"/>
      <c r="S219" s="237"/>
      <c r="T219" s="238"/>
      <c r="AT219" s="239" t="s">
        <v>151</v>
      </c>
      <c r="AU219" s="239" t="s">
        <v>83</v>
      </c>
      <c r="AV219" s="13" t="s">
        <v>145</v>
      </c>
      <c r="AW219" s="13" t="s">
        <v>37</v>
      </c>
      <c r="AX219" s="13" t="s">
        <v>81</v>
      </c>
      <c r="AY219" s="239" t="s">
        <v>138</v>
      </c>
    </row>
    <row r="220" spans="2:65" s="1" customFormat="1" ht="16.5" customHeight="1">
      <c r="B220" s="40"/>
      <c r="C220" s="202" t="s">
        <v>335</v>
      </c>
      <c r="D220" s="202" t="s">
        <v>140</v>
      </c>
      <c r="E220" s="203" t="s">
        <v>336</v>
      </c>
      <c r="F220" s="204" t="s">
        <v>337</v>
      </c>
      <c r="G220" s="205" t="s">
        <v>155</v>
      </c>
      <c r="H220" s="206">
        <v>0.6</v>
      </c>
      <c r="I220" s="207"/>
      <c r="J220" s="208">
        <f>ROUND(I220*H220,2)</f>
        <v>0</v>
      </c>
      <c r="K220" s="204" t="s">
        <v>144</v>
      </c>
      <c r="L220" s="60"/>
      <c r="M220" s="209" t="s">
        <v>30</v>
      </c>
      <c r="N220" s="210" t="s">
        <v>45</v>
      </c>
      <c r="O220" s="41"/>
      <c r="P220" s="211">
        <f>O220*H220</f>
        <v>0</v>
      </c>
      <c r="Q220" s="211">
        <v>0</v>
      </c>
      <c r="R220" s="211">
        <f>Q220*H220</f>
        <v>0</v>
      </c>
      <c r="S220" s="211">
        <v>0</v>
      </c>
      <c r="T220" s="212">
        <f>S220*H220</f>
        <v>0</v>
      </c>
      <c r="AR220" s="23" t="s">
        <v>145</v>
      </c>
      <c r="AT220" s="23" t="s">
        <v>140</v>
      </c>
      <c r="AU220" s="23" t="s">
        <v>83</v>
      </c>
      <c r="AY220" s="23" t="s">
        <v>138</v>
      </c>
      <c r="BE220" s="213">
        <f>IF(N220="základní",J220,0)</f>
        <v>0</v>
      </c>
      <c r="BF220" s="213">
        <f>IF(N220="snížená",J220,0)</f>
        <v>0</v>
      </c>
      <c r="BG220" s="213">
        <f>IF(N220="zákl. přenesená",J220,0)</f>
        <v>0</v>
      </c>
      <c r="BH220" s="213">
        <f>IF(N220="sníž. přenesená",J220,0)</f>
        <v>0</v>
      </c>
      <c r="BI220" s="213">
        <f>IF(N220="nulová",J220,0)</f>
        <v>0</v>
      </c>
      <c r="BJ220" s="23" t="s">
        <v>81</v>
      </c>
      <c r="BK220" s="213">
        <f>ROUND(I220*H220,2)</f>
        <v>0</v>
      </c>
      <c r="BL220" s="23" t="s">
        <v>145</v>
      </c>
      <c r="BM220" s="23" t="s">
        <v>338</v>
      </c>
    </row>
    <row r="221" spans="2:65" s="1" customFormat="1">
      <c r="B221" s="40"/>
      <c r="C221" s="62"/>
      <c r="D221" s="214" t="s">
        <v>147</v>
      </c>
      <c r="E221" s="62"/>
      <c r="F221" s="215" t="s">
        <v>339</v>
      </c>
      <c r="G221" s="62"/>
      <c r="H221" s="62"/>
      <c r="I221" s="171"/>
      <c r="J221" s="62"/>
      <c r="K221" s="62"/>
      <c r="L221" s="60"/>
      <c r="M221" s="216"/>
      <c r="N221" s="41"/>
      <c r="O221" s="41"/>
      <c r="P221" s="41"/>
      <c r="Q221" s="41"/>
      <c r="R221" s="41"/>
      <c r="S221" s="41"/>
      <c r="T221" s="77"/>
      <c r="AT221" s="23" t="s">
        <v>147</v>
      </c>
      <c r="AU221" s="23" t="s">
        <v>83</v>
      </c>
    </row>
    <row r="222" spans="2:65" s="1" customFormat="1" ht="54">
      <c r="B222" s="40"/>
      <c r="C222" s="62"/>
      <c r="D222" s="214" t="s">
        <v>149</v>
      </c>
      <c r="E222" s="62"/>
      <c r="F222" s="217" t="s">
        <v>340</v>
      </c>
      <c r="G222" s="62"/>
      <c r="H222" s="62"/>
      <c r="I222" s="171"/>
      <c r="J222" s="62"/>
      <c r="K222" s="62"/>
      <c r="L222" s="60"/>
      <c r="M222" s="216"/>
      <c r="N222" s="41"/>
      <c r="O222" s="41"/>
      <c r="P222" s="41"/>
      <c r="Q222" s="41"/>
      <c r="R222" s="41"/>
      <c r="S222" s="41"/>
      <c r="T222" s="77"/>
      <c r="AT222" s="23" t="s">
        <v>149</v>
      </c>
      <c r="AU222" s="23" t="s">
        <v>83</v>
      </c>
    </row>
    <row r="223" spans="2:65" s="12" customFormat="1">
      <c r="B223" s="218"/>
      <c r="C223" s="219"/>
      <c r="D223" s="214" t="s">
        <v>151</v>
      </c>
      <c r="E223" s="220" t="s">
        <v>30</v>
      </c>
      <c r="F223" s="221" t="s">
        <v>341</v>
      </c>
      <c r="G223" s="219"/>
      <c r="H223" s="222">
        <v>0.6</v>
      </c>
      <c r="I223" s="223"/>
      <c r="J223" s="219"/>
      <c r="K223" s="219"/>
      <c r="L223" s="224"/>
      <c r="M223" s="225"/>
      <c r="N223" s="226"/>
      <c r="O223" s="226"/>
      <c r="P223" s="226"/>
      <c r="Q223" s="226"/>
      <c r="R223" s="226"/>
      <c r="S223" s="226"/>
      <c r="T223" s="227"/>
      <c r="AT223" s="228" t="s">
        <v>151</v>
      </c>
      <c r="AU223" s="228" t="s">
        <v>83</v>
      </c>
      <c r="AV223" s="12" t="s">
        <v>83</v>
      </c>
      <c r="AW223" s="12" t="s">
        <v>37</v>
      </c>
      <c r="AX223" s="12" t="s">
        <v>81</v>
      </c>
      <c r="AY223" s="228" t="s">
        <v>138</v>
      </c>
    </row>
    <row r="224" spans="2:65" s="11" customFormat="1" ht="29.85" customHeight="1">
      <c r="B224" s="186"/>
      <c r="C224" s="187"/>
      <c r="D224" s="188" t="s">
        <v>73</v>
      </c>
      <c r="E224" s="200" t="s">
        <v>152</v>
      </c>
      <c r="F224" s="200" t="s">
        <v>342</v>
      </c>
      <c r="G224" s="187"/>
      <c r="H224" s="187"/>
      <c r="I224" s="190"/>
      <c r="J224" s="201">
        <f>BK224</f>
        <v>0</v>
      </c>
      <c r="K224" s="187"/>
      <c r="L224" s="192"/>
      <c r="M224" s="193"/>
      <c r="N224" s="194"/>
      <c r="O224" s="194"/>
      <c r="P224" s="195">
        <f>SUM(P225:P267)</f>
        <v>0</v>
      </c>
      <c r="Q224" s="194"/>
      <c r="R224" s="195">
        <f>SUM(R225:R267)</f>
        <v>154.69958800000001</v>
      </c>
      <c r="S224" s="194"/>
      <c r="T224" s="196">
        <f>SUM(T225:T267)</f>
        <v>0</v>
      </c>
      <c r="AR224" s="197" t="s">
        <v>81</v>
      </c>
      <c r="AT224" s="198" t="s">
        <v>73</v>
      </c>
      <c r="AU224" s="198" t="s">
        <v>81</v>
      </c>
      <c r="AY224" s="197" t="s">
        <v>138</v>
      </c>
      <c r="BK224" s="199">
        <f>SUM(BK225:BK267)</f>
        <v>0</v>
      </c>
    </row>
    <row r="225" spans="2:65" s="1" customFormat="1" ht="16.5" customHeight="1">
      <c r="B225" s="40"/>
      <c r="C225" s="202" t="s">
        <v>343</v>
      </c>
      <c r="D225" s="202" t="s">
        <v>140</v>
      </c>
      <c r="E225" s="203" t="s">
        <v>344</v>
      </c>
      <c r="F225" s="204" t="s">
        <v>345</v>
      </c>
      <c r="G225" s="205" t="s">
        <v>143</v>
      </c>
      <c r="H225" s="206">
        <v>128</v>
      </c>
      <c r="I225" s="207"/>
      <c r="J225" s="208">
        <f>ROUND(I225*H225,2)</f>
        <v>0</v>
      </c>
      <c r="K225" s="204" t="s">
        <v>144</v>
      </c>
      <c r="L225" s="60"/>
      <c r="M225" s="209" t="s">
        <v>30</v>
      </c>
      <c r="N225" s="210" t="s">
        <v>45</v>
      </c>
      <c r="O225" s="41"/>
      <c r="P225" s="211">
        <f>O225*H225</f>
        <v>0</v>
      </c>
      <c r="Q225" s="211">
        <v>0</v>
      </c>
      <c r="R225" s="211">
        <f>Q225*H225</f>
        <v>0</v>
      </c>
      <c r="S225" s="211">
        <v>0</v>
      </c>
      <c r="T225" s="212">
        <f>S225*H225</f>
        <v>0</v>
      </c>
      <c r="AR225" s="23" t="s">
        <v>145</v>
      </c>
      <c r="AT225" s="23" t="s">
        <v>140</v>
      </c>
      <c r="AU225" s="23" t="s">
        <v>83</v>
      </c>
      <c r="AY225" s="23" t="s">
        <v>138</v>
      </c>
      <c r="BE225" s="213">
        <f>IF(N225="základní",J225,0)</f>
        <v>0</v>
      </c>
      <c r="BF225" s="213">
        <f>IF(N225="snížená",J225,0)</f>
        <v>0</v>
      </c>
      <c r="BG225" s="213">
        <f>IF(N225="zákl. přenesená",J225,0)</f>
        <v>0</v>
      </c>
      <c r="BH225" s="213">
        <f>IF(N225="sníž. přenesená",J225,0)</f>
        <v>0</v>
      </c>
      <c r="BI225" s="213">
        <f>IF(N225="nulová",J225,0)</f>
        <v>0</v>
      </c>
      <c r="BJ225" s="23" t="s">
        <v>81</v>
      </c>
      <c r="BK225" s="213">
        <f>ROUND(I225*H225,2)</f>
        <v>0</v>
      </c>
      <c r="BL225" s="23" t="s">
        <v>145</v>
      </c>
      <c r="BM225" s="23" t="s">
        <v>346</v>
      </c>
    </row>
    <row r="226" spans="2:65" s="1" customFormat="1">
      <c r="B226" s="40"/>
      <c r="C226" s="62"/>
      <c r="D226" s="214" t="s">
        <v>147</v>
      </c>
      <c r="E226" s="62"/>
      <c r="F226" s="215" t="s">
        <v>347</v>
      </c>
      <c r="G226" s="62"/>
      <c r="H226" s="62"/>
      <c r="I226" s="171"/>
      <c r="J226" s="62"/>
      <c r="K226" s="62"/>
      <c r="L226" s="60"/>
      <c r="M226" s="216"/>
      <c r="N226" s="41"/>
      <c r="O226" s="41"/>
      <c r="P226" s="41"/>
      <c r="Q226" s="41"/>
      <c r="R226" s="41"/>
      <c r="S226" s="41"/>
      <c r="T226" s="77"/>
      <c r="AT226" s="23" t="s">
        <v>147</v>
      </c>
      <c r="AU226" s="23" t="s">
        <v>83</v>
      </c>
    </row>
    <row r="227" spans="2:65" s="12" customFormat="1">
      <c r="B227" s="218"/>
      <c r="C227" s="219"/>
      <c r="D227" s="214" t="s">
        <v>151</v>
      </c>
      <c r="E227" s="220" t="s">
        <v>30</v>
      </c>
      <c r="F227" s="221" t="s">
        <v>348</v>
      </c>
      <c r="G227" s="219"/>
      <c r="H227" s="222">
        <v>128</v>
      </c>
      <c r="I227" s="223"/>
      <c r="J227" s="219"/>
      <c r="K227" s="219"/>
      <c r="L227" s="224"/>
      <c r="M227" s="225"/>
      <c r="N227" s="226"/>
      <c r="O227" s="226"/>
      <c r="P227" s="226"/>
      <c r="Q227" s="226"/>
      <c r="R227" s="226"/>
      <c r="S227" s="226"/>
      <c r="T227" s="227"/>
      <c r="AT227" s="228" t="s">
        <v>151</v>
      </c>
      <c r="AU227" s="228" t="s">
        <v>83</v>
      </c>
      <c r="AV227" s="12" t="s">
        <v>83</v>
      </c>
      <c r="AW227" s="12" t="s">
        <v>37</v>
      </c>
      <c r="AX227" s="12" t="s">
        <v>81</v>
      </c>
      <c r="AY227" s="228" t="s">
        <v>138</v>
      </c>
    </row>
    <row r="228" spans="2:65" s="1" customFormat="1" ht="16.5" customHeight="1">
      <c r="B228" s="40"/>
      <c r="C228" s="202" t="s">
        <v>349</v>
      </c>
      <c r="D228" s="202" t="s">
        <v>140</v>
      </c>
      <c r="E228" s="203" t="s">
        <v>350</v>
      </c>
      <c r="F228" s="204" t="s">
        <v>351</v>
      </c>
      <c r="G228" s="205" t="s">
        <v>143</v>
      </c>
      <c r="H228" s="206">
        <v>774.4</v>
      </c>
      <c r="I228" s="207"/>
      <c r="J228" s="208">
        <f>ROUND(I228*H228,2)</f>
        <v>0</v>
      </c>
      <c r="K228" s="204" t="s">
        <v>144</v>
      </c>
      <c r="L228" s="60"/>
      <c r="M228" s="209" t="s">
        <v>30</v>
      </c>
      <c r="N228" s="210" t="s">
        <v>45</v>
      </c>
      <c r="O228" s="41"/>
      <c r="P228" s="211">
        <f>O228*H228</f>
        <v>0</v>
      </c>
      <c r="Q228" s="211">
        <v>0</v>
      </c>
      <c r="R228" s="211">
        <f>Q228*H228</f>
        <v>0</v>
      </c>
      <c r="S228" s="211">
        <v>0</v>
      </c>
      <c r="T228" s="212">
        <f>S228*H228</f>
        <v>0</v>
      </c>
      <c r="AR228" s="23" t="s">
        <v>145</v>
      </c>
      <c r="AT228" s="23" t="s">
        <v>140</v>
      </c>
      <c r="AU228" s="23" t="s">
        <v>83</v>
      </c>
      <c r="AY228" s="23" t="s">
        <v>138</v>
      </c>
      <c r="BE228" s="213">
        <f>IF(N228="základní",J228,0)</f>
        <v>0</v>
      </c>
      <c r="BF228" s="213">
        <f>IF(N228="snížená",J228,0)</f>
        <v>0</v>
      </c>
      <c r="BG228" s="213">
        <f>IF(N228="zákl. přenesená",J228,0)</f>
        <v>0</v>
      </c>
      <c r="BH228" s="213">
        <f>IF(N228="sníž. přenesená",J228,0)</f>
        <v>0</v>
      </c>
      <c r="BI228" s="213">
        <f>IF(N228="nulová",J228,0)</f>
        <v>0</v>
      </c>
      <c r="BJ228" s="23" t="s">
        <v>81</v>
      </c>
      <c r="BK228" s="213">
        <f>ROUND(I228*H228,2)</f>
        <v>0</v>
      </c>
      <c r="BL228" s="23" t="s">
        <v>145</v>
      </c>
      <c r="BM228" s="23" t="s">
        <v>352</v>
      </c>
    </row>
    <row r="229" spans="2:65" s="1" customFormat="1">
      <c r="B229" s="40"/>
      <c r="C229" s="62"/>
      <c r="D229" s="214" t="s">
        <v>147</v>
      </c>
      <c r="E229" s="62"/>
      <c r="F229" s="215" t="s">
        <v>353</v>
      </c>
      <c r="G229" s="62"/>
      <c r="H229" s="62"/>
      <c r="I229" s="171"/>
      <c r="J229" s="62"/>
      <c r="K229" s="62"/>
      <c r="L229" s="60"/>
      <c r="M229" s="216"/>
      <c r="N229" s="41"/>
      <c r="O229" s="41"/>
      <c r="P229" s="41"/>
      <c r="Q229" s="41"/>
      <c r="R229" s="41"/>
      <c r="S229" s="41"/>
      <c r="T229" s="77"/>
      <c r="AT229" s="23" t="s">
        <v>147</v>
      </c>
      <c r="AU229" s="23" t="s">
        <v>83</v>
      </c>
    </row>
    <row r="230" spans="2:65" s="12" customFormat="1">
      <c r="B230" s="218"/>
      <c r="C230" s="219"/>
      <c r="D230" s="214" t="s">
        <v>151</v>
      </c>
      <c r="E230" s="220" t="s">
        <v>30</v>
      </c>
      <c r="F230" s="221" t="s">
        <v>354</v>
      </c>
      <c r="G230" s="219"/>
      <c r="H230" s="222">
        <v>774.4</v>
      </c>
      <c r="I230" s="223"/>
      <c r="J230" s="219"/>
      <c r="K230" s="219"/>
      <c r="L230" s="224"/>
      <c r="M230" s="225"/>
      <c r="N230" s="226"/>
      <c r="O230" s="226"/>
      <c r="P230" s="226"/>
      <c r="Q230" s="226"/>
      <c r="R230" s="226"/>
      <c r="S230" s="226"/>
      <c r="T230" s="227"/>
      <c r="AT230" s="228" t="s">
        <v>151</v>
      </c>
      <c r="AU230" s="228" t="s">
        <v>83</v>
      </c>
      <c r="AV230" s="12" t="s">
        <v>83</v>
      </c>
      <c r="AW230" s="12" t="s">
        <v>37</v>
      </c>
      <c r="AX230" s="12" t="s">
        <v>81</v>
      </c>
      <c r="AY230" s="228" t="s">
        <v>138</v>
      </c>
    </row>
    <row r="231" spans="2:65" s="1" customFormat="1" ht="16.5" customHeight="1">
      <c r="B231" s="40"/>
      <c r="C231" s="202" t="s">
        <v>166</v>
      </c>
      <c r="D231" s="202" t="s">
        <v>140</v>
      </c>
      <c r="E231" s="203" t="s">
        <v>355</v>
      </c>
      <c r="F231" s="204" t="s">
        <v>356</v>
      </c>
      <c r="G231" s="205" t="s">
        <v>143</v>
      </c>
      <c r="H231" s="206">
        <v>124</v>
      </c>
      <c r="I231" s="207"/>
      <c r="J231" s="208">
        <f>ROUND(I231*H231,2)</f>
        <v>0</v>
      </c>
      <c r="K231" s="204" t="s">
        <v>144</v>
      </c>
      <c r="L231" s="60"/>
      <c r="M231" s="209" t="s">
        <v>30</v>
      </c>
      <c r="N231" s="210" t="s">
        <v>45</v>
      </c>
      <c r="O231" s="41"/>
      <c r="P231" s="211">
        <f>O231*H231</f>
        <v>0</v>
      </c>
      <c r="Q231" s="211">
        <v>0</v>
      </c>
      <c r="R231" s="211">
        <f>Q231*H231</f>
        <v>0</v>
      </c>
      <c r="S231" s="211">
        <v>0</v>
      </c>
      <c r="T231" s="212">
        <f>S231*H231</f>
        <v>0</v>
      </c>
      <c r="AR231" s="23" t="s">
        <v>145</v>
      </c>
      <c r="AT231" s="23" t="s">
        <v>140</v>
      </c>
      <c r="AU231" s="23" t="s">
        <v>83</v>
      </c>
      <c r="AY231" s="23" t="s">
        <v>138</v>
      </c>
      <c r="BE231" s="213">
        <f>IF(N231="základní",J231,0)</f>
        <v>0</v>
      </c>
      <c r="BF231" s="213">
        <f>IF(N231="snížená",J231,0)</f>
        <v>0</v>
      </c>
      <c r="BG231" s="213">
        <f>IF(N231="zákl. přenesená",J231,0)</f>
        <v>0</v>
      </c>
      <c r="BH231" s="213">
        <f>IF(N231="sníž. přenesená",J231,0)</f>
        <v>0</v>
      </c>
      <c r="BI231" s="213">
        <f>IF(N231="nulová",J231,0)</f>
        <v>0</v>
      </c>
      <c r="BJ231" s="23" t="s">
        <v>81</v>
      </c>
      <c r="BK231" s="213">
        <f>ROUND(I231*H231,2)</f>
        <v>0</v>
      </c>
      <c r="BL231" s="23" t="s">
        <v>145</v>
      </c>
      <c r="BM231" s="23" t="s">
        <v>357</v>
      </c>
    </row>
    <row r="232" spans="2:65" s="1" customFormat="1" ht="27">
      <c r="B232" s="40"/>
      <c r="C232" s="62"/>
      <c r="D232" s="214" t="s">
        <v>147</v>
      </c>
      <c r="E232" s="62"/>
      <c r="F232" s="215" t="s">
        <v>358</v>
      </c>
      <c r="G232" s="62"/>
      <c r="H232" s="62"/>
      <c r="I232" s="171"/>
      <c r="J232" s="62"/>
      <c r="K232" s="62"/>
      <c r="L232" s="60"/>
      <c r="M232" s="216"/>
      <c r="N232" s="41"/>
      <c r="O232" s="41"/>
      <c r="P232" s="41"/>
      <c r="Q232" s="41"/>
      <c r="R232" s="41"/>
      <c r="S232" s="41"/>
      <c r="T232" s="77"/>
      <c r="AT232" s="23" t="s">
        <v>147</v>
      </c>
      <c r="AU232" s="23" t="s">
        <v>83</v>
      </c>
    </row>
    <row r="233" spans="2:65" s="1" customFormat="1" ht="94.5">
      <c r="B233" s="40"/>
      <c r="C233" s="62"/>
      <c r="D233" s="214" t="s">
        <v>149</v>
      </c>
      <c r="E233" s="62"/>
      <c r="F233" s="217" t="s">
        <v>359</v>
      </c>
      <c r="G233" s="62"/>
      <c r="H233" s="62"/>
      <c r="I233" s="171"/>
      <c r="J233" s="62"/>
      <c r="K233" s="62"/>
      <c r="L233" s="60"/>
      <c r="M233" s="216"/>
      <c r="N233" s="41"/>
      <c r="O233" s="41"/>
      <c r="P233" s="41"/>
      <c r="Q233" s="41"/>
      <c r="R233" s="41"/>
      <c r="S233" s="41"/>
      <c r="T233" s="77"/>
      <c r="AT233" s="23" t="s">
        <v>149</v>
      </c>
      <c r="AU233" s="23" t="s">
        <v>83</v>
      </c>
    </row>
    <row r="234" spans="2:65" s="12" customFormat="1">
      <c r="B234" s="218"/>
      <c r="C234" s="219"/>
      <c r="D234" s="214" t="s">
        <v>151</v>
      </c>
      <c r="E234" s="220" t="s">
        <v>30</v>
      </c>
      <c r="F234" s="221" t="s">
        <v>360</v>
      </c>
      <c r="G234" s="219"/>
      <c r="H234" s="222">
        <v>124</v>
      </c>
      <c r="I234" s="223"/>
      <c r="J234" s="219"/>
      <c r="K234" s="219"/>
      <c r="L234" s="224"/>
      <c r="M234" s="225"/>
      <c r="N234" s="226"/>
      <c r="O234" s="226"/>
      <c r="P234" s="226"/>
      <c r="Q234" s="226"/>
      <c r="R234" s="226"/>
      <c r="S234" s="226"/>
      <c r="T234" s="227"/>
      <c r="AT234" s="228" t="s">
        <v>151</v>
      </c>
      <c r="AU234" s="228" t="s">
        <v>83</v>
      </c>
      <c r="AV234" s="12" t="s">
        <v>83</v>
      </c>
      <c r="AW234" s="12" t="s">
        <v>37</v>
      </c>
      <c r="AX234" s="12" t="s">
        <v>81</v>
      </c>
      <c r="AY234" s="228" t="s">
        <v>138</v>
      </c>
    </row>
    <row r="235" spans="2:65" s="1" customFormat="1" ht="25.5" customHeight="1">
      <c r="B235" s="40"/>
      <c r="C235" s="202" t="s">
        <v>361</v>
      </c>
      <c r="D235" s="202" t="s">
        <v>140</v>
      </c>
      <c r="E235" s="203" t="s">
        <v>362</v>
      </c>
      <c r="F235" s="204" t="s">
        <v>363</v>
      </c>
      <c r="G235" s="205" t="s">
        <v>143</v>
      </c>
      <c r="H235" s="206">
        <v>686</v>
      </c>
      <c r="I235" s="207"/>
      <c r="J235" s="208">
        <f>ROUND(I235*H235,2)</f>
        <v>0</v>
      </c>
      <c r="K235" s="204" t="s">
        <v>144</v>
      </c>
      <c r="L235" s="60"/>
      <c r="M235" s="209" t="s">
        <v>30</v>
      </c>
      <c r="N235" s="210" t="s">
        <v>45</v>
      </c>
      <c r="O235" s="41"/>
      <c r="P235" s="211">
        <f>O235*H235</f>
        <v>0</v>
      </c>
      <c r="Q235" s="211">
        <v>0.1837</v>
      </c>
      <c r="R235" s="211">
        <f>Q235*H235</f>
        <v>126.01820000000001</v>
      </c>
      <c r="S235" s="211">
        <v>0</v>
      </c>
      <c r="T235" s="212">
        <f>S235*H235</f>
        <v>0</v>
      </c>
      <c r="AR235" s="23" t="s">
        <v>145</v>
      </c>
      <c r="AT235" s="23" t="s">
        <v>140</v>
      </c>
      <c r="AU235" s="23" t="s">
        <v>83</v>
      </c>
      <c r="AY235" s="23" t="s">
        <v>138</v>
      </c>
      <c r="BE235" s="213">
        <f>IF(N235="základní",J235,0)</f>
        <v>0</v>
      </c>
      <c r="BF235" s="213">
        <f>IF(N235="snížená",J235,0)</f>
        <v>0</v>
      </c>
      <c r="BG235" s="213">
        <f>IF(N235="zákl. přenesená",J235,0)</f>
        <v>0</v>
      </c>
      <c r="BH235" s="213">
        <f>IF(N235="sníž. přenesená",J235,0)</f>
        <v>0</v>
      </c>
      <c r="BI235" s="213">
        <f>IF(N235="nulová",J235,0)</f>
        <v>0</v>
      </c>
      <c r="BJ235" s="23" t="s">
        <v>81</v>
      </c>
      <c r="BK235" s="213">
        <f>ROUND(I235*H235,2)</f>
        <v>0</v>
      </c>
      <c r="BL235" s="23" t="s">
        <v>145</v>
      </c>
      <c r="BM235" s="23" t="s">
        <v>364</v>
      </c>
    </row>
    <row r="236" spans="2:65" s="1" customFormat="1" ht="27">
      <c r="B236" s="40"/>
      <c r="C236" s="62"/>
      <c r="D236" s="214" t="s">
        <v>147</v>
      </c>
      <c r="E236" s="62"/>
      <c r="F236" s="215" t="s">
        <v>365</v>
      </c>
      <c r="G236" s="62"/>
      <c r="H236" s="62"/>
      <c r="I236" s="171"/>
      <c r="J236" s="62"/>
      <c r="K236" s="62"/>
      <c r="L236" s="60"/>
      <c r="M236" s="216"/>
      <c r="N236" s="41"/>
      <c r="O236" s="41"/>
      <c r="P236" s="41"/>
      <c r="Q236" s="41"/>
      <c r="R236" s="41"/>
      <c r="S236" s="41"/>
      <c r="T236" s="77"/>
      <c r="AT236" s="23" t="s">
        <v>147</v>
      </c>
      <c r="AU236" s="23" t="s">
        <v>83</v>
      </c>
    </row>
    <row r="237" spans="2:65" s="1" customFormat="1" ht="148.5">
      <c r="B237" s="40"/>
      <c r="C237" s="62"/>
      <c r="D237" s="214" t="s">
        <v>149</v>
      </c>
      <c r="E237" s="62"/>
      <c r="F237" s="217" t="s">
        <v>366</v>
      </c>
      <c r="G237" s="62"/>
      <c r="H237" s="62"/>
      <c r="I237" s="171"/>
      <c r="J237" s="62"/>
      <c r="K237" s="62"/>
      <c r="L237" s="60"/>
      <c r="M237" s="216"/>
      <c r="N237" s="41"/>
      <c r="O237" s="41"/>
      <c r="P237" s="41"/>
      <c r="Q237" s="41"/>
      <c r="R237" s="41"/>
      <c r="S237" s="41"/>
      <c r="T237" s="77"/>
      <c r="AT237" s="23" t="s">
        <v>149</v>
      </c>
      <c r="AU237" s="23" t="s">
        <v>83</v>
      </c>
    </row>
    <row r="238" spans="2:65" s="1" customFormat="1" ht="40.5">
      <c r="B238" s="40"/>
      <c r="C238" s="62"/>
      <c r="D238" s="214" t="s">
        <v>209</v>
      </c>
      <c r="E238" s="62"/>
      <c r="F238" s="217" t="s">
        <v>367</v>
      </c>
      <c r="G238" s="62"/>
      <c r="H238" s="62"/>
      <c r="I238" s="171"/>
      <c r="J238" s="62"/>
      <c r="K238" s="62"/>
      <c r="L238" s="60"/>
      <c r="M238" s="216"/>
      <c r="N238" s="41"/>
      <c r="O238" s="41"/>
      <c r="P238" s="41"/>
      <c r="Q238" s="41"/>
      <c r="R238" s="41"/>
      <c r="S238" s="41"/>
      <c r="T238" s="77"/>
      <c r="AT238" s="23" t="s">
        <v>209</v>
      </c>
      <c r="AU238" s="23" t="s">
        <v>83</v>
      </c>
    </row>
    <row r="239" spans="2:65" s="12" customFormat="1">
      <c r="B239" s="218"/>
      <c r="C239" s="219"/>
      <c r="D239" s="214" t="s">
        <v>151</v>
      </c>
      <c r="E239" s="220" t="s">
        <v>30</v>
      </c>
      <c r="F239" s="221" t="s">
        <v>81</v>
      </c>
      <c r="G239" s="219"/>
      <c r="H239" s="222">
        <v>1</v>
      </c>
      <c r="I239" s="223"/>
      <c r="J239" s="219"/>
      <c r="K239" s="219"/>
      <c r="L239" s="224"/>
      <c r="M239" s="225"/>
      <c r="N239" s="226"/>
      <c r="O239" s="226"/>
      <c r="P239" s="226"/>
      <c r="Q239" s="226"/>
      <c r="R239" s="226"/>
      <c r="S239" s="226"/>
      <c r="T239" s="227"/>
      <c r="AT239" s="228" t="s">
        <v>151</v>
      </c>
      <c r="AU239" s="228" t="s">
        <v>83</v>
      </c>
      <c r="AV239" s="12" t="s">
        <v>83</v>
      </c>
      <c r="AW239" s="12" t="s">
        <v>37</v>
      </c>
      <c r="AX239" s="12" t="s">
        <v>74</v>
      </c>
      <c r="AY239" s="228" t="s">
        <v>138</v>
      </c>
    </row>
    <row r="240" spans="2:65" s="12" customFormat="1">
      <c r="B240" s="218"/>
      <c r="C240" s="219"/>
      <c r="D240" s="214" t="s">
        <v>151</v>
      </c>
      <c r="E240" s="220" t="s">
        <v>30</v>
      </c>
      <c r="F240" s="221" t="s">
        <v>368</v>
      </c>
      <c r="G240" s="219"/>
      <c r="H240" s="222">
        <v>685</v>
      </c>
      <c r="I240" s="223"/>
      <c r="J240" s="219"/>
      <c r="K240" s="219"/>
      <c r="L240" s="224"/>
      <c r="M240" s="225"/>
      <c r="N240" s="226"/>
      <c r="O240" s="226"/>
      <c r="P240" s="226"/>
      <c r="Q240" s="226"/>
      <c r="R240" s="226"/>
      <c r="S240" s="226"/>
      <c r="T240" s="227"/>
      <c r="AT240" s="228" t="s">
        <v>151</v>
      </c>
      <c r="AU240" s="228" t="s">
        <v>83</v>
      </c>
      <c r="AV240" s="12" t="s">
        <v>83</v>
      </c>
      <c r="AW240" s="12" t="s">
        <v>37</v>
      </c>
      <c r="AX240" s="12" t="s">
        <v>74</v>
      </c>
      <c r="AY240" s="228" t="s">
        <v>138</v>
      </c>
    </row>
    <row r="241" spans="2:65" s="13" customFormat="1">
      <c r="B241" s="229"/>
      <c r="C241" s="230"/>
      <c r="D241" s="214" t="s">
        <v>151</v>
      </c>
      <c r="E241" s="231" t="s">
        <v>30</v>
      </c>
      <c r="F241" s="232" t="s">
        <v>218</v>
      </c>
      <c r="G241" s="230"/>
      <c r="H241" s="233">
        <v>686</v>
      </c>
      <c r="I241" s="234"/>
      <c r="J241" s="230"/>
      <c r="K241" s="230"/>
      <c r="L241" s="235"/>
      <c r="M241" s="236"/>
      <c r="N241" s="237"/>
      <c r="O241" s="237"/>
      <c r="P241" s="237"/>
      <c r="Q241" s="237"/>
      <c r="R241" s="237"/>
      <c r="S241" s="237"/>
      <c r="T241" s="238"/>
      <c r="AT241" s="239" t="s">
        <v>151</v>
      </c>
      <c r="AU241" s="239" t="s">
        <v>83</v>
      </c>
      <c r="AV241" s="13" t="s">
        <v>145</v>
      </c>
      <c r="AW241" s="13" t="s">
        <v>37</v>
      </c>
      <c r="AX241" s="13" t="s">
        <v>81</v>
      </c>
      <c r="AY241" s="239" t="s">
        <v>138</v>
      </c>
    </row>
    <row r="242" spans="2:65" s="1" customFormat="1" ht="16.5" customHeight="1">
      <c r="B242" s="40"/>
      <c r="C242" s="240" t="s">
        <v>369</v>
      </c>
      <c r="D242" s="240" t="s">
        <v>250</v>
      </c>
      <c r="E242" s="241" t="s">
        <v>370</v>
      </c>
      <c r="F242" s="242" t="s">
        <v>371</v>
      </c>
      <c r="G242" s="243" t="s">
        <v>229</v>
      </c>
      <c r="H242" s="244">
        <v>0.20599999999999999</v>
      </c>
      <c r="I242" s="245"/>
      <c r="J242" s="246">
        <f>ROUND(I242*H242,2)</f>
        <v>0</v>
      </c>
      <c r="K242" s="242" t="s">
        <v>30</v>
      </c>
      <c r="L242" s="247"/>
      <c r="M242" s="248" t="s">
        <v>30</v>
      </c>
      <c r="N242" s="249" t="s">
        <v>45</v>
      </c>
      <c r="O242" s="41"/>
      <c r="P242" s="211">
        <f>O242*H242</f>
        <v>0</v>
      </c>
      <c r="Q242" s="211">
        <v>1</v>
      </c>
      <c r="R242" s="211">
        <f>Q242*H242</f>
        <v>0.20599999999999999</v>
      </c>
      <c r="S242" s="211">
        <v>0</v>
      </c>
      <c r="T242" s="212">
        <f>S242*H242</f>
        <v>0</v>
      </c>
      <c r="AR242" s="23" t="s">
        <v>190</v>
      </c>
      <c r="AT242" s="23" t="s">
        <v>250</v>
      </c>
      <c r="AU242" s="23" t="s">
        <v>83</v>
      </c>
      <c r="AY242" s="23" t="s">
        <v>138</v>
      </c>
      <c r="BE242" s="213">
        <f>IF(N242="základní",J242,0)</f>
        <v>0</v>
      </c>
      <c r="BF242" s="213">
        <f>IF(N242="snížená",J242,0)</f>
        <v>0</v>
      </c>
      <c r="BG242" s="213">
        <f>IF(N242="zákl. přenesená",J242,0)</f>
        <v>0</v>
      </c>
      <c r="BH242" s="213">
        <f>IF(N242="sníž. přenesená",J242,0)</f>
        <v>0</v>
      </c>
      <c r="BI242" s="213">
        <f>IF(N242="nulová",J242,0)</f>
        <v>0</v>
      </c>
      <c r="BJ242" s="23" t="s">
        <v>81</v>
      </c>
      <c r="BK242" s="213">
        <f>ROUND(I242*H242,2)</f>
        <v>0</v>
      </c>
      <c r="BL242" s="23" t="s">
        <v>145</v>
      </c>
      <c r="BM242" s="23" t="s">
        <v>372</v>
      </c>
    </row>
    <row r="243" spans="2:65" s="1" customFormat="1">
      <c r="B243" s="40"/>
      <c r="C243" s="62"/>
      <c r="D243" s="214" t="s">
        <v>147</v>
      </c>
      <c r="E243" s="62"/>
      <c r="F243" s="215" t="s">
        <v>373</v>
      </c>
      <c r="G243" s="62"/>
      <c r="H243" s="62"/>
      <c r="I243" s="171"/>
      <c r="J243" s="62"/>
      <c r="K243" s="62"/>
      <c r="L243" s="60"/>
      <c r="M243" s="216"/>
      <c r="N243" s="41"/>
      <c r="O243" s="41"/>
      <c r="P243" s="41"/>
      <c r="Q243" s="41"/>
      <c r="R243" s="41"/>
      <c r="S243" s="41"/>
      <c r="T243" s="77"/>
      <c r="AT243" s="23" t="s">
        <v>147</v>
      </c>
      <c r="AU243" s="23" t="s">
        <v>83</v>
      </c>
    </row>
    <row r="244" spans="2:65" s="12" customFormat="1">
      <c r="B244" s="218"/>
      <c r="C244" s="219"/>
      <c r="D244" s="214" t="s">
        <v>151</v>
      </c>
      <c r="E244" s="220" t="s">
        <v>30</v>
      </c>
      <c r="F244" s="221" t="s">
        <v>374</v>
      </c>
      <c r="G244" s="219"/>
      <c r="H244" s="222">
        <v>0.2</v>
      </c>
      <c r="I244" s="223"/>
      <c r="J244" s="219"/>
      <c r="K244" s="219"/>
      <c r="L244" s="224"/>
      <c r="M244" s="225"/>
      <c r="N244" s="226"/>
      <c r="O244" s="226"/>
      <c r="P244" s="226"/>
      <c r="Q244" s="226"/>
      <c r="R244" s="226"/>
      <c r="S244" s="226"/>
      <c r="T244" s="227"/>
      <c r="AT244" s="228" t="s">
        <v>151</v>
      </c>
      <c r="AU244" s="228" t="s">
        <v>83</v>
      </c>
      <c r="AV244" s="12" t="s">
        <v>83</v>
      </c>
      <c r="AW244" s="12" t="s">
        <v>37</v>
      </c>
      <c r="AX244" s="12" t="s">
        <v>81</v>
      </c>
      <c r="AY244" s="228" t="s">
        <v>138</v>
      </c>
    </row>
    <row r="245" spans="2:65" s="12" customFormat="1">
      <c r="B245" s="218"/>
      <c r="C245" s="219"/>
      <c r="D245" s="214" t="s">
        <v>151</v>
      </c>
      <c r="E245" s="219"/>
      <c r="F245" s="221" t="s">
        <v>375</v>
      </c>
      <c r="G245" s="219"/>
      <c r="H245" s="222">
        <v>0.20599999999999999</v>
      </c>
      <c r="I245" s="223"/>
      <c r="J245" s="219"/>
      <c r="K245" s="219"/>
      <c r="L245" s="224"/>
      <c r="M245" s="225"/>
      <c r="N245" s="226"/>
      <c r="O245" s="226"/>
      <c r="P245" s="226"/>
      <c r="Q245" s="226"/>
      <c r="R245" s="226"/>
      <c r="S245" s="226"/>
      <c r="T245" s="227"/>
      <c r="AT245" s="228" t="s">
        <v>151</v>
      </c>
      <c r="AU245" s="228" t="s">
        <v>83</v>
      </c>
      <c r="AV245" s="12" t="s">
        <v>83</v>
      </c>
      <c r="AW245" s="12" t="s">
        <v>6</v>
      </c>
      <c r="AX245" s="12" t="s">
        <v>81</v>
      </c>
      <c r="AY245" s="228" t="s">
        <v>138</v>
      </c>
    </row>
    <row r="246" spans="2:65" s="1" customFormat="1" ht="16.5" customHeight="1">
      <c r="B246" s="40"/>
      <c r="C246" s="202" t="s">
        <v>376</v>
      </c>
      <c r="D246" s="202" t="s">
        <v>140</v>
      </c>
      <c r="E246" s="203" t="s">
        <v>377</v>
      </c>
      <c r="F246" s="204" t="s">
        <v>378</v>
      </c>
      <c r="G246" s="205" t="s">
        <v>143</v>
      </c>
      <c r="H246" s="206">
        <v>124</v>
      </c>
      <c r="I246" s="207"/>
      <c r="J246" s="208">
        <f>ROUND(I246*H246,2)</f>
        <v>0</v>
      </c>
      <c r="K246" s="204" t="s">
        <v>144</v>
      </c>
      <c r="L246" s="60"/>
      <c r="M246" s="209" t="s">
        <v>30</v>
      </c>
      <c r="N246" s="210" t="s">
        <v>45</v>
      </c>
      <c r="O246" s="41"/>
      <c r="P246" s="211">
        <f>O246*H246</f>
        <v>0</v>
      </c>
      <c r="Q246" s="211">
        <v>0.16700000000000001</v>
      </c>
      <c r="R246" s="211">
        <f>Q246*H246</f>
        <v>20.708000000000002</v>
      </c>
      <c r="S246" s="211">
        <v>0</v>
      </c>
      <c r="T246" s="212">
        <f>S246*H246</f>
        <v>0</v>
      </c>
      <c r="AR246" s="23" t="s">
        <v>145</v>
      </c>
      <c r="AT246" s="23" t="s">
        <v>140</v>
      </c>
      <c r="AU246" s="23" t="s">
        <v>83</v>
      </c>
      <c r="AY246" s="23" t="s">
        <v>138</v>
      </c>
      <c r="BE246" s="213">
        <f>IF(N246="základní",J246,0)</f>
        <v>0</v>
      </c>
      <c r="BF246" s="213">
        <f>IF(N246="snížená",J246,0)</f>
        <v>0</v>
      </c>
      <c r="BG246" s="213">
        <f>IF(N246="zákl. přenesená",J246,0)</f>
        <v>0</v>
      </c>
      <c r="BH246" s="213">
        <f>IF(N246="sníž. přenesená",J246,0)</f>
        <v>0</v>
      </c>
      <c r="BI246" s="213">
        <f>IF(N246="nulová",J246,0)</f>
        <v>0</v>
      </c>
      <c r="BJ246" s="23" t="s">
        <v>81</v>
      </c>
      <c r="BK246" s="213">
        <f>ROUND(I246*H246,2)</f>
        <v>0</v>
      </c>
      <c r="BL246" s="23" t="s">
        <v>145</v>
      </c>
      <c r="BM246" s="23" t="s">
        <v>379</v>
      </c>
    </row>
    <row r="247" spans="2:65" s="1" customFormat="1" ht="27">
      <c r="B247" s="40"/>
      <c r="C247" s="62"/>
      <c r="D247" s="214" t="s">
        <v>147</v>
      </c>
      <c r="E247" s="62"/>
      <c r="F247" s="215" t="s">
        <v>380</v>
      </c>
      <c r="G247" s="62"/>
      <c r="H247" s="62"/>
      <c r="I247" s="171"/>
      <c r="J247" s="62"/>
      <c r="K247" s="62"/>
      <c r="L247" s="60"/>
      <c r="M247" s="216"/>
      <c r="N247" s="41"/>
      <c r="O247" s="41"/>
      <c r="P247" s="41"/>
      <c r="Q247" s="41"/>
      <c r="R247" s="41"/>
      <c r="S247" s="41"/>
      <c r="T247" s="77"/>
      <c r="AT247" s="23" t="s">
        <v>147</v>
      </c>
      <c r="AU247" s="23" t="s">
        <v>83</v>
      </c>
    </row>
    <row r="248" spans="2:65" s="1" customFormat="1" ht="81">
      <c r="B248" s="40"/>
      <c r="C248" s="62"/>
      <c r="D248" s="214" t="s">
        <v>149</v>
      </c>
      <c r="E248" s="62"/>
      <c r="F248" s="217" t="s">
        <v>381</v>
      </c>
      <c r="G248" s="62"/>
      <c r="H248" s="62"/>
      <c r="I248" s="171"/>
      <c r="J248" s="62"/>
      <c r="K248" s="62"/>
      <c r="L248" s="60"/>
      <c r="M248" s="216"/>
      <c r="N248" s="41"/>
      <c r="O248" s="41"/>
      <c r="P248" s="41"/>
      <c r="Q248" s="41"/>
      <c r="R248" s="41"/>
      <c r="S248" s="41"/>
      <c r="T248" s="77"/>
      <c r="AT248" s="23" t="s">
        <v>149</v>
      </c>
      <c r="AU248" s="23" t="s">
        <v>83</v>
      </c>
    </row>
    <row r="249" spans="2:65" s="12" customFormat="1">
      <c r="B249" s="218"/>
      <c r="C249" s="219"/>
      <c r="D249" s="214" t="s">
        <v>151</v>
      </c>
      <c r="E249" s="220" t="s">
        <v>30</v>
      </c>
      <c r="F249" s="221" t="s">
        <v>360</v>
      </c>
      <c r="G249" s="219"/>
      <c r="H249" s="222">
        <v>124</v>
      </c>
      <c r="I249" s="223"/>
      <c r="J249" s="219"/>
      <c r="K249" s="219"/>
      <c r="L249" s="224"/>
      <c r="M249" s="225"/>
      <c r="N249" s="226"/>
      <c r="O249" s="226"/>
      <c r="P249" s="226"/>
      <c r="Q249" s="226"/>
      <c r="R249" s="226"/>
      <c r="S249" s="226"/>
      <c r="T249" s="227"/>
      <c r="AT249" s="228" t="s">
        <v>151</v>
      </c>
      <c r="AU249" s="228" t="s">
        <v>83</v>
      </c>
      <c r="AV249" s="12" t="s">
        <v>83</v>
      </c>
      <c r="AW249" s="12" t="s">
        <v>37</v>
      </c>
      <c r="AX249" s="12" t="s">
        <v>81</v>
      </c>
      <c r="AY249" s="228" t="s">
        <v>138</v>
      </c>
    </row>
    <row r="250" spans="2:65" s="1" customFormat="1" ht="16.5" customHeight="1">
      <c r="B250" s="40"/>
      <c r="C250" s="240" t="s">
        <v>382</v>
      </c>
      <c r="D250" s="240" t="s">
        <v>250</v>
      </c>
      <c r="E250" s="241" t="s">
        <v>383</v>
      </c>
      <c r="F250" s="242" t="s">
        <v>384</v>
      </c>
      <c r="G250" s="243" t="s">
        <v>229</v>
      </c>
      <c r="H250" s="244">
        <v>7.0810000000000004</v>
      </c>
      <c r="I250" s="245"/>
      <c r="J250" s="246">
        <f>ROUND(I250*H250,2)</f>
        <v>0</v>
      </c>
      <c r="K250" s="242" t="s">
        <v>144</v>
      </c>
      <c r="L250" s="247"/>
      <c r="M250" s="248" t="s">
        <v>30</v>
      </c>
      <c r="N250" s="249" t="s">
        <v>45</v>
      </c>
      <c r="O250" s="41"/>
      <c r="P250" s="211">
        <f>O250*H250</f>
        <v>0</v>
      </c>
      <c r="Q250" s="211">
        <v>1</v>
      </c>
      <c r="R250" s="211">
        <f>Q250*H250</f>
        <v>7.0810000000000004</v>
      </c>
      <c r="S250" s="211">
        <v>0</v>
      </c>
      <c r="T250" s="212">
        <f>S250*H250</f>
        <v>0</v>
      </c>
      <c r="AR250" s="23" t="s">
        <v>190</v>
      </c>
      <c r="AT250" s="23" t="s">
        <v>250</v>
      </c>
      <c r="AU250" s="23" t="s">
        <v>83</v>
      </c>
      <c r="AY250" s="23" t="s">
        <v>138</v>
      </c>
      <c r="BE250" s="213">
        <f>IF(N250="základní",J250,0)</f>
        <v>0</v>
      </c>
      <c r="BF250" s="213">
        <f>IF(N250="snížená",J250,0)</f>
        <v>0</v>
      </c>
      <c r="BG250" s="213">
        <f>IF(N250="zákl. přenesená",J250,0)</f>
        <v>0</v>
      </c>
      <c r="BH250" s="213">
        <f>IF(N250="sníž. přenesená",J250,0)</f>
        <v>0</v>
      </c>
      <c r="BI250" s="213">
        <f>IF(N250="nulová",J250,0)</f>
        <v>0</v>
      </c>
      <c r="BJ250" s="23" t="s">
        <v>81</v>
      </c>
      <c r="BK250" s="213">
        <f>ROUND(I250*H250,2)</f>
        <v>0</v>
      </c>
      <c r="BL250" s="23" t="s">
        <v>145</v>
      </c>
      <c r="BM250" s="23" t="s">
        <v>385</v>
      </c>
    </row>
    <row r="251" spans="2:65" s="1" customFormat="1">
      <c r="B251" s="40"/>
      <c r="C251" s="62"/>
      <c r="D251" s="214" t="s">
        <v>147</v>
      </c>
      <c r="E251" s="62"/>
      <c r="F251" s="215" t="s">
        <v>384</v>
      </c>
      <c r="G251" s="62"/>
      <c r="H251" s="62"/>
      <c r="I251" s="171"/>
      <c r="J251" s="62"/>
      <c r="K251" s="62"/>
      <c r="L251" s="60"/>
      <c r="M251" s="216"/>
      <c r="N251" s="41"/>
      <c r="O251" s="41"/>
      <c r="P251" s="41"/>
      <c r="Q251" s="41"/>
      <c r="R251" s="41"/>
      <c r="S251" s="41"/>
      <c r="T251" s="77"/>
      <c r="AT251" s="23" t="s">
        <v>147</v>
      </c>
      <c r="AU251" s="23" t="s">
        <v>83</v>
      </c>
    </row>
    <row r="252" spans="2:65" s="12" customFormat="1">
      <c r="B252" s="218"/>
      <c r="C252" s="219"/>
      <c r="D252" s="214" t="s">
        <v>151</v>
      </c>
      <c r="E252" s="220" t="s">
        <v>30</v>
      </c>
      <c r="F252" s="221" t="s">
        <v>386</v>
      </c>
      <c r="G252" s="219"/>
      <c r="H252" s="222">
        <v>15.5</v>
      </c>
      <c r="I252" s="223"/>
      <c r="J252" s="219"/>
      <c r="K252" s="219"/>
      <c r="L252" s="224"/>
      <c r="M252" s="225"/>
      <c r="N252" s="226"/>
      <c r="O252" s="226"/>
      <c r="P252" s="226"/>
      <c r="Q252" s="226"/>
      <c r="R252" s="226"/>
      <c r="S252" s="226"/>
      <c r="T252" s="227"/>
      <c r="AT252" s="228" t="s">
        <v>151</v>
      </c>
      <c r="AU252" s="228" t="s">
        <v>83</v>
      </c>
      <c r="AV252" s="12" t="s">
        <v>83</v>
      </c>
      <c r="AW252" s="12" t="s">
        <v>37</v>
      </c>
      <c r="AX252" s="12" t="s">
        <v>74</v>
      </c>
      <c r="AY252" s="228" t="s">
        <v>138</v>
      </c>
    </row>
    <row r="253" spans="2:65" s="12" customFormat="1">
      <c r="B253" s="218"/>
      <c r="C253" s="219"/>
      <c r="D253" s="214" t="s">
        <v>151</v>
      </c>
      <c r="E253" s="220" t="s">
        <v>30</v>
      </c>
      <c r="F253" s="221" t="s">
        <v>387</v>
      </c>
      <c r="G253" s="219"/>
      <c r="H253" s="222">
        <v>-8.625</v>
      </c>
      <c r="I253" s="223"/>
      <c r="J253" s="219"/>
      <c r="K253" s="219"/>
      <c r="L253" s="224"/>
      <c r="M253" s="225"/>
      <c r="N253" s="226"/>
      <c r="O253" s="226"/>
      <c r="P253" s="226"/>
      <c r="Q253" s="226"/>
      <c r="R253" s="226"/>
      <c r="S253" s="226"/>
      <c r="T253" s="227"/>
      <c r="AT253" s="228" t="s">
        <v>151</v>
      </c>
      <c r="AU253" s="228" t="s">
        <v>83</v>
      </c>
      <c r="AV253" s="12" t="s">
        <v>83</v>
      </c>
      <c r="AW253" s="12" t="s">
        <v>37</v>
      </c>
      <c r="AX253" s="12" t="s">
        <v>74</v>
      </c>
      <c r="AY253" s="228" t="s">
        <v>138</v>
      </c>
    </row>
    <row r="254" spans="2:65" s="13" customFormat="1">
      <c r="B254" s="229"/>
      <c r="C254" s="230"/>
      <c r="D254" s="214" t="s">
        <v>151</v>
      </c>
      <c r="E254" s="231" t="s">
        <v>30</v>
      </c>
      <c r="F254" s="232" t="s">
        <v>218</v>
      </c>
      <c r="G254" s="230"/>
      <c r="H254" s="233">
        <v>6.875</v>
      </c>
      <c r="I254" s="234"/>
      <c r="J254" s="230"/>
      <c r="K254" s="230"/>
      <c r="L254" s="235"/>
      <c r="M254" s="236"/>
      <c r="N254" s="237"/>
      <c r="O254" s="237"/>
      <c r="P254" s="237"/>
      <c r="Q254" s="237"/>
      <c r="R254" s="237"/>
      <c r="S254" s="237"/>
      <c r="T254" s="238"/>
      <c r="AT254" s="239" t="s">
        <v>151</v>
      </c>
      <c r="AU254" s="239" t="s">
        <v>83</v>
      </c>
      <c r="AV254" s="13" t="s">
        <v>145</v>
      </c>
      <c r="AW254" s="13" t="s">
        <v>37</v>
      </c>
      <c r="AX254" s="13" t="s">
        <v>81</v>
      </c>
      <c r="AY254" s="239" t="s">
        <v>138</v>
      </c>
    </row>
    <row r="255" spans="2:65" s="12" customFormat="1">
      <c r="B255" s="218"/>
      <c r="C255" s="219"/>
      <c r="D255" s="214" t="s">
        <v>151</v>
      </c>
      <c r="E255" s="219"/>
      <c r="F255" s="221" t="s">
        <v>388</v>
      </c>
      <c r="G255" s="219"/>
      <c r="H255" s="222">
        <v>7.0810000000000004</v>
      </c>
      <c r="I255" s="223"/>
      <c r="J255" s="219"/>
      <c r="K255" s="219"/>
      <c r="L255" s="224"/>
      <c r="M255" s="225"/>
      <c r="N255" s="226"/>
      <c r="O255" s="226"/>
      <c r="P255" s="226"/>
      <c r="Q255" s="226"/>
      <c r="R255" s="226"/>
      <c r="S255" s="226"/>
      <c r="T255" s="227"/>
      <c r="AT255" s="228" t="s">
        <v>151</v>
      </c>
      <c r="AU255" s="228" t="s">
        <v>83</v>
      </c>
      <c r="AV255" s="12" t="s">
        <v>83</v>
      </c>
      <c r="AW255" s="12" t="s">
        <v>6</v>
      </c>
      <c r="AX255" s="12" t="s">
        <v>81</v>
      </c>
      <c r="AY255" s="228" t="s">
        <v>138</v>
      </c>
    </row>
    <row r="256" spans="2:65" s="1" customFormat="1" ht="25.5" customHeight="1">
      <c r="B256" s="40"/>
      <c r="C256" s="202" t="s">
        <v>389</v>
      </c>
      <c r="D256" s="202" t="s">
        <v>140</v>
      </c>
      <c r="E256" s="203" t="s">
        <v>390</v>
      </c>
      <c r="F256" s="204" t="s">
        <v>391</v>
      </c>
      <c r="G256" s="205" t="s">
        <v>143</v>
      </c>
      <c r="H256" s="206">
        <v>2.6</v>
      </c>
      <c r="I256" s="207"/>
      <c r="J256" s="208">
        <f>ROUND(I256*H256,2)</f>
        <v>0</v>
      </c>
      <c r="K256" s="204" t="s">
        <v>144</v>
      </c>
      <c r="L256" s="60"/>
      <c r="M256" s="209" t="s">
        <v>30</v>
      </c>
      <c r="N256" s="210" t="s">
        <v>45</v>
      </c>
      <c r="O256" s="41"/>
      <c r="P256" s="211">
        <f>O256*H256</f>
        <v>0</v>
      </c>
      <c r="Q256" s="211">
        <v>0.14610000000000001</v>
      </c>
      <c r="R256" s="211">
        <f>Q256*H256</f>
        <v>0.37986000000000003</v>
      </c>
      <c r="S256" s="211">
        <v>0</v>
      </c>
      <c r="T256" s="212">
        <f>S256*H256</f>
        <v>0</v>
      </c>
      <c r="AR256" s="23" t="s">
        <v>145</v>
      </c>
      <c r="AT256" s="23" t="s">
        <v>140</v>
      </c>
      <c r="AU256" s="23" t="s">
        <v>83</v>
      </c>
      <c r="AY256" s="23" t="s">
        <v>138</v>
      </c>
      <c r="BE256" s="213">
        <f>IF(N256="základní",J256,0)</f>
        <v>0</v>
      </c>
      <c r="BF256" s="213">
        <f>IF(N256="snížená",J256,0)</f>
        <v>0</v>
      </c>
      <c r="BG256" s="213">
        <f>IF(N256="zákl. přenesená",J256,0)</f>
        <v>0</v>
      </c>
      <c r="BH256" s="213">
        <f>IF(N256="sníž. přenesená",J256,0)</f>
        <v>0</v>
      </c>
      <c r="BI256" s="213">
        <f>IF(N256="nulová",J256,0)</f>
        <v>0</v>
      </c>
      <c r="BJ256" s="23" t="s">
        <v>81</v>
      </c>
      <c r="BK256" s="213">
        <f>ROUND(I256*H256,2)</f>
        <v>0</v>
      </c>
      <c r="BL256" s="23" t="s">
        <v>145</v>
      </c>
      <c r="BM256" s="23" t="s">
        <v>392</v>
      </c>
    </row>
    <row r="257" spans="2:65" s="1" customFormat="1" ht="40.5">
      <c r="B257" s="40"/>
      <c r="C257" s="62"/>
      <c r="D257" s="214" t="s">
        <v>147</v>
      </c>
      <c r="E257" s="62"/>
      <c r="F257" s="215" t="s">
        <v>393</v>
      </c>
      <c r="G257" s="62"/>
      <c r="H257" s="62"/>
      <c r="I257" s="171"/>
      <c r="J257" s="62"/>
      <c r="K257" s="62"/>
      <c r="L257" s="60"/>
      <c r="M257" s="216"/>
      <c r="N257" s="41"/>
      <c r="O257" s="41"/>
      <c r="P257" s="41"/>
      <c r="Q257" s="41"/>
      <c r="R257" s="41"/>
      <c r="S257" s="41"/>
      <c r="T257" s="77"/>
      <c r="AT257" s="23" t="s">
        <v>147</v>
      </c>
      <c r="AU257" s="23" t="s">
        <v>83</v>
      </c>
    </row>
    <row r="258" spans="2:65" s="1" customFormat="1" ht="81">
      <c r="B258" s="40"/>
      <c r="C258" s="62"/>
      <c r="D258" s="214" t="s">
        <v>149</v>
      </c>
      <c r="E258" s="62"/>
      <c r="F258" s="217" t="s">
        <v>394</v>
      </c>
      <c r="G258" s="62"/>
      <c r="H258" s="62"/>
      <c r="I258" s="171"/>
      <c r="J258" s="62"/>
      <c r="K258" s="62"/>
      <c r="L258" s="60"/>
      <c r="M258" s="216"/>
      <c r="N258" s="41"/>
      <c r="O258" s="41"/>
      <c r="P258" s="41"/>
      <c r="Q258" s="41"/>
      <c r="R258" s="41"/>
      <c r="S258" s="41"/>
      <c r="T258" s="77"/>
      <c r="AT258" s="23" t="s">
        <v>149</v>
      </c>
      <c r="AU258" s="23" t="s">
        <v>83</v>
      </c>
    </row>
    <row r="259" spans="2:65" s="12" customFormat="1">
      <c r="B259" s="218"/>
      <c r="C259" s="219"/>
      <c r="D259" s="214" t="s">
        <v>151</v>
      </c>
      <c r="E259" s="220" t="s">
        <v>30</v>
      </c>
      <c r="F259" s="221" t="s">
        <v>334</v>
      </c>
      <c r="G259" s="219"/>
      <c r="H259" s="222">
        <v>2.6</v>
      </c>
      <c r="I259" s="223"/>
      <c r="J259" s="219"/>
      <c r="K259" s="219"/>
      <c r="L259" s="224"/>
      <c r="M259" s="225"/>
      <c r="N259" s="226"/>
      <c r="O259" s="226"/>
      <c r="P259" s="226"/>
      <c r="Q259" s="226"/>
      <c r="R259" s="226"/>
      <c r="S259" s="226"/>
      <c r="T259" s="227"/>
      <c r="AT259" s="228" t="s">
        <v>151</v>
      </c>
      <c r="AU259" s="228" t="s">
        <v>83</v>
      </c>
      <c r="AV259" s="12" t="s">
        <v>83</v>
      </c>
      <c r="AW259" s="12" t="s">
        <v>37</v>
      </c>
      <c r="AX259" s="12" t="s">
        <v>81</v>
      </c>
      <c r="AY259" s="228" t="s">
        <v>138</v>
      </c>
    </row>
    <row r="260" spans="2:65" s="1" customFormat="1" ht="25.5" customHeight="1">
      <c r="B260" s="40"/>
      <c r="C260" s="240" t="s">
        <v>395</v>
      </c>
      <c r="D260" s="240" t="s">
        <v>250</v>
      </c>
      <c r="E260" s="241" t="s">
        <v>396</v>
      </c>
      <c r="F260" s="242" t="s">
        <v>397</v>
      </c>
      <c r="G260" s="243" t="s">
        <v>143</v>
      </c>
      <c r="H260" s="244">
        <v>2.1629999999999998</v>
      </c>
      <c r="I260" s="245"/>
      <c r="J260" s="246">
        <f>ROUND(I260*H260,2)</f>
        <v>0</v>
      </c>
      <c r="K260" s="242" t="s">
        <v>30</v>
      </c>
      <c r="L260" s="247"/>
      <c r="M260" s="248" t="s">
        <v>30</v>
      </c>
      <c r="N260" s="249" t="s">
        <v>45</v>
      </c>
      <c r="O260" s="41"/>
      <c r="P260" s="211">
        <f>O260*H260</f>
        <v>0</v>
      </c>
      <c r="Q260" s="211">
        <v>0.126</v>
      </c>
      <c r="R260" s="211">
        <f>Q260*H260</f>
        <v>0.272538</v>
      </c>
      <c r="S260" s="211">
        <v>0</v>
      </c>
      <c r="T260" s="212">
        <f>S260*H260</f>
        <v>0</v>
      </c>
      <c r="AR260" s="23" t="s">
        <v>190</v>
      </c>
      <c r="AT260" s="23" t="s">
        <v>250</v>
      </c>
      <c r="AU260" s="23" t="s">
        <v>83</v>
      </c>
      <c r="AY260" s="23" t="s">
        <v>138</v>
      </c>
      <c r="BE260" s="213">
        <f>IF(N260="základní",J260,0)</f>
        <v>0</v>
      </c>
      <c r="BF260" s="213">
        <f>IF(N260="snížená",J260,0)</f>
        <v>0</v>
      </c>
      <c r="BG260" s="213">
        <f>IF(N260="zákl. přenesená",J260,0)</f>
        <v>0</v>
      </c>
      <c r="BH260" s="213">
        <f>IF(N260="sníž. přenesená",J260,0)</f>
        <v>0</v>
      </c>
      <c r="BI260" s="213">
        <f>IF(N260="nulová",J260,0)</f>
        <v>0</v>
      </c>
      <c r="BJ260" s="23" t="s">
        <v>81</v>
      </c>
      <c r="BK260" s="213">
        <f>ROUND(I260*H260,2)</f>
        <v>0</v>
      </c>
      <c r="BL260" s="23" t="s">
        <v>145</v>
      </c>
      <c r="BM260" s="23" t="s">
        <v>398</v>
      </c>
    </row>
    <row r="261" spans="2:65" s="1" customFormat="1" ht="162">
      <c r="B261" s="40"/>
      <c r="C261" s="62"/>
      <c r="D261" s="214" t="s">
        <v>147</v>
      </c>
      <c r="E261" s="62"/>
      <c r="F261" s="215" t="s">
        <v>399</v>
      </c>
      <c r="G261" s="62"/>
      <c r="H261" s="62"/>
      <c r="I261" s="171"/>
      <c r="J261" s="62"/>
      <c r="K261" s="62"/>
      <c r="L261" s="60"/>
      <c r="M261" s="216"/>
      <c r="N261" s="41"/>
      <c r="O261" s="41"/>
      <c r="P261" s="41"/>
      <c r="Q261" s="41"/>
      <c r="R261" s="41"/>
      <c r="S261" s="41"/>
      <c r="T261" s="77"/>
      <c r="AT261" s="23" t="s">
        <v>147</v>
      </c>
      <c r="AU261" s="23" t="s">
        <v>83</v>
      </c>
    </row>
    <row r="262" spans="2:65" s="12" customFormat="1">
      <c r="B262" s="218"/>
      <c r="C262" s="219"/>
      <c r="D262" s="214" t="s">
        <v>151</v>
      </c>
      <c r="E262" s="220" t="s">
        <v>30</v>
      </c>
      <c r="F262" s="221" t="s">
        <v>400</v>
      </c>
      <c r="G262" s="219"/>
      <c r="H262" s="222">
        <v>2.1</v>
      </c>
      <c r="I262" s="223"/>
      <c r="J262" s="219"/>
      <c r="K262" s="219"/>
      <c r="L262" s="224"/>
      <c r="M262" s="225"/>
      <c r="N262" s="226"/>
      <c r="O262" s="226"/>
      <c r="P262" s="226"/>
      <c r="Q262" s="226"/>
      <c r="R262" s="226"/>
      <c r="S262" s="226"/>
      <c r="T262" s="227"/>
      <c r="AT262" s="228" t="s">
        <v>151</v>
      </c>
      <c r="AU262" s="228" t="s">
        <v>83</v>
      </c>
      <c r="AV262" s="12" t="s">
        <v>83</v>
      </c>
      <c r="AW262" s="12" t="s">
        <v>37</v>
      </c>
      <c r="AX262" s="12" t="s">
        <v>81</v>
      </c>
      <c r="AY262" s="228" t="s">
        <v>138</v>
      </c>
    </row>
    <row r="263" spans="2:65" s="12" customFormat="1">
      <c r="B263" s="218"/>
      <c r="C263" s="219"/>
      <c r="D263" s="214" t="s">
        <v>151</v>
      </c>
      <c r="E263" s="219"/>
      <c r="F263" s="221" t="s">
        <v>401</v>
      </c>
      <c r="G263" s="219"/>
      <c r="H263" s="222">
        <v>2.1629999999999998</v>
      </c>
      <c r="I263" s="223"/>
      <c r="J263" s="219"/>
      <c r="K263" s="219"/>
      <c r="L263" s="224"/>
      <c r="M263" s="225"/>
      <c r="N263" s="226"/>
      <c r="O263" s="226"/>
      <c r="P263" s="226"/>
      <c r="Q263" s="226"/>
      <c r="R263" s="226"/>
      <c r="S263" s="226"/>
      <c r="T263" s="227"/>
      <c r="AT263" s="228" t="s">
        <v>151</v>
      </c>
      <c r="AU263" s="228" t="s">
        <v>83</v>
      </c>
      <c r="AV263" s="12" t="s">
        <v>83</v>
      </c>
      <c r="AW263" s="12" t="s">
        <v>6</v>
      </c>
      <c r="AX263" s="12" t="s">
        <v>81</v>
      </c>
      <c r="AY263" s="228" t="s">
        <v>138</v>
      </c>
    </row>
    <row r="264" spans="2:65" s="1" customFormat="1" ht="16.5" customHeight="1">
      <c r="B264" s="40"/>
      <c r="C264" s="240" t="s">
        <v>402</v>
      </c>
      <c r="D264" s="240" t="s">
        <v>250</v>
      </c>
      <c r="E264" s="241" t="s">
        <v>403</v>
      </c>
      <c r="F264" s="242" t="s">
        <v>404</v>
      </c>
      <c r="G264" s="243" t="s">
        <v>143</v>
      </c>
      <c r="H264" s="244">
        <v>0.51500000000000001</v>
      </c>
      <c r="I264" s="245"/>
      <c r="J264" s="246">
        <f>ROUND(I264*H264,2)</f>
        <v>0</v>
      </c>
      <c r="K264" s="242" t="s">
        <v>30</v>
      </c>
      <c r="L264" s="247"/>
      <c r="M264" s="248" t="s">
        <v>30</v>
      </c>
      <c r="N264" s="249" t="s">
        <v>45</v>
      </c>
      <c r="O264" s="41"/>
      <c r="P264" s="211">
        <f>O264*H264</f>
        <v>0</v>
      </c>
      <c r="Q264" s="211">
        <v>6.6000000000000003E-2</v>
      </c>
      <c r="R264" s="211">
        <f>Q264*H264</f>
        <v>3.3989999999999999E-2</v>
      </c>
      <c r="S264" s="211">
        <v>0</v>
      </c>
      <c r="T264" s="212">
        <f>S264*H264</f>
        <v>0</v>
      </c>
      <c r="AR264" s="23" t="s">
        <v>190</v>
      </c>
      <c r="AT264" s="23" t="s">
        <v>250</v>
      </c>
      <c r="AU264" s="23" t="s">
        <v>83</v>
      </c>
      <c r="AY264" s="23" t="s">
        <v>138</v>
      </c>
      <c r="BE264" s="213">
        <f>IF(N264="základní",J264,0)</f>
        <v>0</v>
      </c>
      <c r="BF264" s="213">
        <f>IF(N264="snížená",J264,0)</f>
        <v>0</v>
      </c>
      <c r="BG264" s="213">
        <f>IF(N264="zákl. přenesená",J264,0)</f>
        <v>0</v>
      </c>
      <c r="BH264" s="213">
        <f>IF(N264="sníž. přenesená",J264,0)</f>
        <v>0</v>
      </c>
      <c r="BI264" s="213">
        <f>IF(N264="nulová",J264,0)</f>
        <v>0</v>
      </c>
      <c r="BJ264" s="23" t="s">
        <v>81</v>
      </c>
      <c r="BK264" s="213">
        <f>ROUND(I264*H264,2)</f>
        <v>0</v>
      </c>
      <c r="BL264" s="23" t="s">
        <v>145</v>
      </c>
      <c r="BM264" s="23" t="s">
        <v>405</v>
      </c>
    </row>
    <row r="265" spans="2:65" s="1" customFormat="1" ht="162">
      <c r="B265" s="40"/>
      <c r="C265" s="62"/>
      <c r="D265" s="214" t="s">
        <v>147</v>
      </c>
      <c r="E265" s="62"/>
      <c r="F265" s="215" t="s">
        <v>406</v>
      </c>
      <c r="G265" s="62"/>
      <c r="H265" s="62"/>
      <c r="I265" s="171"/>
      <c r="J265" s="62"/>
      <c r="K265" s="62"/>
      <c r="L265" s="60"/>
      <c r="M265" s="216"/>
      <c r="N265" s="41"/>
      <c r="O265" s="41"/>
      <c r="P265" s="41"/>
      <c r="Q265" s="41"/>
      <c r="R265" s="41"/>
      <c r="S265" s="41"/>
      <c r="T265" s="77"/>
      <c r="AT265" s="23" t="s">
        <v>147</v>
      </c>
      <c r="AU265" s="23" t="s">
        <v>83</v>
      </c>
    </row>
    <row r="266" spans="2:65" s="12" customFormat="1">
      <c r="B266" s="218"/>
      <c r="C266" s="219"/>
      <c r="D266" s="214" t="s">
        <v>151</v>
      </c>
      <c r="E266" s="220" t="s">
        <v>30</v>
      </c>
      <c r="F266" s="221" t="s">
        <v>407</v>
      </c>
      <c r="G266" s="219"/>
      <c r="H266" s="222">
        <v>0.5</v>
      </c>
      <c r="I266" s="223"/>
      <c r="J266" s="219"/>
      <c r="K266" s="219"/>
      <c r="L266" s="224"/>
      <c r="M266" s="225"/>
      <c r="N266" s="226"/>
      <c r="O266" s="226"/>
      <c r="P266" s="226"/>
      <c r="Q266" s="226"/>
      <c r="R266" s="226"/>
      <c r="S266" s="226"/>
      <c r="T266" s="227"/>
      <c r="AT266" s="228" t="s">
        <v>151</v>
      </c>
      <c r="AU266" s="228" t="s">
        <v>83</v>
      </c>
      <c r="AV266" s="12" t="s">
        <v>83</v>
      </c>
      <c r="AW266" s="12" t="s">
        <v>37</v>
      </c>
      <c r="AX266" s="12" t="s">
        <v>81</v>
      </c>
      <c r="AY266" s="228" t="s">
        <v>138</v>
      </c>
    </row>
    <row r="267" spans="2:65" s="12" customFormat="1">
      <c r="B267" s="218"/>
      <c r="C267" s="219"/>
      <c r="D267" s="214" t="s">
        <v>151</v>
      </c>
      <c r="E267" s="219"/>
      <c r="F267" s="221" t="s">
        <v>408</v>
      </c>
      <c r="G267" s="219"/>
      <c r="H267" s="222">
        <v>0.51500000000000001</v>
      </c>
      <c r="I267" s="223"/>
      <c r="J267" s="219"/>
      <c r="K267" s="219"/>
      <c r="L267" s="224"/>
      <c r="M267" s="225"/>
      <c r="N267" s="226"/>
      <c r="O267" s="226"/>
      <c r="P267" s="226"/>
      <c r="Q267" s="226"/>
      <c r="R267" s="226"/>
      <c r="S267" s="226"/>
      <c r="T267" s="227"/>
      <c r="AT267" s="228" t="s">
        <v>151</v>
      </c>
      <c r="AU267" s="228" t="s">
        <v>83</v>
      </c>
      <c r="AV267" s="12" t="s">
        <v>83</v>
      </c>
      <c r="AW267" s="12" t="s">
        <v>6</v>
      </c>
      <c r="AX267" s="12" t="s">
        <v>81</v>
      </c>
      <c r="AY267" s="228" t="s">
        <v>138</v>
      </c>
    </row>
    <row r="268" spans="2:65" s="11" customFormat="1" ht="29.85" customHeight="1">
      <c r="B268" s="186"/>
      <c r="C268" s="187"/>
      <c r="D268" s="188" t="s">
        <v>73</v>
      </c>
      <c r="E268" s="200" t="s">
        <v>177</v>
      </c>
      <c r="F268" s="200" t="s">
        <v>409</v>
      </c>
      <c r="G268" s="187"/>
      <c r="H268" s="187"/>
      <c r="I268" s="190"/>
      <c r="J268" s="201">
        <f>BK268</f>
        <v>0</v>
      </c>
      <c r="K268" s="187"/>
      <c r="L268" s="192"/>
      <c r="M268" s="193"/>
      <c r="N268" s="194"/>
      <c r="O268" s="194"/>
      <c r="P268" s="195">
        <f>SUM(P269:P275)</f>
        <v>0</v>
      </c>
      <c r="Q268" s="194"/>
      <c r="R268" s="195">
        <f>SUM(R269:R275)</f>
        <v>3.2965000000000001E-2</v>
      </c>
      <c r="S268" s="194"/>
      <c r="T268" s="196">
        <f>SUM(T269:T275)</f>
        <v>0</v>
      </c>
      <c r="AR268" s="197" t="s">
        <v>81</v>
      </c>
      <c r="AT268" s="198" t="s">
        <v>73</v>
      </c>
      <c r="AU268" s="198" t="s">
        <v>81</v>
      </c>
      <c r="AY268" s="197" t="s">
        <v>138</v>
      </c>
      <c r="BK268" s="199">
        <f>SUM(BK269:BK275)</f>
        <v>0</v>
      </c>
    </row>
    <row r="269" spans="2:65" s="1" customFormat="1" ht="16.5" customHeight="1">
      <c r="B269" s="40"/>
      <c r="C269" s="202" t="s">
        <v>410</v>
      </c>
      <c r="D269" s="202" t="s">
        <v>140</v>
      </c>
      <c r="E269" s="203" t="s">
        <v>411</v>
      </c>
      <c r="F269" s="204" t="s">
        <v>412</v>
      </c>
      <c r="G269" s="205" t="s">
        <v>143</v>
      </c>
      <c r="H269" s="206">
        <v>8.3000000000000007</v>
      </c>
      <c r="I269" s="207"/>
      <c r="J269" s="208">
        <f>ROUND(I269*H269,2)</f>
        <v>0</v>
      </c>
      <c r="K269" s="204" t="s">
        <v>144</v>
      </c>
      <c r="L269" s="60"/>
      <c r="M269" s="209" t="s">
        <v>30</v>
      </c>
      <c r="N269" s="210" t="s">
        <v>45</v>
      </c>
      <c r="O269" s="41"/>
      <c r="P269" s="211">
        <f>O269*H269</f>
        <v>0</v>
      </c>
      <c r="Q269" s="211">
        <v>2.5999999999999998E-4</v>
      </c>
      <c r="R269" s="211">
        <f>Q269*H269</f>
        <v>2.1580000000000002E-3</v>
      </c>
      <c r="S269" s="211">
        <v>0</v>
      </c>
      <c r="T269" s="212">
        <f>S269*H269</f>
        <v>0</v>
      </c>
      <c r="AR269" s="23" t="s">
        <v>145</v>
      </c>
      <c r="AT269" s="23" t="s">
        <v>140</v>
      </c>
      <c r="AU269" s="23" t="s">
        <v>83</v>
      </c>
      <c r="AY269" s="23" t="s">
        <v>138</v>
      </c>
      <c r="BE269" s="213">
        <f>IF(N269="základní",J269,0)</f>
        <v>0</v>
      </c>
      <c r="BF269" s="213">
        <f>IF(N269="snížená",J269,0)</f>
        <v>0</v>
      </c>
      <c r="BG269" s="213">
        <f>IF(N269="zákl. přenesená",J269,0)</f>
        <v>0</v>
      </c>
      <c r="BH269" s="213">
        <f>IF(N269="sníž. přenesená",J269,0)</f>
        <v>0</v>
      </c>
      <c r="BI269" s="213">
        <f>IF(N269="nulová",J269,0)</f>
        <v>0</v>
      </c>
      <c r="BJ269" s="23" t="s">
        <v>81</v>
      </c>
      <c r="BK269" s="213">
        <f>ROUND(I269*H269,2)</f>
        <v>0</v>
      </c>
      <c r="BL269" s="23" t="s">
        <v>145</v>
      </c>
      <c r="BM269" s="23" t="s">
        <v>413</v>
      </c>
    </row>
    <row r="270" spans="2:65" s="1" customFormat="1" ht="27">
      <c r="B270" s="40"/>
      <c r="C270" s="62"/>
      <c r="D270" s="214" t="s">
        <v>147</v>
      </c>
      <c r="E270" s="62"/>
      <c r="F270" s="215" t="s">
        <v>414</v>
      </c>
      <c r="G270" s="62"/>
      <c r="H270" s="62"/>
      <c r="I270" s="171"/>
      <c r="J270" s="62"/>
      <c r="K270" s="62"/>
      <c r="L270" s="60"/>
      <c r="M270" s="216"/>
      <c r="N270" s="41"/>
      <c r="O270" s="41"/>
      <c r="P270" s="41"/>
      <c r="Q270" s="41"/>
      <c r="R270" s="41"/>
      <c r="S270" s="41"/>
      <c r="T270" s="77"/>
      <c r="AT270" s="23" t="s">
        <v>147</v>
      </c>
      <c r="AU270" s="23" t="s">
        <v>83</v>
      </c>
    </row>
    <row r="271" spans="2:65" s="12" customFormat="1">
      <c r="B271" s="218"/>
      <c r="C271" s="219"/>
      <c r="D271" s="214" t="s">
        <v>151</v>
      </c>
      <c r="E271" s="220" t="s">
        <v>30</v>
      </c>
      <c r="F271" s="221" t="s">
        <v>318</v>
      </c>
      <c r="G271" s="219"/>
      <c r="H271" s="222">
        <v>8.3000000000000007</v>
      </c>
      <c r="I271" s="223"/>
      <c r="J271" s="219"/>
      <c r="K271" s="219"/>
      <c r="L271" s="224"/>
      <c r="M271" s="225"/>
      <c r="N271" s="226"/>
      <c r="O271" s="226"/>
      <c r="P271" s="226"/>
      <c r="Q271" s="226"/>
      <c r="R271" s="226"/>
      <c r="S271" s="226"/>
      <c r="T271" s="227"/>
      <c r="AT271" s="228" t="s">
        <v>151</v>
      </c>
      <c r="AU271" s="228" t="s">
        <v>83</v>
      </c>
      <c r="AV271" s="12" t="s">
        <v>83</v>
      </c>
      <c r="AW271" s="12" t="s">
        <v>37</v>
      </c>
      <c r="AX271" s="12" t="s">
        <v>81</v>
      </c>
      <c r="AY271" s="228" t="s">
        <v>138</v>
      </c>
    </row>
    <row r="272" spans="2:65" s="1" customFormat="1" ht="25.5" customHeight="1">
      <c r="B272" s="40"/>
      <c r="C272" s="202" t="s">
        <v>415</v>
      </c>
      <c r="D272" s="202" t="s">
        <v>140</v>
      </c>
      <c r="E272" s="203" t="s">
        <v>416</v>
      </c>
      <c r="F272" s="204" t="s">
        <v>417</v>
      </c>
      <c r="G272" s="205" t="s">
        <v>143</v>
      </c>
      <c r="H272" s="206">
        <v>6.3</v>
      </c>
      <c r="I272" s="207"/>
      <c r="J272" s="208">
        <f>ROUND(I272*H272,2)</f>
        <v>0</v>
      </c>
      <c r="K272" s="204" t="s">
        <v>144</v>
      </c>
      <c r="L272" s="60"/>
      <c r="M272" s="209" t="s">
        <v>30</v>
      </c>
      <c r="N272" s="210" t="s">
        <v>45</v>
      </c>
      <c r="O272" s="41"/>
      <c r="P272" s="211">
        <f>O272*H272</f>
        <v>0</v>
      </c>
      <c r="Q272" s="211">
        <v>4.8900000000000002E-3</v>
      </c>
      <c r="R272" s="211">
        <f>Q272*H272</f>
        <v>3.0807000000000001E-2</v>
      </c>
      <c r="S272" s="211">
        <v>0</v>
      </c>
      <c r="T272" s="212">
        <f>S272*H272</f>
        <v>0</v>
      </c>
      <c r="AR272" s="23" t="s">
        <v>145</v>
      </c>
      <c r="AT272" s="23" t="s">
        <v>140</v>
      </c>
      <c r="AU272" s="23" t="s">
        <v>83</v>
      </c>
      <c r="AY272" s="23" t="s">
        <v>138</v>
      </c>
      <c r="BE272" s="213">
        <f>IF(N272="základní",J272,0)</f>
        <v>0</v>
      </c>
      <c r="BF272" s="213">
        <f>IF(N272="snížená",J272,0)</f>
        <v>0</v>
      </c>
      <c r="BG272" s="213">
        <f>IF(N272="zákl. přenesená",J272,0)</f>
        <v>0</v>
      </c>
      <c r="BH272" s="213">
        <f>IF(N272="sníž. přenesená",J272,0)</f>
        <v>0</v>
      </c>
      <c r="BI272" s="213">
        <f>IF(N272="nulová",J272,0)</f>
        <v>0</v>
      </c>
      <c r="BJ272" s="23" t="s">
        <v>81</v>
      </c>
      <c r="BK272" s="213">
        <f>ROUND(I272*H272,2)</f>
        <v>0</v>
      </c>
      <c r="BL272" s="23" t="s">
        <v>145</v>
      </c>
      <c r="BM272" s="23" t="s">
        <v>418</v>
      </c>
    </row>
    <row r="273" spans="2:65" s="1" customFormat="1" ht="27">
      <c r="B273" s="40"/>
      <c r="C273" s="62"/>
      <c r="D273" s="214" t="s">
        <v>147</v>
      </c>
      <c r="E273" s="62"/>
      <c r="F273" s="215" t="s">
        <v>419</v>
      </c>
      <c r="G273" s="62"/>
      <c r="H273" s="62"/>
      <c r="I273" s="171"/>
      <c r="J273" s="62"/>
      <c r="K273" s="62"/>
      <c r="L273" s="60"/>
      <c r="M273" s="216"/>
      <c r="N273" s="41"/>
      <c r="O273" s="41"/>
      <c r="P273" s="41"/>
      <c r="Q273" s="41"/>
      <c r="R273" s="41"/>
      <c r="S273" s="41"/>
      <c r="T273" s="77"/>
      <c r="AT273" s="23" t="s">
        <v>147</v>
      </c>
      <c r="AU273" s="23" t="s">
        <v>83</v>
      </c>
    </row>
    <row r="274" spans="2:65" s="1" customFormat="1" ht="27">
      <c r="B274" s="40"/>
      <c r="C274" s="62"/>
      <c r="D274" s="214" t="s">
        <v>149</v>
      </c>
      <c r="E274" s="62"/>
      <c r="F274" s="217" t="s">
        <v>420</v>
      </c>
      <c r="G274" s="62"/>
      <c r="H274" s="62"/>
      <c r="I274" s="171"/>
      <c r="J274" s="62"/>
      <c r="K274" s="62"/>
      <c r="L274" s="60"/>
      <c r="M274" s="216"/>
      <c r="N274" s="41"/>
      <c r="O274" s="41"/>
      <c r="P274" s="41"/>
      <c r="Q274" s="41"/>
      <c r="R274" s="41"/>
      <c r="S274" s="41"/>
      <c r="T274" s="77"/>
      <c r="AT274" s="23" t="s">
        <v>149</v>
      </c>
      <c r="AU274" s="23" t="s">
        <v>83</v>
      </c>
    </row>
    <row r="275" spans="2:65" s="12" customFormat="1">
      <c r="B275" s="218"/>
      <c r="C275" s="219"/>
      <c r="D275" s="214" t="s">
        <v>151</v>
      </c>
      <c r="E275" s="220" t="s">
        <v>30</v>
      </c>
      <c r="F275" s="221" t="s">
        <v>421</v>
      </c>
      <c r="G275" s="219"/>
      <c r="H275" s="222">
        <v>6.3</v>
      </c>
      <c r="I275" s="223"/>
      <c r="J275" s="219"/>
      <c r="K275" s="219"/>
      <c r="L275" s="224"/>
      <c r="M275" s="225"/>
      <c r="N275" s="226"/>
      <c r="O275" s="226"/>
      <c r="P275" s="226"/>
      <c r="Q275" s="226"/>
      <c r="R275" s="226"/>
      <c r="S275" s="226"/>
      <c r="T275" s="227"/>
      <c r="AT275" s="228" t="s">
        <v>151</v>
      </c>
      <c r="AU275" s="228" t="s">
        <v>83</v>
      </c>
      <c r="AV275" s="12" t="s">
        <v>83</v>
      </c>
      <c r="AW275" s="12" t="s">
        <v>37</v>
      </c>
      <c r="AX275" s="12" t="s">
        <v>81</v>
      </c>
      <c r="AY275" s="228" t="s">
        <v>138</v>
      </c>
    </row>
    <row r="276" spans="2:65" s="11" customFormat="1" ht="29.85" customHeight="1">
      <c r="B276" s="186"/>
      <c r="C276" s="187"/>
      <c r="D276" s="188" t="s">
        <v>73</v>
      </c>
      <c r="E276" s="200" t="s">
        <v>190</v>
      </c>
      <c r="F276" s="200" t="s">
        <v>422</v>
      </c>
      <c r="G276" s="187"/>
      <c r="H276" s="187"/>
      <c r="I276" s="190"/>
      <c r="J276" s="201">
        <f>BK276</f>
        <v>0</v>
      </c>
      <c r="K276" s="187"/>
      <c r="L276" s="192"/>
      <c r="M276" s="193"/>
      <c r="N276" s="194"/>
      <c r="O276" s="194"/>
      <c r="P276" s="195">
        <f>SUM(P277:P329)</f>
        <v>0</v>
      </c>
      <c r="Q276" s="194"/>
      <c r="R276" s="195">
        <f>SUM(R277:R329)</f>
        <v>5.6238400000000013</v>
      </c>
      <c r="S276" s="194"/>
      <c r="T276" s="196">
        <f>SUM(T277:T329)</f>
        <v>0</v>
      </c>
      <c r="AR276" s="197" t="s">
        <v>81</v>
      </c>
      <c r="AT276" s="198" t="s">
        <v>73</v>
      </c>
      <c r="AU276" s="198" t="s">
        <v>81</v>
      </c>
      <c r="AY276" s="197" t="s">
        <v>138</v>
      </c>
      <c r="BK276" s="199">
        <f>SUM(BK277:BK329)</f>
        <v>0</v>
      </c>
    </row>
    <row r="277" spans="2:65" s="1" customFormat="1" ht="16.5" customHeight="1">
      <c r="B277" s="40"/>
      <c r="C277" s="202" t="s">
        <v>423</v>
      </c>
      <c r="D277" s="202" t="s">
        <v>140</v>
      </c>
      <c r="E277" s="203" t="s">
        <v>424</v>
      </c>
      <c r="F277" s="204" t="s">
        <v>425</v>
      </c>
      <c r="G277" s="205" t="s">
        <v>426</v>
      </c>
      <c r="H277" s="206">
        <v>15</v>
      </c>
      <c r="I277" s="207"/>
      <c r="J277" s="208">
        <f>ROUND(I277*H277,2)</f>
        <v>0</v>
      </c>
      <c r="K277" s="204" t="s">
        <v>144</v>
      </c>
      <c r="L277" s="60"/>
      <c r="M277" s="209" t="s">
        <v>30</v>
      </c>
      <c r="N277" s="210" t="s">
        <v>45</v>
      </c>
      <c r="O277" s="41"/>
      <c r="P277" s="211">
        <f>O277*H277</f>
        <v>0</v>
      </c>
      <c r="Q277" s="211">
        <v>2.6800000000000001E-3</v>
      </c>
      <c r="R277" s="211">
        <f>Q277*H277</f>
        <v>4.02E-2</v>
      </c>
      <c r="S277" s="211">
        <v>0</v>
      </c>
      <c r="T277" s="212">
        <f>S277*H277</f>
        <v>0</v>
      </c>
      <c r="AR277" s="23" t="s">
        <v>145</v>
      </c>
      <c r="AT277" s="23" t="s">
        <v>140</v>
      </c>
      <c r="AU277" s="23" t="s">
        <v>83</v>
      </c>
      <c r="AY277" s="23" t="s">
        <v>138</v>
      </c>
      <c r="BE277" s="213">
        <f>IF(N277="základní",J277,0)</f>
        <v>0</v>
      </c>
      <c r="BF277" s="213">
        <f>IF(N277="snížená",J277,0)</f>
        <v>0</v>
      </c>
      <c r="BG277" s="213">
        <f>IF(N277="zákl. přenesená",J277,0)</f>
        <v>0</v>
      </c>
      <c r="BH277" s="213">
        <f>IF(N277="sníž. přenesená",J277,0)</f>
        <v>0</v>
      </c>
      <c r="BI277" s="213">
        <f>IF(N277="nulová",J277,0)</f>
        <v>0</v>
      </c>
      <c r="BJ277" s="23" t="s">
        <v>81</v>
      </c>
      <c r="BK277" s="213">
        <f>ROUND(I277*H277,2)</f>
        <v>0</v>
      </c>
      <c r="BL277" s="23" t="s">
        <v>145</v>
      </c>
      <c r="BM277" s="23" t="s">
        <v>427</v>
      </c>
    </row>
    <row r="278" spans="2:65" s="1" customFormat="1" ht="27">
      <c r="B278" s="40"/>
      <c r="C278" s="62"/>
      <c r="D278" s="214" t="s">
        <v>147</v>
      </c>
      <c r="E278" s="62"/>
      <c r="F278" s="215" t="s">
        <v>428</v>
      </c>
      <c r="G278" s="62"/>
      <c r="H278" s="62"/>
      <c r="I278" s="171"/>
      <c r="J278" s="62"/>
      <c r="K278" s="62"/>
      <c r="L278" s="60"/>
      <c r="M278" s="216"/>
      <c r="N278" s="41"/>
      <c r="O278" s="41"/>
      <c r="P278" s="41"/>
      <c r="Q278" s="41"/>
      <c r="R278" s="41"/>
      <c r="S278" s="41"/>
      <c r="T278" s="77"/>
      <c r="AT278" s="23" t="s">
        <v>147</v>
      </c>
      <c r="AU278" s="23" t="s">
        <v>83</v>
      </c>
    </row>
    <row r="279" spans="2:65" s="1" customFormat="1" ht="108">
      <c r="B279" s="40"/>
      <c r="C279" s="62"/>
      <c r="D279" s="214" t="s">
        <v>149</v>
      </c>
      <c r="E279" s="62"/>
      <c r="F279" s="217" t="s">
        <v>429</v>
      </c>
      <c r="G279" s="62"/>
      <c r="H279" s="62"/>
      <c r="I279" s="171"/>
      <c r="J279" s="62"/>
      <c r="K279" s="62"/>
      <c r="L279" s="60"/>
      <c r="M279" s="216"/>
      <c r="N279" s="41"/>
      <c r="O279" s="41"/>
      <c r="P279" s="41"/>
      <c r="Q279" s="41"/>
      <c r="R279" s="41"/>
      <c r="S279" s="41"/>
      <c r="T279" s="77"/>
      <c r="AT279" s="23" t="s">
        <v>149</v>
      </c>
      <c r="AU279" s="23" t="s">
        <v>83</v>
      </c>
    </row>
    <row r="280" spans="2:65" s="12" customFormat="1">
      <c r="B280" s="218"/>
      <c r="C280" s="219"/>
      <c r="D280" s="214" t="s">
        <v>151</v>
      </c>
      <c r="E280" s="220" t="s">
        <v>30</v>
      </c>
      <c r="F280" s="221" t="s">
        <v>10</v>
      </c>
      <c r="G280" s="219"/>
      <c r="H280" s="222">
        <v>15</v>
      </c>
      <c r="I280" s="223"/>
      <c r="J280" s="219"/>
      <c r="K280" s="219"/>
      <c r="L280" s="224"/>
      <c r="M280" s="225"/>
      <c r="N280" s="226"/>
      <c r="O280" s="226"/>
      <c r="P280" s="226"/>
      <c r="Q280" s="226"/>
      <c r="R280" s="226"/>
      <c r="S280" s="226"/>
      <c r="T280" s="227"/>
      <c r="AT280" s="228" t="s">
        <v>151</v>
      </c>
      <c r="AU280" s="228" t="s">
        <v>83</v>
      </c>
      <c r="AV280" s="12" t="s">
        <v>83</v>
      </c>
      <c r="AW280" s="12" t="s">
        <v>37</v>
      </c>
      <c r="AX280" s="12" t="s">
        <v>81</v>
      </c>
      <c r="AY280" s="228" t="s">
        <v>138</v>
      </c>
    </row>
    <row r="281" spans="2:65" s="1" customFormat="1" ht="16.5" customHeight="1">
      <c r="B281" s="40"/>
      <c r="C281" s="202" t="s">
        <v>430</v>
      </c>
      <c r="D281" s="202" t="s">
        <v>140</v>
      </c>
      <c r="E281" s="203" t="s">
        <v>431</v>
      </c>
      <c r="F281" s="204" t="s">
        <v>432</v>
      </c>
      <c r="G281" s="205" t="s">
        <v>433</v>
      </c>
      <c r="H281" s="206">
        <v>2</v>
      </c>
      <c r="I281" s="207"/>
      <c r="J281" s="208">
        <f>ROUND(I281*H281,2)</f>
        <v>0</v>
      </c>
      <c r="K281" s="204" t="s">
        <v>144</v>
      </c>
      <c r="L281" s="60"/>
      <c r="M281" s="209" t="s">
        <v>30</v>
      </c>
      <c r="N281" s="210" t="s">
        <v>45</v>
      </c>
      <c r="O281" s="41"/>
      <c r="P281" s="211">
        <f>O281*H281</f>
        <v>0</v>
      </c>
      <c r="Q281" s="211">
        <v>0.34089999999999998</v>
      </c>
      <c r="R281" s="211">
        <f>Q281*H281</f>
        <v>0.68179999999999996</v>
      </c>
      <c r="S281" s="211">
        <v>0</v>
      </c>
      <c r="T281" s="212">
        <f>S281*H281</f>
        <v>0</v>
      </c>
      <c r="AR281" s="23" t="s">
        <v>145</v>
      </c>
      <c r="AT281" s="23" t="s">
        <v>140</v>
      </c>
      <c r="AU281" s="23" t="s">
        <v>83</v>
      </c>
      <c r="AY281" s="23" t="s">
        <v>138</v>
      </c>
      <c r="BE281" s="213">
        <f>IF(N281="základní",J281,0)</f>
        <v>0</v>
      </c>
      <c r="BF281" s="213">
        <f>IF(N281="snížená",J281,0)</f>
        <v>0</v>
      </c>
      <c r="BG281" s="213">
        <f>IF(N281="zákl. přenesená",J281,0)</f>
        <v>0</v>
      </c>
      <c r="BH281" s="213">
        <f>IF(N281="sníž. přenesená",J281,0)</f>
        <v>0</v>
      </c>
      <c r="BI281" s="213">
        <f>IF(N281="nulová",J281,0)</f>
        <v>0</v>
      </c>
      <c r="BJ281" s="23" t="s">
        <v>81</v>
      </c>
      <c r="BK281" s="213">
        <f>ROUND(I281*H281,2)</f>
        <v>0</v>
      </c>
      <c r="BL281" s="23" t="s">
        <v>145</v>
      </c>
      <c r="BM281" s="23" t="s">
        <v>434</v>
      </c>
    </row>
    <row r="282" spans="2:65" s="1" customFormat="1">
      <c r="B282" s="40"/>
      <c r="C282" s="62"/>
      <c r="D282" s="214" t="s">
        <v>147</v>
      </c>
      <c r="E282" s="62"/>
      <c r="F282" s="215" t="s">
        <v>432</v>
      </c>
      <c r="G282" s="62"/>
      <c r="H282" s="62"/>
      <c r="I282" s="171"/>
      <c r="J282" s="62"/>
      <c r="K282" s="62"/>
      <c r="L282" s="60"/>
      <c r="M282" s="216"/>
      <c r="N282" s="41"/>
      <c r="O282" s="41"/>
      <c r="P282" s="41"/>
      <c r="Q282" s="41"/>
      <c r="R282" s="41"/>
      <c r="S282" s="41"/>
      <c r="T282" s="77"/>
      <c r="AT282" s="23" t="s">
        <v>147</v>
      </c>
      <c r="AU282" s="23" t="s">
        <v>83</v>
      </c>
    </row>
    <row r="283" spans="2:65" s="1" customFormat="1" ht="108">
      <c r="B283" s="40"/>
      <c r="C283" s="62"/>
      <c r="D283" s="214" t="s">
        <v>149</v>
      </c>
      <c r="E283" s="62"/>
      <c r="F283" s="217" t="s">
        <v>435</v>
      </c>
      <c r="G283" s="62"/>
      <c r="H283" s="62"/>
      <c r="I283" s="171"/>
      <c r="J283" s="62"/>
      <c r="K283" s="62"/>
      <c r="L283" s="60"/>
      <c r="M283" s="216"/>
      <c r="N283" s="41"/>
      <c r="O283" s="41"/>
      <c r="P283" s="41"/>
      <c r="Q283" s="41"/>
      <c r="R283" s="41"/>
      <c r="S283" s="41"/>
      <c r="T283" s="77"/>
      <c r="AT283" s="23" t="s">
        <v>149</v>
      </c>
      <c r="AU283" s="23" t="s">
        <v>83</v>
      </c>
    </row>
    <row r="284" spans="2:65" s="1" customFormat="1" ht="27">
      <c r="B284" s="40"/>
      <c r="C284" s="62"/>
      <c r="D284" s="214" t="s">
        <v>209</v>
      </c>
      <c r="E284" s="62"/>
      <c r="F284" s="217" t="s">
        <v>436</v>
      </c>
      <c r="G284" s="62"/>
      <c r="H284" s="62"/>
      <c r="I284" s="171"/>
      <c r="J284" s="62"/>
      <c r="K284" s="62"/>
      <c r="L284" s="60"/>
      <c r="M284" s="216"/>
      <c r="N284" s="41"/>
      <c r="O284" s="41"/>
      <c r="P284" s="41"/>
      <c r="Q284" s="41"/>
      <c r="R284" s="41"/>
      <c r="S284" s="41"/>
      <c r="T284" s="77"/>
      <c r="AT284" s="23" t="s">
        <v>209</v>
      </c>
      <c r="AU284" s="23" t="s">
        <v>83</v>
      </c>
    </row>
    <row r="285" spans="2:65" s="12" customFormat="1">
      <c r="B285" s="218"/>
      <c r="C285" s="219"/>
      <c r="D285" s="214" t="s">
        <v>151</v>
      </c>
      <c r="E285" s="220" t="s">
        <v>30</v>
      </c>
      <c r="F285" s="221" t="s">
        <v>83</v>
      </c>
      <c r="G285" s="219"/>
      <c r="H285" s="222">
        <v>2</v>
      </c>
      <c r="I285" s="223"/>
      <c r="J285" s="219"/>
      <c r="K285" s="219"/>
      <c r="L285" s="224"/>
      <c r="M285" s="225"/>
      <c r="N285" s="226"/>
      <c r="O285" s="226"/>
      <c r="P285" s="226"/>
      <c r="Q285" s="226"/>
      <c r="R285" s="226"/>
      <c r="S285" s="226"/>
      <c r="T285" s="227"/>
      <c r="AT285" s="228" t="s">
        <v>151</v>
      </c>
      <c r="AU285" s="228" t="s">
        <v>83</v>
      </c>
      <c r="AV285" s="12" t="s">
        <v>83</v>
      </c>
      <c r="AW285" s="12" t="s">
        <v>37</v>
      </c>
      <c r="AX285" s="12" t="s">
        <v>81</v>
      </c>
      <c r="AY285" s="228" t="s">
        <v>138</v>
      </c>
    </row>
    <row r="286" spans="2:65" s="1" customFormat="1" ht="16.5" customHeight="1">
      <c r="B286" s="40"/>
      <c r="C286" s="240" t="s">
        <v>437</v>
      </c>
      <c r="D286" s="240" t="s">
        <v>250</v>
      </c>
      <c r="E286" s="241" t="s">
        <v>438</v>
      </c>
      <c r="F286" s="242" t="s">
        <v>439</v>
      </c>
      <c r="G286" s="243" t="s">
        <v>433</v>
      </c>
      <c r="H286" s="244">
        <v>2</v>
      </c>
      <c r="I286" s="245"/>
      <c r="J286" s="246">
        <f>ROUND(I286*H286,2)</f>
        <v>0</v>
      </c>
      <c r="K286" s="242" t="s">
        <v>144</v>
      </c>
      <c r="L286" s="247"/>
      <c r="M286" s="248" t="s">
        <v>30</v>
      </c>
      <c r="N286" s="249" t="s">
        <v>45</v>
      </c>
      <c r="O286" s="41"/>
      <c r="P286" s="211">
        <f>O286*H286</f>
        <v>0</v>
      </c>
      <c r="Q286" s="211">
        <v>5.8000000000000003E-2</v>
      </c>
      <c r="R286" s="211">
        <f>Q286*H286</f>
        <v>0.11600000000000001</v>
      </c>
      <c r="S286" s="211">
        <v>0</v>
      </c>
      <c r="T286" s="212">
        <f>S286*H286</f>
        <v>0</v>
      </c>
      <c r="AR286" s="23" t="s">
        <v>190</v>
      </c>
      <c r="AT286" s="23" t="s">
        <v>250</v>
      </c>
      <c r="AU286" s="23" t="s">
        <v>83</v>
      </c>
      <c r="AY286" s="23" t="s">
        <v>138</v>
      </c>
      <c r="BE286" s="213">
        <f>IF(N286="základní",J286,0)</f>
        <v>0</v>
      </c>
      <c r="BF286" s="213">
        <f>IF(N286="snížená",J286,0)</f>
        <v>0</v>
      </c>
      <c r="BG286" s="213">
        <f>IF(N286="zákl. přenesená",J286,0)</f>
        <v>0</v>
      </c>
      <c r="BH286" s="213">
        <f>IF(N286="sníž. přenesená",J286,0)</f>
        <v>0</v>
      </c>
      <c r="BI286" s="213">
        <f>IF(N286="nulová",J286,0)</f>
        <v>0</v>
      </c>
      <c r="BJ286" s="23" t="s">
        <v>81</v>
      </c>
      <c r="BK286" s="213">
        <f>ROUND(I286*H286,2)</f>
        <v>0</v>
      </c>
      <c r="BL286" s="23" t="s">
        <v>145</v>
      </c>
      <c r="BM286" s="23" t="s">
        <v>440</v>
      </c>
    </row>
    <row r="287" spans="2:65" s="1" customFormat="1">
      <c r="B287" s="40"/>
      <c r="C287" s="62"/>
      <c r="D287" s="214" t="s">
        <v>147</v>
      </c>
      <c r="E287" s="62"/>
      <c r="F287" s="215" t="s">
        <v>441</v>
      </c>
      <c r="G287" s="62"/>
      <c r="H287" s="62"/>
      <c r="I287" s="171"/>
      <c r="J287" s="62"/>
      <c r="K287" s="62"/>
      <c r="L287" s="60"/>
      <c r="M287" s="216"/>
      <c r="N287" s="41"/>
      <c r="O287" s="41"/>
      <c r="P287" s="41"/>
      <c r="Q287" s="41"/>
      <c r="R287" s="41"/>
      <c r="S287" s="41"/>
      <c r="T287" s="77"/>
      <c r="AT287" s="23" t="s">
        <v>147</v>
      </c>
      <c r="AU287" s="23" t="s">
        <v>83</v>
      </c>
    </row>
    <row r="288" spans="2:65" s="12" customFormat="1">
      <c r="B288" s="218"/>
      <c r="C288" s="219"/>
      <c r="D288" s="214" t="s">
        <v>151</v>
      </c>
      <c r="E288" s="220" t="s">
        <v>30</v>
      </c>
      <c r="F288" s="221" t="s">
        <v>83</v>
      </c>
      <c r="G288" s="219"/>
      <c r="H288" s="222">
        <v>2</v>
      </c>
      <c r="I288" s="223"/>
      <c r="J288" s="219"/>
      <c r="K288" s="219"/>
      <c r="L288" s="224"/>
      <c r="M288" s="225"/>
      <c r="N288" s="226"/>
      <c r="O288" s="226"/>
      <c r="P288" s="226"/>
      <c r="Q288" s="226"/>
      <c r="R288" s="226"/>
      <c r="S288" s="226"/>
      <c r="T288" s="227"/>
      <c r="AT288" s="228" t="s">
        <v>151</v>
      </c>
      <c r="AU288" s="228" t="s">
        <v>83</v>
      </c>
      <c r="AV288" s="12" t="s">
        <v>83</v>
      </c>
      <c r="AW288" s="12" t="s">
        <v>37</v>
      </c>
      <c r="AX288" s="12" t="s">
        <v>81</v>
      </c>
      <c r="AY288" s="228" t="s">
        <v>138</v>
      </c>
    </row>
    <row r="289" spans="2:65" s="1" customFormat="1" ht="16.5" customHeight="1">
      <c r="B289" s="40"/>
      <c r="C289" s="240" t="s">
        <v>442</v>
      </c>
      <c r="D289" s="240" t="s">
        <v>250</v>
      </c>
      <c r="E289" s="241" t="s">
        <v>443</v>
      </c>
      <c r="F289" s="242" t="s">
        <v>444</v>
      </c>
      <c r="G289" s="243" t="s">
        <v>433</v>
      </c>
      <c r="H289" s="244">
        <v>2</v>
      </c>
      <c r="I289" s="245"/>
      <c r="J289" s="246">
        <f>ROUND(I289*H289,2)</f>
        <v>0</v>
      </c>
      <c r="K289" s="242" t="s">
        <v>144</v>
      </c>
      <c r="L289" s="247"/>
      <c r="M289" s="248" t="s">
        <v>30</v>
      </c>
      <c r="N289" s="249" t="s">
        <v>45</v>
      </c>
      <c r="O289" s="41"/>
      <c r="P289" s="211">
        <f>O289*H289</f>
        <v>0</v>
      </c>
      <c r="Q289" s="211">
        <v>0.04</v>
      </c>
      <c r="R289" s="211">
        <f>Q289*H289</f>
        <v>0.08</v>
      </c>
      <c r="S289" s="211">
        <v>0</v>
      </c>
      <c r="T289" s="212">
        <f>S289*H289</f>
        <v>0</v>
      </c>
      <c r="AR289" s="23" t="s">
        <v>190</v>
      </c>
      <c r="AT289" s="23" t="s">
        <v>250</v>
      </c>
      <c r="AU289" s="23" t="s">
        <v>83</v>
      </c>
      <c r="AY289" s="23" t="s">
        <v>138</v>
      </c>
      <c r="BE289" s="213">
        <f>IF(N289="základní",J289,0)</f>
        <v>0</v>
      </c>
      <c r="BF289" s="213">
        <f>IF(N289="snížená",J289,0)</f>
        <v>0</v>
      </c>
      <c r="BG289" s="213">
        <f>IF(N289="zákl. přenesená",J289,0)</f>
        <v>0</v>
      </c>
      <c r="BH289" s="213">
        <f>IF(N289="sníž. přenesená",J289,0)</f>
        <v>0</v>
      </c>
      <c r="BI289" s="213">
        <f>IF(N289="nulová",J289,0)</f>
        <v>0</v>
      </c>
      <c r="BJ289" s="23" t="s">
        <v>81</v>
      </c>
      <c r="BK289" s="213">
        <f>ROUND(I289*H289,2)</f>
        <v>0</v>
      </c>
      <c r="BL289" s="23" t="s">
        <v>145</v>
      </c>
      <c r="BM289" s="23" t="s">
        <v>445</v>
      </c>
    </row>
    <row r="290" spans="2:65" s="1" customFormat="1">
      <c r="B290" s="40"/>
      <c r="C290" s="62"/>
      <c r="D290" s="214" t="s">
        <v>147</v>
      </c>
      <c r="E290" s="62"/>
      <c r="F290" s="215" t="s">
        <v>446</v>
      </c>
      <c r="G290" s="62"/>
      <c r="H290" s="62"/>
      <c r="I290" s="171"/>
      <c r="J290" s="62"/>
      <c r="K290" s="62"/>
      <c r="L290" s="60"/>
      <c r="M290" s="216"/>
      <c r="N290" s="41"/>
      <c r="O290" s="41"/>
      <c r="P290" s="41"/>
      <c r="Q290" s="41"/>
      <c r="R290" s="41"/>
      <c r="S290" s="41"/>
      <c r="T290" s="77"/>
      <c r="AT290" s="23" t="s">
        <v>147</v>
      </c>
      <c r="AU290" s="23" t="s">
        <v>83</v>
      </c>
    </row>
    <row r="291" spans="2:65" s="12" customFormat="1">
      <c r="B291" s="218"/>
      <c r="C291" s="219"/>
      <c r="D291" s="214" t="s">
        <v>151</v>
      </c>
      <c r="E291" s="220" t="s">
        <v>30</v>
      </c>
      <c r="F291" s="221" t="s">
        <v>83</v>
      </c>
      <c r="G291" s="219"/>
      <c r="H291" s="222">
        <v>2</v>
      </c>
      <c r="I291" s="223"/>
      <c r="J291" s="219"/>
      <c r="K291" s="219"/>
      <c r="L291" s="224"/>
      <c r="M291" s="225"/>
      <c r="N291" s="226"/>
      <c r="O291" s="226"/>
      <c r="P291" s="226"/>
      <c r="Q291" s="226"/>
      <c r="R291" s="226"/>
      <c r="S291" s="226"/>
      <c r="T291" s="227"/>
      <c r="AT291" s="228" t="s">
        <v>151</v>
      </c>
      <c r="AU291" s="228" t="s">
        <v>83</v>
      </c>
      <c r="AV291" s="12" t="s">
        <v>83</v>
      </c>
      <c r="AW291" s="12" t="s">
        <v>37</v>
      </c>
      <c r="AX291" s="12" t="s">
        <v>81</v>
      </c>
      <c r="AY291" s="228" t="s">
        <v>138</v>
      </c>
    </row>
    <row r="292" spans="2:65" s="1" customFormat="1" ht="25.5" customHeight="1">
      <c r="B292" s="40"/>
      <c r="C292" s="240" t="s">
        <v>447</v>
      </c>
      <c r="D292" s="240" t="s">
        <v>250</v>
      </c>
      <c r="E292" s="241" t="s">
        <v>448</v>
      </c>
      <c r="F292" s="242" t="s">
        <v>449</v>
      </c>
      <c r="G292" s="243" t="s">
        <v>433</v>
      </c>
      <c r="H292" s="244">
        <v>2</v>
      </c>
      <c r="I292" s="245"/>
      <c r="J292" s="246">
        <f>ROUND(I292*H292,2)</f>
        <v>0</v>
      </c>
      <c r="K292" s="242" t="s">
        <v>450</v>
      </c>
      <c r="L292" s="247"/>
      <c r="M292" s="248" t="s">
        <v>30</v>
      </c>
      <c r="N292" s="249" t="s">
        <v>45</v>
      </c>
      <c r="O292" s="41"/>
      <c r="P292" s="211">
        <f>O292*H292</f>
        <v>0</v>
      </c>
      <c r="Q292" s="211">
        <v>0.08</v>
      </c>
      <c r="R292" s="211">
        <f>Q292*H292</f>
        <v>0.16</v>
      </c>
      <c r="S292" s="211">
        <v>0</v>
      </c>
      <c r="T292" s="212">
        <f>S292*H292</f>
        <v>0</v>
      </c>
      <c r="AR292" s="23" t="s">
        <v>190</v>
      </c>
      <c r="AT292" s="23" t="s">
        <v>250</v>
      </c>
      <c r="AU292" s="23" t="s">
        <v>83</v>
      </c>
      <c r="AY292" s="23" t="s">
        <v>138</v>
      </c>
      <c r="BE292" s="213">
        <f>IF(N292="základní",J292,0)</f>
        <v>0</v>
      </c>
      <c r="BF292" s="213">
        <f>IF(N292="snížená",J292,0)</f>
        <v>0</v>
      </c>
      <c r="BG292" s="213">
        <f>IF(N292="zákl. přenesená",J292,0)</f>
        <v>0</v>
      </c>
      <c r="BH292" s="213">
        <f>IF(N292="sníž. přenesená",J292,0)</f>
        <v>0</v>
      </c>
      <c r="BI292" s="213">
        <f>IF(N292="nulová",J292,0)</f>
        <v>0</v>
      </c>
      <c r="BJ292" s="23" t="s">
        <v>81</v>
      </c>
      <c r="BK292" s="213">
        <f>ROUND(I292*H292,2)</f>
        <v>0</v>
      </c>
      <c r="BL292" s="23" t="s">
        <v>145</v>
      </c>
      <c r="BM292" s="23" t="s">
        <v>451</v>
      </c>
    </row>
    <row r="293" spans="2:65" s="1" customFormat="1">
      <c r="B293" s="40"/>
      <c r="C293" s="62"/>
      <c r="D293" s="214" t="s">
        <v>147</v>
      </c>
      <c r="E293" s="62"/>
      <c r="F293" s="215" t="s">
        <v>452</v>
      </c>
      <c r="G293" s="62"/>
      <c r="H293" s="62"/>
      <c r="I293" s="171"/>
      <c r="J293" s="62"/>
      <c r="K293" s="62"/>
      <c r="L293" s="60"/>
      <c r="M293" s="216"/>
      <c r="N293" s="41"/>
      <c r="O293" s="41"/>
      <c r="P293" s="41"/>
      <c r="Q293" s="41"/>
      <c r="R293" s="41"/>
      <c r="S293" s="41"/>
      <c r="T293" s="77"/>
      <c r="AT293" s="23" t="s">
        <v>147</v>
      </c>
      <c r="AU293" s="23" t="s">
        <v>83</v>
      </c>
    </row>
    <row r="294" spans="2:65" s="12" customFormat="1">
      <c r="B294" s="218"/>
      <c r="C294" s="219"/>
      <c r="D294" s="214" t="s">
        <v>151</v>
      </c>
      <c r="E294" s="220" t="s">
        <v>30</v>
      </c>
      <c r="F294" s="221" t="s">
        <v>83</v>
      </c>
      <c r="G294" s="219"/>
      <c r="H294" s="222">
        <v>2</v>
      </c>
      <c r="I294" s="223"/>
      <c r="J294" s="219"/>
      <c r="K294" s="219"/>
      <c r="L294" s="224"/>
      <c r="M294" s="225"/>
      <c r="N294" s="226"/>
      <c r="O294" s="226"/>
      <c r="P294" s="226"/>
      <c r="Q294" s="226"/>
      <c r="R294" s="226"/>
      <c r="S294" s="226"/>
      <c r="T294" s="227"/>
      <c r="AT294" s="228" t="s">
        <v>151</v>
      </c>
      <c r="AU294" s="228" t="s">
        <v>83</v>
      </c>
      <c r="AV294" s="12" t="s">
        <v>83</v>
      </c>
      <c r="AW294" s="12" t="s">
        <v>37</v>
      </c>
      <c r="AX294" s="12" t="s">
        <v>81</v>
      </c>
      <c r="AY294" s="228" t="s">
        <v>138</v>
      </c>
    </row>
    <row r="295" spans="2:65" s="1" customFormat="1" ht="16.5" customHeight="1">
      <c r="B295" s="40"/>
      <c r="C295" s="240" t="s">
        <v>453</v>
      </c>
      <c r="D295" s="240" t="s">
        <v>250</v>
      </c>
      <c r="E295" s="241" t="s">
        <v>454</v>
      </c>
      <c r="F295" s="242" t="s">
        <v>455</v>
      </c>
      <c r="G295" s="243" t="s">
        <v>433</v>
      </c>
      <c r="H295" s="244">
        <v>2</v>
      </c>
      <c r="I295" s="245"/>
      <c r="J295" s="246">
        <f>ROUND(I295*H295,2)</f>
        <v>0</v>
      </c>
      <c r="K295" s="242" t="s">
        <v>144</v>
      </c>
      <c r="L295" s="247"/>
      <c r="M295" s="248" t="s">
        <v>30</v>
      </c>
      <c r="N295" s="249" t="s">
        <v>45</v>
      </c>
      <c r="O295" s="41"/>
      <c r="P295" s="211">
        <f>O295*H295</f>
        <v>0</v>
      </c>
      <c r="Q295" s="211">
        <v>7.1999999999999995E-2</v>
      </c>
      <c r="R295" s="211">
        <f>Q295*H295</f>
        <v>0.14399999999999999</v>
      </c>
      <c r="S295" s="211">
        <v>0</v>
      </c>
      <c r="T295" s="212">
        <f>S295*H295</f>
        <v>0</v>
      </c>
      <c r="AR295" s="23" t="s">
        <v>190</v>
      </c>
      <c r="AT295" s="23" t="s">
        <v>250</v>
      </c>
      <c r="AU295" s="23" t="s">
        <v>83</v>
      </c>
      <c r="AY295" s="23" t="s">
        <v>138</v>
      </c>
      <c r="BE295" s="213">
        <f>IF(N295="základní",J295,0)</f>
        <v>0</v>
      </c>
      <c r="BF295" s="213">
        <f>IF(N295="snížená",J295,0)</f>
        <v>0</v>
      </c>
      <c r="BG295" s="213">
        <f>IF(N295="zákl. přenesená",J295,0)</f>
        <v>0</v>
      </c>
      <c r="BH295" s="213">
        <f>IF(N295="sníž. přenesená",J295,0)</f>
        <v>0</v>
      </c>
      <c r="BI295" s="213">
        <f>IF(N295="nulová",J295,0)</f>
        <v>0</v>
      </c>
      <c r="BJ295" s="23" t="s">
        <v>81</v>
      </c>
      <c r="BK295" s="213">
        <f>ROUND(I295*H295,2)</f>
        <v>0</v>
      </c>
      <c r="BL295" s="23" t="s">
        <v>145</v>
      </c>
      <c r="BM295" s="23" t="s">
        <v>456</v>
      </c>
    </row>
    <row r="296" spans="2:65" s="1" customFormat="1">
      <c r="B296" s="40"/>
      <c r="C296" s="62"/>
      <c r="D296" s="214" t="s">
        <v>147</v>
      </c>
      <c r="E296" s="62"/>
      <c r="F296" s="215" t="s">
        <v>457</v>
      </c>
      <c r="G296" s="62"/>
      <c r="H296" s="62"/>
      <c r="I296" s="171"/>
      <c r="J296" s="62"/>
      <c r="K296" s="62"/>
      <c r="L296" s="60"/>
      <c r="M296" s="216"/>
      <c r="N296" s="41"/>
      <c r="O296" s="41"/>
      <c r="P296" s="41"/>
      <c r="Q296" s="41"/>
      <c r="R296" s="41"/>
      <c r="S296" s="41"/>
      <c r="T296" s="77"/>
      <c r="AT296" s="23" t="s">
        <v>147</v>
      </c>
      <c r="AU296" s="23" t="s">
        <v>83</v>
      </c>
    </row>
    <row r="297" spans="2:65" s="12" customFormat="1">
      <c r="B297" s="218"/>
      <c r="C297" s="219"/>
      <c r="D297" s="214" t="s">
        <v>151</v>
      </c>
      <c r="E297" s="220" t="s">
        <v>30</v>
      </c>
      <c r="F297" s="221" t="s">
        <v>83</v>
      </c>
      <c r="G297" s="219"/>
      <c r="H297" s="222">
        <v>2</v>
      </c>
      <c r="I297" s="223"/>
      <c r="J297" s="219"/>
      <c r="K297" s="219"/>
      <c r="L297" s="224"/>
      <c r="M297" s="225"/>
      <c r="N297" s="226"/>
      <c r="O297" s="226"/>
      <c r="P297" s="226"/>
      <c r="Q297" s="226"/>
      <c r="R297" s="226"/>
      <c r="S297" s="226"/>
      <c r="T297" s="227"/>
      <c r="AT297" s="228" t="s">
        <v>151</v>
      </c>
      <c r="AU297" s="228" t="s">
        <v>83</v>
      </c>
      <c r="AV297" s="12" t="s">
        <v>83</v>
      </c>
      <c r="AW297" s="12" t="s">
        <v>37</v>
      </c>
      <c r="AX297" s="12" t="s">
        <v>81</v>
      </c>
      <c r="AY297" s="228" t="s">
        <v>138</v>
      </c>
    </row>
    <row r="298" spans="2:65" s="1" customFormat="1" ht="25.5" customHeight="1">
      <c r="B298" s="40"/>
      <c r="C298" s="240" t="s">
        <v>458</v>
      </c>
      <c r="D298" s="240" t="s">
        <v>250</v>
      </c>
      <c r="E298" s="241" t="s">
        <v>459</v>
      </c>
      <c r="F298" s="242" t="s">
        <v>460</v>
      </c>
      <c r="G298" s="243" t="s">
        <v>433</v>
      </c>
      <c r="H298" s="244">
        <v>2</v>
      </c>
      <c r="I298" s="245"/>
      <c r="J298" s="246">
        <f>ROUND(I298*H298,2)</f>
        <v>0</v>
      </c>
      <c r="K298" s="242" t="s">
        <v>144</v>
      </c>
      <c r="L298" s="247"/>
      <c r="M298" s="248" t="s">
        <v>30</v>
      </c>
      <c r="N298" s="249" t="s">
        <v>45</v>
      </c>
      <c r="O298" s="41"/>
      <c r="P298" s="211">
        <f>O298*H298</f>
        <v>0</v>
      </c>
      <c r="Q298" s="211">
        <v>2.7E-2</v>
      </c>
      <c r="R298" s="211">
        <f>Q298*H298</f>
        <v>5.3999999999999999E-2</v>
      </c>
      <c r="S298" s="211">
        <v>0</v>
      </c>
      <c r="T298" s="212">
        <f>S298*H298</f>
        <v>0</v>
      </c>
      <c r="AR298" s="23" t="s">
        <v>190</v>
      </c>
      <c r="AT298" s="23" t="s">
        <v>250</v>
      </c>
      <c r="AU298" s="23" t="s">
        <v>83</v>
      </c>
      <c r="AY298" s="23" t="s">
        <v>138</v>
      </c>
      <c r="BE298" s="213">
        <f>IF(N298="základní",J298,0)</f>
        <v>0</v>
      </c>
      <c r="BF298" s="213">
        <f>IF(N298="snížená",J298,0)</f>
        <v>0</v>
      </c>
      <c r="BG298" s="213">
        <f>IF(N298="zákl. přenesená",J298,0)</f>
        <v>0</v>
      </c>
      <c r="BH298" s="213">
        <f>IF(N298="sníž. přenesená",J298,0)</f>
        <v>0</v>
      </c>
      <c r="BI298" s="213">
        <f>IF(N298="nulová",J298,0)</f>
        <v>0</v>
      </c>
      <c r="BJ298" s="23" t="s">
        <v>81</v>
      </c>
      <c r="BK298" s="213">
        <f>ROUND(I298*H298,2)</f>
        <v>0</v>
      </c>
      <c r="BL298" s="23" t="s">
        <v>145</v>
      </c>
      <c r="BM298" s="23" t="s">
        <v>461</v>
      </c>
    </row>
    <row r="299" spans="2:65" s="1" customFormat="1">
      <c r="B299" s="40"/>
      <c r="C299" s="62"/>
      <c r="D299" s="214" t="s">
        <v>147</v>
      </c>
      <c r="E299" s="62"/>
      <c r="F299" s="215" t="s">
        <v>462</v>
      </c>
      <c r="G299" s="62"/>
      <c r="H299" s="62"/>
      <c r="I299" s="171"/>
      <c r="J299" s="62"/>
      <c r="K299" s="62"/>
      <c r="L299" s="60"/>
      <c r="M299" s="216"/>
      <c r="N299" s="41"/>
      <c r="O299" s="41"/>
      <c r="P299" s="41"/>
      <c r="Q299" s="41"/>
      <c r="R299" s="41"/>
      <c r="S299" s="41"/>
      <c r="T299" s="77"/>
      <c r="AT299" s="23" t="s">
        <v>147</v>
      </c>
      <c r="AU299" s="23" t="s">
        <v>83</v>
      </c>
    </row>
    <row r="300" spans="2:65" s="12" customFormat="1">
      <c r="B300" s="218"/>
      <c r="C300" s="219"/>
      <c r="D300" s="214" t="s">
        <v>151</v>
      </c>
      <c r="E300" s="220" t="s">
        <v>30</v>
      </c>
      <c r="F300" s="221" t="s">
        <v>83</v>
      </c>
      <c r="G300" s="219"/>
      <c r="H300" s="222">
        <v>2</v>
      </c>
      <c r="I300" s="223"/>
      <c r="J300" s="219"/>
      <c r="K300" s="219"/>
      <c r="L300" s="224"/>
      <c r="M300" s="225"/>
      <c r="N300" s="226"/>
      <c r="O300" s="226"/>
      <c r="P300" s="226"/>
      <c r="Q300" s="226"/>
      <c r="R300" s="226"/>
      <c r="S300" s="226"/>
      <c r="T300" s="227"/>
      <c r="AT300" s="228" t="s">
        <v>151</v>
      </c>
      <c r="AU300" s="228" t="s">
        <v>83</v>
      </c>
      <c r="AV300" s="12" t="s">
        <v>83</v>
      </c>
      <c r="AW300" s="12" t="s">
        <v>37</v>
      </c>
      <c r="AX300" s="12" t="s">
        <v>81</v>
      </c>
      <c r="AY300" s="228" t="s">
        <v>138</v>
      </c>
    </row>
    <row r="301" spans="2:65" s="1" customFormat="1" ht="16.5" customHeight="1">
      <c r="B301" s="40"/>
      <c r="C301" s="240" t="s">
        <v>463</v>
      </c>
      <c r="D301" s="240" t="s">
        <v>250</v>
      </c>
      <c r="E301" s="241" t="s">
        <v>464</v>
      </c>
      <c r="F301" s="242" t="s">
        <v>465</v>
      </c>
      <c r="G301" s="243" t="s">
        <v>433</v>
      </c>
      <c r="H301" s="244">
        <v>2</v>
      </c>
      <c r="I301" s="245"/>
      <c r="J301" s="246">
        <f>ROUND(I301*H301,2)</f>
        <v>0</v>
      </c>
      <c r="K301" s="242" t="s">
        <v>30</v>
      </c>
      <c r="L301" s="247"/>
      <c r="M301" s="248" t="s">
        <v>30</v>
      </c>
      <c r="N301" s="249" t="s">
        <v>45</v>
      </c>
      <c r="O301" s="41"/>
      <c r="P301" s="211">
        <f>O301*H301</f>
        <v>0</v>
      </c>
      <c r="Q301" s="211">
        <v>6.0000000000000001E-3</v>
      </c>
      <c r="R301" s="211">
        <f>Q301*H301</f>
        <v>1.2E-2</v>
      </c>
      <c r="S301" s="211">
        <v>0</v>
      </c>
      <c r="T301" s="212">
        <f>S301*H301</f>
        <v>0</v>
      </c>
      <c r="AR301" s="23" t="s">
        <v>190</v>
      </c>
      <c r="AT301" s="23" t="s">
        <v>250</v>
      </c>
      <c r="AU301" s="23" t="s">
        <v>83</v>
      </c>
      <c r="AY301" s="23" t="s">
        <v>138</v>
      </c>
      <c r="BE301" s="213">
        <f>IF(N301="základní",J301,0)</f>
        <v>0</v>
      </c>
      <c r="BF301" s="213">
        <f>IF(N301="snížená",J301,0)</f>
        <v>0</v>
      </c>
      <c r="BG301" s="213">
        <f>IF(N301="zákl. přenesená",J301,0)</f>
        <v>0</v>
      </c>
      <c r="BH301" s="213">
        <f>IF(N301="sníž. přenesená",J301,0)</f>
        <v>0</v>
      </c>
      <c r="BI301" s="213">
        <f>IF(N301="nulová",J301,0)</f>
        <v>0</v>
      </c>
      <c r="BJ301" s="23" t="s">
        <v>81</v>
      </c>
      <c r="BK301" s="213">
        <f>ROUND(I301*H301,2)</f>
        <v>0</v>
      </c>
      <c r="BL301" s="23" t="s">
        <v>145</v>
      </c>
      <c r="BM301" s="23" t="s">
        <v>466</v>
      </c>
    </row>
    <row r="302" spans="2:65" s="1" customFormat="1">
      <c r="B302" s="40"/>
      <c r="C302" s="62"/>
      <c r="D302" s="214" t="s">
        <v>147</v>
      </c>
      <c r="E302" s="62"/>
      <c r="F302" s="215" t="s">
        <v>467</v>
      </c>
      <c r="G302" s="62"/>
      <c r="H302" s="62"/>
      <c r="I302" s="171"/>
      <c r="J302" s="62"/>
      <c r="K302" s="62"/>
      <c r="L302" s="60"/>
      <c r="M302" s="216"/>
      <c r="N302" s="41"/>
      <c r="O302" s="41"/>
      <c r="P302" s="41"/>
      <c r="Q302" s="41"/>
      <c r="R302" s="41"/>
      <c r="S302" s="41"/>
      <c r="T302" s="77"/>
      <c r="AT302" s="23" t="s">
        <v>147</v>
      </c>
      <c r="AU302" s="23" t="s">
        <v>83</v>
      </c>
    </row>
    <row r="303" spans="2:65" s="12" customFormat="1">
      <c r="B303" s="218"/>
      <c r="C303" s="219"/>
      <c r="D303" s="214" t="s">
        <v>151</v>
      </c>
      <c r="E303" s="220" t="s">
        <v>30</v>
      </c>
      <c r="F303" s="221" t="s">
        <v>83</v>
      </c>
      <c r="G303" s="219"/>
      <c r="H303" s="222">
        <v>2</v>
      </c>
      <c r="I303" s="223"/>
      <c r="J303" s="219"/>
      <c r="K303" s="219"/>
      <c r="L303" s="224"/>
      <c r="M303" s="225"/>
      <c r="N303" s="226"/>
      <c r="O303" s="226"/>
      <c r="P303" s="226"/>
      <c r="Q303" s="226"/>
      <c r="R303" s="226"/>
      <c r="S303" s="226"/>
      <c r="T303" s="227"/>
      <c r="AT303" s="228" t="s">
        <v>151</v>
      </c>
      <c r="AU303" s="228" t="s">
        <v>83</v>
      </c>
      <c r="AV303" s="12" t="s">
        <v>83</v>
      </c>
      <c r="AW303" s="12" t="s">
        <v>37</v>
      </c>
      <c r="AX303" s="12" t="s">
        <v>81</v>
      </c>
      <c r="AY303" s="228" t="s">
        <v>138</v>
      </c>
    </row>
    <row r="304" spans="2:65" s="1" customFormat="1" ht="16.5" customHeight="1">
      <c r="B304" s="40"/>
      <c r="C304" s="202" t="s">
        <v>468</v>
      </c>
      <c r="D304" s="202" t="s">
        <v>140</v>
      </c>
      <c r="E304" s="203" t="s">
        <v>469</v>
      </c>
      <c r="F304" s="204" t="s">
        <v>470</v>
      </c>
      <c r="G304" s="205" t="s">
        <v>433</v>
      </c>
      <c r="H304" s="206">
        <v>2</v>
      </c>
      <c r="I304" s="207"/>
      <c r="J304" s="208">
        <f>ROUND(I304*H304,2)</f>
        <v>0</v>
      </c>
      <c r="K304" s="204" t="s">
        <v>30</v>
      </c>
      <c r="L304" s="60"/>
      <c r="M304" s="209" t="s">
        <v>30</v>
      </c>
      <c r="N304" s="210" t="s">
        <v>45</v>
      </c>
      <c r="O304" s="41"/>
      <c r="P304" s="211">
        <f>O304*H304</f>
        <v>0</v>
      </c>
      <c r="Q304" s="211">
        <v>0.42368</v>
      </c>
      <c r="R304" s="211">
        <f>Q304*H304</f>
        <v>0.84736</v>
      </c>
      <c r="S304" s="211">
        <v>0</v>
      </c>
      <c r="T304" s="212">
        <f>S304*H304</f>
        <v>0</v>
      </c>
      <c r="AR304" s="23" t="s">
        <v>145</v>
      </c>
      <c r="AT304" s="23" t="s">
        <v>140</v>
      </c>
      <c r="AU304" s="23" t="s">
        <v>83</v>
      </c>
      <c r="AY304" s="23" t="s">
        <v>138</v>
      </c>
      <c r="BE304" s="213">
        <f>IF(N304="základní",J304,0)</f>
        <v>0</v>
      </c>
      <c r="BF304" s="213">
        <f>IF(N304="snížená",J304,0)</f>
        <v>0</v>
      </c>
      <c r="BG304" s="213">
        <f>IF(N304="zákl. přenesená",J304,0)</f>
        <v>0</v>
      </c>
      <c r="BH304" s="213">
        <f>IF(N304="sníž. přenesená",J304,0)</f>
        <v>0</v>
      </c>
      <c r="BI304" s="213">
        <f>IF(N304="nulová",J304,0)</f>
        <v>0</v>
      </c>
      <c r="BJ304" s="23" t="s">
        <v>81</v>
      </c>
      <c r="BK304" s="213">
        <f>ROUND(I304*H304,2)</f>
        <v>0</v>
      </c>
      <c r="BL304" s="23" t="s">
        <v>145</v>
      </c>
      <c r="BM304" s="23" t="s">
        <v>471</v>
      </c>
    </row>
    <row r="305" spans="2:65" s="1" customFormat="1">
      <c r="B305" s="40"/>
      <c r="C305" s="62"/>
      <c r="D305" s="214" t="s">
        <v>147</v>
      </c>
      <c r="E305" s="62"/>
      <c r="F305" s="215" t="s">
        <v>472</v>
      </c>
      <c r="G305" s="62"/>
      <c r="H305" s="62"/>
      <c r="I305" s="171"/>
      <c r="J305" s="62"/>
      <c r="K305" s="62"/>
      <c r="L305" s="60"/>
      <c r="M305" s="216"/>
      <c r="N305" s="41"/>
      <c r="O305" s="41"/>
      <c r="P305" s="41"/>
      <c r="Q305" s="41"/>
      <c r="R305" s="41"/>
      <c r="S305" s="41"/>
      <c r="T305" s="77"/>
      <c r="AT305" s="23" t="s">
        <v>147</v>
      </c>
      <c r="AU305" s="23" t="s">
        <v>83</v>
      </c>
    </row>
    <row r="306" spans="2:65" s="1" customFormat="1" ht="27">
      <c r="B306" s="40"/>
      <c r="C306" s="62"/>
      <c r="D306" s="214" t="s">
        <v>209</v>
      </c>
      <c r="E306" s="62"/>
      <c r="F306" s="217" t="s">
        <v>473</v>
      </c>
      <c r="G306" s="62"/>
      <c r="H306" s="62"/>
      <c r="I306" s="171"/>
      <c r="J306" s="62"/>
      <c r="K306" s="62"/>
      <c r="L306" s="60"/>
      <c r="M306" s="216"/>
      <c r="N306" s="41"/>
      <c r="O306" s="41"/>
      <c r="P306" s="41"/>
      <c r="Q306" s="41"/>
      <c r="R306" s="41"/>
      <c r="S306" s="41"/>
      <c r="T306" s="77"/>
      <c r="AT306" s="23" t="s">
        <v>209</v>
      </c>
      <c r="AU306" s="23" t="s">
        <v>83</v>
      </c>
    </row>
    <row r="307" spans="2:65" s="12" customFormat="1">
      <c r="B307" s="218"/>
      <c r="C307" s="219"/>
      <c r="D307" s="214" t="s">
        <v>151</v>
      </c>
      <c r="E307" s="220" t="s">
        <v>30</v>
      </c>
      <c r="F307" s="221" t="s">
        <v>474</v>
      </c>
      <c r="G307" s="219"/>
      <c r="H307" s="222">
        <v>2</v>
      </c>
      <c r="I307" s="223"/>
      <c r="J307" s="219"/>
      <c r="K307" s="219"/>
      <c r="L307" s="224"/>
      <c r="M307" s="225"/>
      <c r="N307" s="226"/>
      <c r="O307" s="226"/>
      <c r="P307" s="226"/>
      <c r="Q307" s="226"/>
      <c r="R307" s="226"/>
      <c r="S307" s="226"/>
      <c r="T307" s="227"/>
      <c r="AT307" s="228" t="s">
        <v>151</v>
      </c>
      <c r="AU307" s="228" t="s">
        <v>83</v>
      </c>
      <c r="AV307" s="12" t="s">
        <v>83</v>
      </c>
      <c r="AW307" s="12" t="s">
        <v>37</v>
      </c>
      <c r="AX307" s="12" t="s">
        <v>81</v>
      </c>
      <c r="AY307" s="228" t="s">
        <v>138</v>
      </c>
    </row>
    <row r="308" spans="2:65" s="1" customFormat="1" ht="25.5" customHeight="1">
      <c r="B308" s="40"/>
      <c r="C308" s="202" t="s">
        <v>475</v>
      </c>
      <c r="D308" s="202" t="s">
        <v>140</v>
      </c>
      <c r="E308" s="203" t="s">
        <v>476</v>
      </c>
      <c r="F308" s="204" t="s">
        <v>477</v>
      </c>
      <c r="G308" s="205" t="s">
        <v>433</v>
      </c>
      <c r="H308" s="206">
        <v>2</v>
      </c>
      <c r="I308" s="207"/>
      <c r="J308" s="208">
        <f>ROUND(I308*H308,2)</f>
        <v>0</v>
      </c>
      <c r="K308" s="204" t="s">
        <v>144</v>
      </c>
      <c r="L308" s="60"/>
      <c r="M308" s="209" t="s">
        <v>30</v>
      </c>
      <c r="N308" s="210" t="s">
        <v>45</v>
      </c>
      <c r="O308" s="41"/>
      <c r="P308" s="211">
        <f>O308*H308</f>
        <v>0</v>
      </c>
      <c r="Q308" s="211">
        <v>0.21734000000000001</v>
      </c>
      <c r="R308" s="211">
        <f>Q308*H308</f>
        <v>0.43468000000000001</v>
      </c>
      <c r="S308" s="211">
        <v>0</v>
      </c>
      <c r="T308" s="212">
        <f>S308*H308</f>
        <v>0</v>
      </c>
      <c r="AR308" s="23" t="s">
        <v>145</v>
      </c>
      <c r="AT308" s="23" t="s">
        <v>140</v>
      </c>
      <c r="AU308" s="23" t="s">
        <v>83</v>
      </c>
      <c r="AY308" s="23" t="s">
        <v>138</v>
      </c>
      <c r="BE308" s="213">
        <f>IF(N308="základní",J308,0)</f>
        <v>0</v>
      </c>
      <c r="BF308" s="213">
        <f>IF(N308="snížená",J308,0)</f>
        <v>0</v>
      </c>
      <c r="BG308" s="213">
        <f>IF(N308="zákl. přenesená",J308,0)</f>
        <v>0</v>
      </c>
      <c r="BH308" s="213">
        <f>IF(N308="sníž. přenesená",J308,0)</f>
        <v>0</v>
      </c>
      <c r="BI308" s="213">
        <f>IF(N308="nulová",J308,0)</f>
        <v>0</v>
      </c>
      <c r="BJ308" s="23" t="s">
        <v>81</v>
      </c>
      <c r="BK308" s="213">
        <f>ROUND(I308*H308,2)</f>
        <v>0</v>
      </c>
      <c r="BL308" s="23" t="s">
        <v>145</v>
      </c>
      <c r="BM308" s="23" t="s">
        <v>478</v>
      </c>
    </row>
    <row r="309" spans="2:65" s="1" customFormat="1">
      <c r="B309" s="40"/>
      <c r="C309" s="62"/>
      <c r="D309" s="214" t="s">
        <v>147</v>
      </c>
      <c r="E309" s="62"/>
      <c r="F309" s="215" t="s">
        <v>477</v>
      </c>
      <c r="G309" s="62"/>
      <c r="H309" s="62"/>
      <c r="I309" s="171"/>
      <c r="J309" s="62"/>
      <c r="K309" s="62"/>
      <c r="L309" s="60"/>
      <c r="M309" s="216"/>
      <c r="N309" s="41"/>
      <c r="O309" s="41"/>
      <c r="P309" s="41"/>
      <c r="Q309" s="41"/>
      <c r="R309" s="41"/>
      <c r="S309" s="41"/>
      <c r="T309" s="77"/>
      <c r="AT309" s="23" t="s">
        <v>147</v>
      </c>
      <c r="AU309" s="23" t="s">
        <v>83</v>
      </c>
    </row>
    <row r="310" spans="2:65" s="1" customFormat="1" ht="40.5">
      <c r="B310" s="40"/>
      <c r="C310" s="62"/>
      <c r="D310" s="214" t="s">
        <v>149</v>
      </c>
      <c r="E310" s="62"/>
      <c r="F310" s="217" t="s">
        <v>479</v>
      </c>
      <c r="G310" s="62"/>
      <c r="H310" s="62"/>
      <c r="I310" s="171"/>
      <c r="J310" s="62"/>
      <c r="K310" s="62"/>
      <c r="L310" s="60"/>
      <c r="M310" s="216"/>
      <c r="N310" s="41"/>
      <c r="O310" s="41"/>
      <c r="P310" s="41"/>
      <c r="Q310" s="41"/>
      <c r="R310" s="41"/>
      <c r="S310" s="41"/>
      <c r="T310" s="77"/>
      <c r="AT310" s="23" t="s">
        <v>149</v>
      </c>
      <c r="AU310" s="23" t="s">
        <v>83</v>
      </c>
    </row>
    <row r="311" spans="2:65" s="12" customFormat="1">
      <c r="B311" s="218"/>
      <c r="C311" s="219"/>
      <c r="D311" s="214" t="s">
        <v>151</v>
      </c>
      <c r="E311" s="220" t="s">
        <v>30</v>
      </c>
      <c r="F311" s="221" t="s">
        <v>83</v>
      </c>
      <c r="G311" s="219"/>
      <c r="H311" s="222">
        <v>2</v>
      </c>
      <c r="I311" s="223"/>
      <c r="J311" s="219"/>
      <c r="K311" s="219"/>
      <c r="L311" s="224"/>
      <c r="M311" s="225"/>
      <c r="N311" s="226"/>
      <c r="O311" s="226"/>
      <c r="P311" s="226"/>
      <c r="Q311" s="226"/>
      <c r="R311" s="226"/>
      <c r="S311" s="226"/>
      <c r="T311" s="227"/>
      <c r="AT311" s="228" t="s">
        <v>151</v>
      </c>
      <c r="AU311" s="228" t="s">
        <v>83</v>
      </c>
      <c r="AV311" s="12" t="s">
        <v>83</v>
      </c>
      <c r="AW311" s="12" t="s">
        <v>37</v>
      </c>
      <c r="AX311" s="12" t="s">
        <v>81</v>
      </c>
      <c r="AY311" s="228" t="s">
        <v>138</v>
      </c>
    </row>
    <row r="312" spans="2:65" s="1" customFormat="1" ht="16.5" customHeight="1">
      <c r="B312" s="40"/>
      <c r="C312" s="240" t="s">
        <v>480</v>
      </c>
      <c r="D312" s="240" t="s">
        <v>250</v>
      </c>
      <c r="E312" s="241" t="s">
        <v>481</v>
      </c>
      <c r="F312" s="242" t="s">
        <v>482</v>
      </c>
      <c r="G312" s="243" t="s">
        <v>433</v>
      </c>
      <c r="H312" s="244">
        <v>2</v>
      </c>
      <c r="I312" s="245"/>
      <c r="J312" s="246">
        <f>ROUND(I312*H312,2)</f>
        <v>0</v>
      </c>
      <c r="K312" s="242" t="s">
        <v>144</v>
      </c>
      <c r="L312" s="247"/>
      <c r="M312" s="248" t="s">
        <v>30</v>
      </c>
      <c r="N312" s="249" t="s">
        <v>45</v>
      </c>
      <c r="O312" s="41"/>
      <c r="P312" s="211">
        <f>O312*H312</f>
        <v>0</v>
      </c>
      <c r="Q312" s="211">
        <v>5.8000000000000003E-2</v>
      </c>
      <c r="R312" s="211">
        <f>Q312*H312</f>
        <v>0.11600000000000001</v>
      </c>
      <c r="S312" s="211">
        <v>0</v>
      </c>
      <c r="T312" s="212">
        <f>S312*H312</f>
        <v>0</v>
      </c>
      <c r="AR312" s="23" t="s">
        <v>190</v>
      </c>
      <c r="AT312" s="23" t="s">
        <v>250</v>
      </c>
      <c r="AU312" s="23" t="s">
        <v>83</v>
      </c>
      <c r="AY312" s="23" t="s">
        <v>138</v>
      </c>
      <c r="BE312" s="213">
        <f>IF(N312="základní",J312,0)</f>
        <v>0</v>
      </c>
      <c r="BF312" s="213">
        <f>IF(N312="snížená",J312,0)</f>
        <v>0</v>
      </c>
      <c r="BG312" s="213">
        <f>IF(N312="zákl. přenesená",J312,0)</f>
        <v>0</v>
      </c>
      <c r="BH312" s="213">
        <f>IF(N312="sníž. přenesená",J312,0)</f>
        <v>0</v>
      </c>
      <c r="BI312" s="213">
        <f>IF(N312="nulová",J312,0)</f>
        <v>0</v>
      </c>
      <c r="BJ312" s="23" t="s">
        <v>81</v>
      </c>
      <c r="BK312" s="213">
        <f>ROUND(I312*H312,2)</f>
        <v>0</v>
      </c>
      <c r="BL312" s="23" t="s">
        <v>145</v>
      </c>
      <c r="BM312" s="23" t="s">
        <v>483</v>
      </c>
    </row>
    <row r="313" spans="2:65" s="1" customFormat="1">
      <c r="B313" s="40"/>
      <c r="C313" s="62"/>
      <c r="D313" s="214" t="s">
        <v>147</v>
      </c>
      <c r="E313" s="62"/>
      <c r="F313" s="215" t="s">
        <v>484</v>
      </c>
      <c r="G313" s="62"/>
      <c r="H313" s="62"/>
      <c r="I313" s="171"/>
      <c r="J313" s="62"/>
      <c r="K313" s="62"/>
      <c r="L313" s="60"/>
      <c r="M313" s="216"/>
      <c r="N313" s="41"/>
      <c r="O313" s="41"/>
      <c r="P313" s="41"/>
      <c r="Q313" s="41"/>
      <c r="R313" s="41"/>
      <c r="S313" s="41"/>
      <c r="T313" s="77"/>
      <c r="AT313" s="23" t="s">
        <v>147</v>
      </c>
      <c r="AU313" s="23" t="s">
        <v>83</v>
      </c>
    </row>
    <row r="314" spans="2:65" s="12" customFormat="1">
      <c r="B314" s="218"/>
      <c r="C314" s="219"/>
      <c r="D314" s="214" t="s">
        <v>151</v>
      </c>
      <c r="E314" s="220" t="s">
        <v>30</v>
      </c>
      <c r="F314" s="221" t="s">
        <v>83</v>
      </c>
      <c r="G314" s="219"/>
      <c r="H314" s="222">
        <v>2</v>
      </c>
      <c r="I314" s="223"/>
      <c r="J314" s="219"/>
      <c r="K314" s="219"/>
      <c r="L314" s="224"/>
      <c r="M314" s="225"/>
      <c r="N314" s="226"/>
      <c r="O314" s="226"/>
      <c r="P314" s="226"/>
      <c r="Q314" s="226"/>
      <c r="R314" s="226"/>
      <c r="S314" s="226"/>
      <c r="T314" s="227"/>
      <c r="AT314" s="228" t="s">
        <v>151</v>
      </c>
      <c r="AU314" s="228" t="s">
        <v>83</v>
      </c>
      <c r="AV314" s="12" t="s">
        <v>83</v>
      </c>
      <c r="AW314" s="12" t="s">
        <v>37</v>
      </c>
      <c r="AX314" s="12" t="s">
        <v>81</v>
      </c>
      <c r="AY314" s="228" t="s">
        <v>138</v>
      </c>
    </row>
    <row r="315" spans="2:65" s="1" customFormat="1" ht="16.5" customHeight="1">
      <c r="B315" s="40"/>
      <c r="C315" s="240" t="s">
        <v>485</v>
      </c>
      <c r="D315" s="240" t="s">
        <v>250</v>
      </c>
      <c r="E315" s="241" t="s">
        <v>486</v>
      </c>
      <c r="F315" s="242" t="s">
        <v>487</v>
      </c>
      <c r="G315" s="243" t="s">
        <v>433</v>
      </c>
      <c r="H315" s="244">
        <v>2</v>
      </c>
      <c r="I315" s="245"/>
      <c r="J315" s="246">
        <f>ROUND(I315*H315,2)</f>
        <v>0</v>
      </c>
      <c r="K315" s="242" t="s">
        <v>144</v>
      </c>
      <c r="L315" s="247"/>
      <c r="M315" s="248" t="s">
        <v>30</v>
      </c>
      <c r="N315" s="249" t="s">
        <v>45</v>
      </c>
      <c r="O315" s="41"/>
      <c r="P315" s="211">
        <f>O315*H315</f>
        <v>0</v>
      </c>
      <c r="Q315" s="211">
        <v>0.06</v>
      </c>
      <c r="R315" s="211">
        <f>Q315*H315</f>
        <v>0.12</v>
      </c>
      <c r="S315" s="211">
        <v>0</v>
      </c>
      <c r="T315" s="212">
        <f>S315*H315</f>
        <v>0</v>
      </c>
      <c r="AR315" s="23" t="s">
        <v>190</v>
      </c>
      <c r="AT315" s="23" t="s">
        <v>250</v>
      </c>
      <c r="AU315" s="23" t="s">
        <v>83</v>
      </c>
      <c r="AY315" s="23" t="s">
        <v>138</v>
      </c>
      <c r="BE315" s="213">
        <f>IF(N315="základní",J315,0)</f>
        <v>0</v>
      </c>
      <c r="BF315" s="213">
        <f>IF(N315="snížená",J315,0)</f>
        <v>0</v>
      </c>
      <c r="BG315" s="213">
        <f>IF(N315="zákl. přenesená",J315,0)</f>
        <v>0</v>
      </c>
      <c r="BH315" s="213">
        <f>IF(N315="sníž. přenesená",J315,0)</f>
        <v>0</v>
      </c>
      <c r="BI315" s="213">
        <f>IF(N315="nulová",J315,0)</f>
        <v>0</v>
      </c>
      <c r="BJ315" s="23" t="s">
        <v>81</v>
      </c>
      <c r="BK315" s="213">
        <f>ROUND(I315*H315,2)</f>
        <v>0</v>
      </c>
      <c r="BL315" s="23" t="s">
        <v>145</v>
      </c>
      <c r="BM315" s="23" t="s">
        <v>488</v>
      </c>
    </row>
    <row r="316" spans="2:65" s="1" customFormat="1">
      <c r="B316" s="40"/>
      <c r="C316" s="62"/>
      <c r="D316" s="214" t="s">
        <v>147</v>
      </c>
      <c r="E316" s="62"/>
      <c r="F316" s="215" t="s">
        <v>489</v>
      </c>
      <c r="G316" s="62"/>
      <c r="H316" s="62"/>
      <c r="I316" s="171"/>
      <c r="J316" s="62"/>
      <c r="K316" s="62"/>
      <c r="L316" s="60"/>
      <c r="M316" s="216"/>
      <c r="N316" s="41"/>
      <c r="O316" s="41"/>
      <c r="P316" s="41"/>
      <c r="Q316" s="41"/>
      <c r="R316" s="41"/>
      <c r="S316" s="41"/>
      <c r="T316" s="77"/>
      <c r="AT316" s="23" t="s">
        <v>147</v>
      </c>
      <c r="AU316" s="23" t="s">
        <v>83</v>
      </c>
    </row>
    <row r="317" spans="2:65" s="12" customFormat="1">
      <c r="B317" s="218"/>
      <c r="C317" s="219"/>
      <c r="D317" s="214" t="s">
        <v>151</v>
      </c>
      <c r="E317" s="220" t="s">
        <v>30</v>
      </c>
      <c r="F317" s="221" t="s">
        <v>83</v>
      </c>
      <c r="G317" s="219"/>
      <c r="H317" s="222">
        <v>2</v>
      </c>
      <c r="I317" s="223"/>
      <c r="J317" s="219"/>
      <c r="K317" s="219"/>
      <c r="L317" s="224"/>
      <c r="M317" s="225"/>
      <c r="N317" s="226"/>
      <c r="O317" s="226"/>
      <c r="P317" s="226"/>
      <c r="Q317" s="226"/>
      <c r="R317" s="226"/>
      <c r="S317" s="226"/>
      <c r="T317" s="227"/>
      <c r="AT317" s="228" t="s">
        <v>151</v>
      </c>
      <c r="AU317" s="228" t="s">
        <v>83</v>
      </c>
      <c r="AV317" s="12" t="s">
        <v>83</v>
      </c>
      <c r="AW317" s="12" t="s">
        <v>37</v>
      </c>
      <c r="AX317" s="12" t="s">
        <v>81</v>
      </c>
      <c r="AY317" s="228" t="s">
        <v>138</v>
      </c>
    </row>
    <row r="318" spans="2:65" s="1" customFormat="1" ht="16.5" customHeight="1">
      <c r="B318" s="40"/>
      <c r="C318" s="202" t="s">
        <v>490</v>
      </c>
      <c r="D318" s="202" t="s">
        <v>140</v>
      </c>
      <c r="E318" s="203" t="s">
        <v>491</v>
      </c>
      <c r="F318" s="204" t="s">
        <v>492</v>
      </c>
      <c r="G318" s="205" t="s">
        <v>433</v>
      </c>
      <c r="H318" s="206">
        <v>3</v>
      </c>
      <c r="I318" s="207"/>
      <c r="J318" s="208">
        <f>ROUND(I318*H318,2)</f>
        <v>0</v>
      </c>
      <c r="K318" s="204" t="s">
        <v>144</v>
      </c>
      <c r="L318" s="60"/>
      <c r="M318" s="209" t="s">
        <v>30</v>
      </c>
      <c r="N318" s="210" t="s">
        <v>45</v>
      </c>
      <c r="O318" s="41"/>
      <c r="P318" s="211">
        <f>O318*H318</f>
        <v>0</v>
      </c>
      <c r="Q318" s="211">
        <v>0.42080000000000001</v>
      </c>
      <c r="R318" s="211">
        <f>Q318*H318</f>
        <v>1.2624</v>
      </c>
      <c r="S318" s="211">
        <v>0</v>
      </c>
      <c r="T318" s="212">
        <f>S318*H318</f>
        <v>0</v>
      </c>
      <c r="AR318" s="23" t="s">
        <v>145</v>
      </c>
      <c r="AT318" s="23" t="s">
        <v>140</v>
      </c>
      <c r="AU318" s="23" t="s">
        <v>83</v>
      </c>
      <c r="AY318" s="23" t="s">
        <v>138</v>
      </c>
      <c r="BE318" s="213">
        <f>IF(N318="základní",J318,0)</f>
        <v>0</v>
      </c>
      <c r="BF318" s="213">
        <f>IF(N318="snížená",J318,0)</f>
        <v>0</v>
      </c>
      <c r="BG318" s="213">
        <f>IF(N318="zákl. přenesená",J318,0)</f>
        <v>0</v>
      </c>
      <c r="BH318" s="213">
        <f>IF(N318="sníž. přenesená",J318,0)</f>
        <v>0</v>
      </c>
      <c r="BI318" s="213">
        <f>IF(N318="nulová",J318,0)</f>
        <v>0</v>
      </c>
      <c r="BJ318" s="23" t="s">
        <v>81</v>
      </c>
      <c r="BK318" s="213">
        <f>ROUND(I318*H318,2)</f>
        <v>0</v>
      </c>
      <c r="BL318" s="23" t="s">
        <v>145</v>
      </c>
      <c r="BM318" s="23" t="s">
        <v>493</v>
      </c>
    </row>
    <row r="319" spans="2:65" s="1" customFormat="1">
      <c r="B319" s="40"/>
      <c r="C319" s="62"/>
      <c r="D319" s="214" t="s">
        <v>147</v>
      </c>
      <c r="E319" s="62"/>
      <c r="F319" s="215" t="s">
        <v>492</v>
      </c>
      <c r="G319" s="62"/>
      <c r="H319" s="62"/>
      <c r="I319" s="171"/>
      <c r="J319" s="62"/>
      <c r="K319" s="62"/>
      <c r="L319" s="60"/>
      <c r="M319" s="216"/>
      <c r="N319" s="41"/>
      <c r="O319" s="41"/>
      <c r="P319" s="41"/>
      <c r="Q319" s="41"/>
      <c r="R319" s="41"/>
      <c r="S319" s="41"/>
      <c r="T319" s="77"/>
      <c r="AT319" s="23" t="s">
        <v>147</v>
      </c>
      <c r="AU319" s="23" t="s">
        <v>83</v>
      </c>
    </row>
    <row r="320" spans="2:65" s="1" customFormat="1" ht="108">
      <c r="B320" s="40"/>
      <c r="C320" s="62"/>
      <c r="D320" s="214" t="s">
        <v>149</v>
      </c>
      <c r="E320" s="62"/>
      <c r="F320" s="217" t="s">
        <v>494</v>
      </c>
      <c r="G320" s="62"/>
      <c r="H320" s="62"/>
      <c r="I320" s="171"/>
      <c r="J320" s="62"/>
      <c r="K320" s="62"/>
      <c r="L320" s="60"/>
      <c r="M320" s="216"/>
      <c r="N320" s="41"/>
      <c r="O320" s="41"/>
      <c r="P320" s="41"/>
      <c r="Q320" s="41"/>
      <c r="R320" s="41"/>
      <c r="S320" s="41"/>
      <c r="T320" s="77"/>
      <c r="AT320" s="23" t="s">
        <v>149</v>
      </c>
      <c r="AU320" s="23" t="s">
        <v>83</v>
      </c>
    </row>
    <row r="321" spans="2:65" s="12" customFormat="1">
      <c r="B321" s="218"/>
      <c r="C321" s="219"/>
      <c r="D321" s="214" t="s">
        <v>151</v>
      </c>
      <c r="E321" s="220" t="s">
        <v>30</v>
      </c>
      <c r="F321" s="221" t="s">
        <v>160</v>
      </c>
      <c r="G321" s="219"/>
      <c r="H321" s="222">
        <v>3</v>
      </c>
      <c r="I321" s="223"/>
      <c r="J321" s="219"/>
      <c r="K321" s="219"/>
      <c r="L321" s="224"/>
      <c r="M321" s="225"/>
      <c r="N321" s="226"/>
      <c r="O321" s="226"/>
      <c r="P321" s="226"/>
      <c r="Q321" s="226"/>
      <c r="R321" s="226"/>
      <c r="S321" s="226"/>
      <c r="T321" s="227"/>
      <c r="AT321" s="228" t="s">
        <v>151</v>
      </c>
      <c r="AU321" s="228" t="s">
        <v>83</v>
      </c>
      <c r="AV321" s="12" t="s">
        <v>83</v>
      </c>
      <c r="AW321" s="12" t="s">
        <v>37</v>
      </c>
      <c r="AX321" s="12" t="s">
        <v>81</v>
      </c>
      <c r="AY321" s="228" t="s">
        <v>138</v>
      </c>
    </row>
    <row r="322" spans="2:65" s="1" customFormat="1" ht="25.5" customHeight="1">
      <c r="B322" s="40"/>
      <c r="C322" s="202" t="s">
        <v>495</v>
      </c>
      <c r="D322" s="202" t="s">
        <v>140</v>
      </c>
      <c r="E322" s="203" t="s">
        <v>496</v>
      </c>
      <c r="F322" s="204" t="s">
        <v>497</v>
      </c>
      <c r="G322" s="205" t="s">
        <v>433</v>
      </c>
      <c r="H322" s="206">
        <v>5</v>
      </c>
      <c r="I322" s="207"/>
      <c r="J322" s="208">
        <f>ROUND(I322*H322,2)</f>
        <v>0</v>
      </c>
      <c r="K322" s="204" t="s">
        <v>144</v>
      </c>
      <c r="L322" s="60"/>
      <c r="M322" s="209" t="s">
        <v>30</v>
      </c>
      <c r="N322" s="210" t="s">
        <v>45</v>
      </c>
      <c r="O322" s="41"/>
      <c r="P322" s="211">
        <f>O322*H322</f>
        <v>0</v>
      </c>
      <c r="Q322" s="211">
        <v>0.31108000000000002</v>
      </c>
      <c r="R322" s="211">
        <f>Q322*H322</f>
        <v>1.5554000000000001</v>
      </c>
      <c r="S322" s="211">
        <v>0</v>
      </c>
      <c r="T322" s="212">
        <f>S322*H322</f>
        <v>0</v>
      </c>
      <c r="AR322" s="23" t="s">
        <v>145</v>
      </c>
      <c r="AT322" s="23" t="s">
        <v>140</v>
      </c>
      <c r="AU322" s="23" t="s">
        <v>83</v>
      </c>
      <c r="AY322" s="23" t="s">
        <v>138</v>
      </c>
      <c r="BE322" s="213">
        <f>IF(N322="základní",J322,0)</f>
        <v>0</v>
      </c>
      <c r="BF322" s="213">
        <f>IF(N322="snížená",J322,0)</f>
        <v>0</v>
      </c>
      <c r="BG322" s="213">
        <f>IF(N322="zákl. přenesená",J322,0)</f>
        <v>0</v>
      </c>
      <c r="BH322" s="213">
        <f>IF(N322="sníž. přenesená",J322,0)</f>
        <v>0</v>
      </c>
      <c r="BI322" s="213">
        <f>IF(N322="nulová",J322,0)</f>
        <v>0</v>
      </c>
      <c r="BJ322" s="23" t="s">
        <v>81</v>
      </c>
      <c r="BK322" s="213">
        <f>ROUND(I322*H322,2)</f>
        <v>0</v>
      </c>
      <c r="BL322" s="23" t="s">
        <v>145</v>
      </c>
      <c r="BM322" s="23" t="s">
        <v>498</v>
      </c>
    </row>
    <row r="323" spans="2:65" s="1" customFormat="1" ht="27">
      <c r="B323" s="40"/>
      <c r="C323" s="62"/>
      <c r="D323" s="214" t="s">
        <v>147</v>
      </c>
      <c r="E323" s="62"/>
      <c r="F323" s="215" t="s">
        <v>499</v>
      </c>
      <c r="G323" s="62"/>
      <c r="H323" s="62"/>
      <c r="I323" s="171"/>
      <c r="J323" s="62"/>
      <c r="K323" s="62"/>
      <c r="L323" s="60"/>
      <c r="M323" s="216"/>
      <c r="N323" s="41"/>
      <c r="O323" s="41"/>
      <c r="P323" s="41"/>
      <c r="Q323" s="41"/>
      <c r="R323" s="41"/>
      <c r="S323" s="41"/>
      <c r="T323" s="77"/>
      <c r="AT323" s="23" t="s">
        <v>147</v>
      </c>
      <c r="AU323" s="23" t="s">
        <v>83</v>
      </c>
    </row>
    <row r="324" spans="2:65" s="1" customFormat="1" ht="108">
      <c r="B324" s="40"/>
      <c r="C324" s="62"/>
      <c r="D324" s="214" t="s">
        <v>149</v>
      </c>
      <c r="E324" s="62"/>
      <c r="F324" s="217" t="s">
        <v>494</v>
      </c>
      <c r="G324" s="62"/>
      <c r="H324" s="62"/>
      <c r="I324" s="171"/>
      <c r="J324" s="62"/>
      <c r="K324" s="62"/>
      <c r="L324" s="60"/>
      <c r="M324" s="216"/>
      <c r="N324" s="41"/>
      <c r="O324" s="41"/>
      <c r="P324" s="41"/>
      <c r="Q324" s="41"/>
      <c r="R324" s="41"/>
      <c r="S324" s="41"/>
      <c r="T324" s="77"/>
      <c r="AT324" s="23" t="s">
        <v>149</v>
      </c>
      <c r="AU324" s="23" t="s">
        <v>83</v>
      </c>
    </row>
    <row r="325" spans="2:65" s="12" customFormat="1">
      <c r="B325" s="218"/>
      <c r="C325" s="219"/>
      <c r="D325" s="214" t="s">
        <v>151</v>
      </c>
      <c r="E325" s="220" t="s">
        <v>30</v>
      </c>
      <c r="F325" s="221" t="s">
        <v>152</v>
      </c>
      <c r="G325" s="219"/>
      <c r="H325" s="222">
        <v>5</v>
      </c>
      <c r="I325" s="223"/>
      <c r="J325" s="219"/>
      <c r="K325" s="219"/>
      <c r="L325" s="224"/>
      <c r="M325" s="225"/>
      <c r="N325" s="226"/>
      <c r="O325" s="226"/>
      <c r="P325" s="226"/>
      <c r="Q325" s="226"/>
      <c r="R325" s="226"/>
      <c r="S325" s="226"/>
      <c r="T325" s="227"/>
      <c r="AT325" s="228" t="s">
        <v>151</v>
      </c>
      <c r="AU325" s="228" t="s">
        <v>83</v>
      </c>
      <c r="AV325" s="12" t="s">
        <v>83</v>
      </c>
      <c r="AW325" s="12" t="s">
        <v>37</v>
      </c>
      <c r="AX325" s="12" t="s">
        <v>81</v>
      </c>
      <c r="AY325" s="228" t="s">
        <v>138</v>
      </c>
    </row>
    <row r="326" spans="2:65" s="1" customFormat="1" ht="16.5" customHeight="1">
      <c r="B326" s="40"/>
      <c r="C326" s="202" t="s">
        <v>500</v>
      </c>
      <c r="D326" s="202" t="s">
        <v>140</v>
      </c>
      <c r="E326" s="203" t="s">
        <v>501</v>
      </c>
      <c r="F326" s="204" t="s">
        <v>502</v>
      </c>
      <c r="G326" s="205" t="s">
        <v>433</v>
      </c>
      <c r="H326" s="206">
        <v>2</v>
      </c>
      <c r="I326" s="207"/>
      <c r="J326" s="208">
        <f>ROUND(I326*H326,2)</f>
        <v>0</v>
      </c>
      <c r="K326" s="204" t="s">
        <v>30</v>
      </c>
      <c r="L326" s="60"/>
      <c r="M326" s="209" t="s">
        <v>30</v>
      </c>
      <c r="N326" s="210" t="s">
        <v>45</v>
      </c>
      <c r="O326" s="41"/>
      <c r="P326" s="211">
        <f>O326*H326</f>
        <v>0</v>
      </c>
      <c r="Q326" s="211">
        <v>0</v>
      </c>
      <c r="R326" s="211">
        <f>Q326*H326</f>
        <v>0</v>
      </c>
      <c r="S326" s="211">
        <v>0</v>
      </c>
      <c r="T326" s="212">
        <f>S326*H326</f>
        <v>0</v>
      </c>
      <c r="AR326" s="23" t="s">
        <v>145</v>
      </c>
      <c r="AT326" s="23" t="s">
        <v>140</v>
      </c>
      <c r="AU326" s="23" t="s">
        <v>83</v>
      </c>
      <c r="AY326" s="23" t="s">
        <v>138</v>
      </c>
      <c r="BE326" s="213">
        <f>IF(N326="základní",J326,0)</f>
        <v>0</v>
      </c>
      <c r="BF326" s="213">
        <f>IF(N326="snížená",J326,0)</f>
        <v>0</v>
      </c>
      <c r="BG326" s="213">
        <f>IF(N326="zákl. přenesená",J326,0)</f>
        <v>0</v>
      </c>
      <c r="BH326" s="213">
        <f>IF(N326="sníž. přenesená",J326,0)</f>
        <v>0</v>
      </c>
      <c r="BI326" s="213">
        <f>IF(N326="nulová",J326,0)</f>
        <v>0</v>
      </c>
      <c r="BJ326" s="23" t="s">
        <v>81</v>
      </c>
      <c r="BK326" s="213">
        <f>ROUND(I326*H326,2)</f>
        <v>0</v>
      </c>
      <c r="BL326" s="23" t="s">
        <v>145</v>
      </c>
      <c r="BM326" s="23" t="s">
        <v>503</v>
      </c>
    </row>
    <row r="327" spans="2:65" s="1" customFormat="1">
      <c r="B327" s="40"/>
      <c r="C327" s="62"/>
      <c r="D327" s="214" t="s">
        <v>147</v>
      </c>
      <c r="E327" s="62"/>
      <c r="F327" s="215" t="s">
        <v>502</v>
      </c>
      <c r="G327" s="62"/>
      <c r="H327" s="62"/>
      <c r="I327" s="171"/>
      <c r="J327" s="62"/>
      <c r="K327" s="62"/>
      <c r="L327" s="60"/>
      <c r="M327" s="216"/>
      <c r="N327" s="41"/>
      <c r="O327" s="41"/>
      <c r="P327" s="41"/>
      <c r="Q327" s="41"/>
      <c r="R327" s="41"/>
      <c r="S327" s="41"/>
      <c r="T327" s="77"/>
      <c r="AT327" s="23" t="s">
        <v>147</v>
      </c>
      <c r="AU327" s="23" t="s">
        <v>83</v>
      </c>
    </row>
    <row r="328" spans="2:65" s="1" customFormat="1" ht="40.5">
      <c r="B328" s="40"/>
      <c r="C328" s="62"/>
      <c r="D328" s="214" t="s">
        <v>209</v>
      </c>
      <c r="E328" s="62"/>
      <c r="F328" s="217" t="s">
        <v>504</v>
      </c>
      <c r="G328" s="62"/>
      <c r="H328" s="62"/>
      <c r="I328" s="171"/>
      <c r="J328" s="62"/>
      <c r="K328" s="62"/>
      <c r="L328" s="60"/>
      <c r="M328" s="216"/>
      <c r="N328" s="41"/>
      <c r="O328" s="41"/>
      <c r="P328" s="41"/>
      <c r="Q328" s="41"/>
      <c r="R328" s="41"/>
      <c r="S328" s="41"/>
      <c r="T328" s="77"/>
      <c r="AT328" s="23" t="s">
        <v>209</v>
      </c>
      <c r="AU328" s="23" t="s">
        <v>83</v>
      </c>
    </row>
    <row r="329" spans="2:65" s="12" customFormat="1">
      <c r="B329" s="218"/>
      <c r="C329" s="219"/>
      <c r="D329" s="214" t="s">
        <v>151</v>
      </c>
      <c r="E329" s="220" t="s">
        <v>30</v>
      </c>
      <c r="F329" s="221" t="s">
        <v>83</v>
      </c>
      <c r="G329" s="219"/>
      <c r="H329" s="222">
        <v>2</v>
      </c>
      <c r="I329" s="223"/>
      <c r="J329" s="219"/>
      <c r="K329" s="219"/>
      <c r="L329" s="224"/>
      <c r="M329" s="225"/>
      <c r="N329" s="226"/>
      <c r="O329" s="226"/>
      <c r="P329" s="226"/>
      <c r="Q329" s="226"/>
      <c r="R329" s="226"/>
      <c r="S329" s="226"/>
      <c r="T329" s="227"/>
      <c r="AT329" s="228" t="s">
        <v>151</v>
      </c>
      <c r="AU329" s="228" t="s">
        <v>83</v>
      </c>
      <c r="AV329" s="12" t="s">
        <v>83</v>
      </c>
      <c r="AW329" s="12" t="s">
        <v>37</v>
      </c>
      <c r="AX329" s="12" t="s">
        <v>74</v>
      </c>
      <c r="AY329" s="228" t="s">
        <v>138</v>
      </c>
    </row>
    <row r="330" spans="2:65" s="11" customFormat="1" ht="29.85" customHeight="1">
      <c r="B330" s="186"/>
      <c r="C330" s="187"/>
      <c r="D330" s="188" t="s">
        <v>73</v>
      </c>
      <c r="E330" s="200" t="s">
        <v>196</v>
      </c>
      <c r="F330" s="200" t="s">
        <v>505</v>
      </c>
      <c r="G330" s="187"/>
      <c r="H330" s="187"/>
      <c r="I330" s="190"/>
      <c r="J330" s="201">
        <f>BK330</f>
        <v>0</v>
      </c>
      <c r="K330" s="187"/>
      <c r="L330" s="192"/>
      <c r="M330" s="193"/>
      <c r="N330" s="194"/>
      <c r="O330" s="194"/>
      <c r="P330" s="195">
        <f>P331+SUM(P332:P404)</f>
        <v>0</v>
      </c>
      <c r="Q330" s="194"/>
      <c r="R330" s="195">
        <f>R331+SUM(R332:R404)</f>
        <v>90.971949999999993</v>
      </c>
      <c r="S330" s="194"/>
      <c r="T330" s="196">
        <f>T331+SUM(T332:T404)</f>
        <v>567.59500000000003</v>
      </c>
      <c r="AR330" s="197" t="s">
        <v>81</v>
      </c>
      <c r="AT330" s="198" t="s">
        <v>73</v>
      </c>
      <c r="AU330" s="198" t="s">
        <v>81</v>
      </c>
      <c r="AY330" s="197" t="s">
        <v>138</v>
      </c>
      <c r="BK330" s="199">
        <f>BK331+SUM(BK332:BK404)</f>
        <v>0</v>
      </c>
    </row>
    <row r="331" spans="2:65" s="1" customFormat="1" ht="16.5" customHeight="1">
      <c r="B331" s="40"/>
      <c r="C331" s="202" t="s">
        <v>506</v>
      </c>
      <c r="D331" s="202" t="s">
        <v>140</v>
      </c>
      <c r="E331" s="203" t="s">
        <v>507</v>
      </c>
      <c r="F331" s="204" t="s">
        <v>508</v>
      </c>
      <c r="G331" s="205" t="s">
        <v>426</v>
      </c>
      <c r="H331" s="206">
        <v>31</v>
      </c>
      <c r="I331" s="207"/>
      <c r="J331" s="208">
        <f>ROUND(I331*H331,2)</f>
        <v>0</v>
      </c>
      <c r="K331" s="204" t="s">
        <v>144</v>
      </c>
      <c r="L331" s="60"/>
      <c r="M331" s="209" t="s">
        <v>30</v>
      </c>
      <c r="N331" s="210" t="s">
        <v>45</v>
      </c>
      <c r="O331" s="41"/>
      <c r="P331" s="211">
        <f>O331*H331</f>
        <v>0</v>
      </c>
      <c r="Q331" s="211">
        <v>8.4000000000000003E-4</v>
      </c>
      <c r="R331" s="211">
        <f>Q331*H331</f>
        <v>2.6040000000000001E-2</v>
      </c>
      <c r="S331" s="211">
        <v>0</v>
      </c>
      <c r="T331" s="212">
        <f>S331*H331</f>
        <v>0</v>
      </c>
      <c r="AR331" s="23" t="s">
        <v>145</v>
      </c>
      <c r="AT331" s="23" t="s">
        <v>140</v>
      </c>
      <c r="AU331" s="23" t="s">
        <v>83</v>
      </c>
      <c r="AY331" s="23" t="s">
        <v>138</v>
      </c>
      <c r="BE331" s="213">
        <f>IF(N331="základní",J331,0)</f>
        <v>0</v>
      </c>
      <c r="BF331" s="213">
        <f>IF(N331="snížená",J331,0)</f>
        <v>0</v>
      </c>
      <c r="BG331" s="213">
        <f>IF(N331="zákl. přenesená",J331,0)</f>
        <v>0</v>
      </c>
      <c r="BH331" s="213">
        <f>IF(N331="sníž. přenesená",J331,0)</f>
        <v>0</v>
      </c>
      <c r="BI331" s="213">
        <f>IF(N331="nulová",J331,0)</f>
        <v>0</v>
      </c>
      <c r="BJ331" s="23" t="s">
        <v>81</v>
      </c>
      <c r="BK331" s="213">
        <f>ROUND(I331*H331,2)</f>
        <v>0</v>
      </c>
      <c r="BL331" s="23" t="s">
        <v>145</v>
      </c>
      <c r="BM331" s="23" t="s">
        <v>509</v>
      </c>
    </row>
    <row r="332" spans="2:65" s="1" customFormat="1">
      <c r="B332" s="40"/>
      <c r="C332" s="62"/>
      <c r="D332" s="214" t="s">
        <v>147</v>
      </c>
      <c r="E332" s="62"/>
      <c r="F332" s="215" t="s">
        <v>508</v>
      </c>
      <c r="G332" s="62"/>
      <c r="H332" s="62"/>
      <c r="I332" s="171"/>
      <c r="J332" s="62"/>
      <c r="K332" s="62"/>
      <c r="L332" s="60"/>
      <c r="M332" s="216"/>
      <c r="N332" s="41"/>
      <c r="O332" s="41"/>
      <c r="P332" s="41"/>
      <c r="Q332" s="41"/>
      <c r="R332" s="41"/>
      <c r="S332" s="41"/>
      <c r="T332" s="77"/>
      <c r="AT332" s="23" t="s">
        <v>147</v>
      </c>
      <c r="AU332" s="23" t="s">
        <v>83</v>
      </c>
    </row>
    <row r="333" spans="2:65" s="1" customFormat="1" ht="94.5">
      <c r="B333" s="40"/>
      <c r="C333" s="62"/>
      <c r="D333" s="214" t="s">
        <v>149</v>
      </c>
      <c r="E333" s="62"/>
      <c r="F333" s="217" t="s">
        <v>510</v>
      </c>
      <c r="G333" s="62"/>
      <c r="H333" s="62"/>
      <c r="I333" s="171"/>
      <c r="J333" s="62"/>
      <c r="K333" s="62"/>
      <c r="L333" s="60"/>
      <c r="M333" s="216"/>
      <c r="N333" s="41"/>
      <c r="O333" s="41"/>
      <c r="P333" s="41"/>
      <c r="Q333" s="41"/>
      <c r="R333" s="41"/>
      <c r="S333" s="41"/>
      <c r="T333" s="77"/>
      <c r="AT333" s="23" t="s">
        <v>149</v>
      </c>
      <c r="AU333" s="23" t="s">
        <v>83</v>
      </c>
    </row>
    <row r="334" spans="2:65" s="12" customFormat="1">
      <c r="B334" s="218"/>
      <c r="C334" s="219"/>
      <c r="D334" s="214" t="s">
        <v>151</v>
      </c>
      <c r="E334" s="220" t="s">
        <v>30</v>
      </c>
      <c r="F334" s="221" t="s">
        <v>349</v>
      </c>
      <c r="G334" s="219"/>
      <c r="H334" s="222">
        <v>31</v>
      </c>
      <c r="I334" s="223"/>
      <c r="J334" s="219"/>
      <c r="K334" s="219"/>
      <c r="L334" s="224"/>
      <c r="M334" s="225"/>
      <c r="N334" s="226"/>
      <c r="O334" s="226"/>
      <c r="P334" s="226"/>
      <c r="Q334" s="226"/>
      <c r="R334" s="226"/>
      <c r="S334" s="226"/>
      <c r="T334" s="227"/>
      <c r="AT334" s="228" t="s">
        <v>151</v>
      </c>
      <c r="AU334" s="228" t="s">
        <v>83</v>
      </c>
      <c r="AV334" s="12" t="s">
        <v>83</v>
      </c>
      <c r="AW334" s="12" t="s">
        <v>37</v>
      </c>
      <c r="AX334" s="12" t="s">
        <v>81</v>
      </c>
      <c r="AY334" s="228" t="s">
        <v>138</v>
      </c>
    </row>
    <row r="335" spans="2:65" s="1" customFormat="1" ht="16.5" customHeight="1">
      <c r="B335" s="40"/>
      <c r="C335" s="240" t="s">
        <v>511</v>
      </c>
      <c r="D335" s="240" t="s">
        <v>250</v>
      </c>
      <c r="E335" s="241" t="s">
        <v>512</v>
      </c>
      <c r="F335" s="242" t="s">
        <v>513</v>
      </c>
      <c r="G335" s="243" t="s">
        <v>426</v>
      </c>
      <c r="H335" s="244">
        <v>31</v>
      </c>
      <c r="I335" s="245"/>
      <c r="J335" s="246">
        <f>ROUND(I335*H335,2)</f>
        <v>0</v>
      </c>
      <c r="K335" s="242" t="s">
        <v>30</v>
      </c>
      <c r="L335" s="247"/>
      <c r="M335" s="248" t="s">
        <v>30</v>
      </c>
      <c r="N335" s="249" t="s">
        <v>45</v>
      </c>
      <c r="O335" s="41"/>
      <c r="P335" s="211">
        <f>O335*H335</f>
        <v>0</v>
      </c>
      <c r="Q335" s="211">
        <v>7.0499999999999993E-2</v>
      </c>
      <c r="R335" s="211">
        <f>Q335*H335</f>
        <v>2.1854999999999998</v>
      </c>
      <c r="S335" s="211">
        <v>0</v>
      </c>
      <c r="T335" s="212">
        <f>S335*H335</f>
        <v>0</v>
      </c>
      <c r="AR335" s="23" t="s">
        <v>190</v>
      </c>
      <c r="AT335" s="23" t="s">
        <v>250</v>
      </c>
      <c r="AU335" s="23" t="s">
        <v>83</v>
      </c>
      <c r="AY335" s="23" t="s">
        <v>138</v>
      </c>
      <c r="BE335" s="213">
        <f>IF(N335="základní",J335,0)</f>
        <v>0</v>
      </c>
      <c r="BF335" s="213">
        <f>IF(N335="snížená",J335,0)</f>
        <v>0</v>
      </c>
      <c r="BG335" s="213">
        <f>IF(N335="zákl. přenesená",J335,0)</f>
        <v>0</v>
      </c>
      <c r="BH335" s="213">
        <f>IF(N335="sníž. přenesená",J335,0)</f>
        <v>0</v>
      </c>
      <c r="BI335" s="213">
        <f>IF(N335="nulová",J335,0)</f>
        <v>0</v>
      </c>
      <c r="BJ335" s="23" t="s">
        <v>81</v>
      </c>
      <c r="BK335" s="213">
        <f>ROUND(I335*H335,2)</f>
        <v>0</v>
      </c>
      <c r="BL335" s="23" t="s">
        <v>145</v>
      </c>
      <c r="BM335" s="23" t="s">
        <v>514</v>
      </c>
    </row>
    <row r="336" spans="2:65" s="1" customFormat="1">
      <c r="B336" s="40"/>
      <c r="C336" s="62"/>
      <c r="D336" s="214" t="s">
        <v>147</v>
      </c>
      <c r="E336" s="62"/>
      <c r="F336" s="215" t="s">
        <v>515</v>
      </c>
      <c r="G336" s="62"/>
      <c r="H336" s="62"/>
      <c r="I336" s="171"/>
      <c r="J336" s="62"/>
      <c r="K336" s="62"/>
      <c r="L336" s="60"/>
      <c r="M336" s="216"/>
      <c r="N336" s="41"/>
      <c r="O336" s="41"/>
      <c r="P336" s="41"/>
      <c r="Q336" s="41"/>
      <c r="R336" s="41"/>
      <c r="S336" s="41"/>
      <c r="T336" s="77"/>
      <c r="AT336" s="23" t="s">
        <v>147</v>
      </c>
      <c r="AU336" s="23" t="s">
        <v>83</v>
      </c>
    </row>
    <row r="337" spans="2:65" s="12" customFormat="1">
      <c r="B337" s="218"/>
      <c r="C337" s="219"/>
      <c r="D337" s="214" t="s">
        <v>151</v>
      </c>
      <c r="E337" s="220" t="s">
        <v>30</v>
      </c>
      <c r="F337" s="221" t="s">
        <v>349</v>
      </c>
      <c r="G337" s="219"/>
      <c r="H337" s="222">
        <v>31</v>
      </c>
      <c r="I337" s="223"/>
      <c r="J337" s="219"/>
      <c r="K337" s="219"/>
      <c r="L337" s="224"/>
      <c r="M337" s="225"/>
      <c r="N337" s="226"/>
      <c r="O337" s="226"/>
      <c r="P337" s="226"/>
      <c r="Q337" s="226"/>
      <c r="R337" s="226"/>
      <c r="S337" s="226"/>
      <c r="T337" s="227"/>
      <c r="AT337" s="228" t="s">
        <v>151</v>
      </c>
      <c r="AU337" s="228" t="s">
        <v>83</v>
      </c>
      <c r="AV337" s="12" t="s">
        <v>83</v>
      </c>
      <c r="AW337" s="12" t="s">
        <v>37</v>
      </c>
      <c r="AX337" s="12" t="s">
        <v>81</v>
      </c>
      <c r="AY337" s="228" t="s">
        <v>138</v>
      </c>
    </row>
    <row r="338" spans="2:65" s="1" customFormat="1" ht="25.5" customHeight="1">
      <c r="B338" s="40"/>
      <c r="C338" s="202" t="s">
        <v>516</v>
      </c>
      <c r="D338" s="202" t="s">
        <v>140</v>
      </c>
      <c r="E338" s="203" t="s">
        <v>517</v>
      </c>
      <c r="F338" s="204" t="s">
        <v>518</v>
      </c>
      <c r="G338" s="205" t="s">
        <v>433</v>
      </c>
      <c r="H338" s="206">
        <v>5</v>
      </c>
      <c r="I338" s="207"/>
      <c r="J338" s="208">
        <f>ROUND(I338*H338,2)</f>
        <v>0</v>
      </c>
      <c r="K338" s="204" t="s">
        <v>144</v>
      </c>
      <c r="L338" s="60"/>
      <c r="M338" s="209" t="s">
        <v>30</v>
      </c>
      <c r="N338" s="210" t="s">
        <v>45</v>
      </c>
      <c r="O338" s="41"/>
      <c r="P338" s="211">
        <f>O338*H338</f>
        <v>0</v>
      </c>
      <c r="Q338" s="211">
        <v>6.9999999999999999E-4</v>
      </c>
      <c r="R338" s="211">
        <f>Q338*H338</f>
        <v>3.5000000000000001E-3</v>
      </c>
      <c r="S338" s="211">
        <v>0</v>
      </c>
      <c r="T338" s="212">
        <f>S338*H338</f>
        <v>0</v>
      </c>
      <c r="AR338" s="23" t="s">
        <v>145</v>
      </c>
      <c r="AT338" s="23" t="s">
        <v>140</v>
      </c>
      <c r="AU338" s="23" t="s">
        <v>83</v>
      </c>
      <c r="AY338" s="23" t="s">
        <v>138</v>
      </c>
      <c r="BE338" s="213">
        <f>IF(N338="základní",J338,0)</f>
        <v>0</v>
      </c>
      <c r="BF338" s="213">
        <f>IF(N338="snížená",J338,0)</f>
        <v>0</v>
      </c>
      <c r="BG338" s="213">
        <f>IF(N338="zákl. přenesená",J338,0)</f>
        <v>0</v>
      </c>
      <c r="BH338" s="213">
        <f>IF(N338="sníž. přenesená",J338,0)</f>
        <v>0</v>
      </c>
      <c r="BI338" s="213">
        <f>IF(N338="nulová",J338,0)</f>
        <v>0</v>
      </c>
      <c r="BJ338" s="23" t="s">
        <v>81</v>
      </c>
      <c r="BK338" s="213">
        <f>ROUND(I338*H338,2)</f>
        <v>0</v>
      </c>
      <c r="BL338" s="23" t="s">
        <v>145</v>
      </c>
      <c r="BM338" s="23" t="s">
        <v>519</v>
      </c>
    </row>
    <row r="339" spans="2:65" s="1" customFormat="1">
      <c r="B339" s="40"/>
      <c r="C339" s="62"/>
      <c r="D339" s="214" t="s">
        <v>147</v>
      </c>
      <c r="E339" s="62"/>
      <c r="F339" s="215" t="s">
        <v>520</v>
      </c>
      <c r="G339" s="62"/>
      <c r="H339" s="62"/>
      <c r="I339" s="171"/>
      <c r="J339" s="62"/>
      <c r="K339" s="62"/>
      <c r="L339" s="60"/>
      <c r="M339" s="216"/>
      <c r="N339" s="41"/>
      <c r="O339" s="41"/>
      <c r="P339" s="41"/>
      <c r="Q339" s="41"/>
      <c r="R339" s="41"/>
      <c r="S339" s="41"/>
      <c r="T339" s="77"/>
      <c r="AT339" s="23" t="s">
        <v>147</v>
      </c>
      <c r="AU339" s="23" t="s">
        <v>83</v>
      </c>
    </row>
    <row r="340" spans="2:65" s="1" customFormat="1" ht="135">
      <c r="B340" s="40"/>
      <c r="C340" s="62"/>
      <c r="D340" s="214" t="s">
        <v>149</v>
      </c>
      <c r="E340" s="62"/>
      <c r="F340" s="217" t="s">
        <v>521</v>
      </c>
      <c r="G340" s="62"/>
      <c r="H340" s="62"/>
      <c r="I340" s="171"/>
      <c r="J340" s="62"/>
      <c r="K340" s="62"/>
      <c r="L340" s="60"/>
      <c r="M340" s="216"/>
      <c r="N340" s="41"/>
      <c r="O340" s="41"/>
      <c r="P340" s="41"/>
      <c r="Q340" s="41"/>
      <c r="R340" s="41"/>
      <c r="S340" s="41"/>
      <c r="T340" s="77"/>
      <c r="AT340" s="23" t="s">
        <v>149</v>
      </c>
      <c r="AU340" s="23" t="s">
        <v>83</v>
      </c>
    </row>
    <row r="341" spans="2:65" s="12" customFormat="1">
      <c r="B341" s="218"/>
      <c r="C341" s="219"/>
      <c r="D341" s="214" t="s">
        <v>151</v>
      </c>
      <c r="E341" s="220" t="s">
        <v>30</v>
      </c>
      <c r="F341" s="221" t="s">
        <v>152</v>
      </c>
      <c r="G341" s="219"/>
      <c r="H341" s="222">
        <v>5</v>
      </c>
      <c r="I341" s="223"/>
      <c r="J341" s="219"/>
      <c r="K341" s="219"/>
      <c r="L341" s="224"/>
      <c r="M341" s="225"/>
      <c r="N341" s="226"/>
      <c r="O341" s="226"/>
      <c r="P341" s="226"/>
      <c r="Q341" s="226"/>
      <c r="R341" s="226"/>
      <c r="S341" s="226"/>
      <c r="T341" s="227"/>
      <c r="AT341" s="228" t="s">
        <v>151</v>
      </c>
      <c r="AU341" s="228" t="s">
        <v>83</v>
      </c>
      <c r="AV341" s="12" t="s">
        <v>83</v>
      </c>
      <c r="AW341" s="12" t="s">
        <v>37</v>
      </c>
      <c r="AX341" s="12" t="s">
        <v>81</v>
      </c>
      <c r="AY341" s="228" t="s">
        <v>138</v>
      </c>
    </row>
    <row r="342" spans="2:65" s="1" customFormat="1" ht="16.5" customHeight="1">
      <c r="B342" s="40"/>
      <c r="C342" s="240" t="s">
        <v>522</v>
      </c>
      <c r="D342" s="240" t="s">
        <v>250</v>
      </c>
      <c r="E342" s="241" t="s">
        <v>523</v>
      </c>
      <c r="F342" s="242" t="s">
        <v>524</v>
      </c>
      <c r="G342" s="243" t="s">
        <v>433</v>
      </c>
      <c r="H342" s="244">
        <v>2</v>
      </c>
      <c r="I342" s="245"/>
      <c r="J342" s="246">
        <f>ROUND(I342*H342,2)</f>
        <v>0</v>
      </c>
      <c r="K342" s="242" t="s">
        <v>144</v>
      </c>
      <c r="L342" s="247"/>
      <c r="M342" s="248" t="s">
        <v>30</v>
      </c>
      <c r="N342" s="249" t="s">
        <v>45</v>
      </c>
      <c r="O342" s="41"/>
      <c r="P342" s="211">
        <f>O342*H342</f>
        <v>0</v>
      </c>
      <c r="Q342" s="211">
        <v>4.0000000000000001E-3</v>
      </c>
      <c r="R342" s="211">
        <f>Q342*H342</f>
        <v>8.0000000000000002E-3</v>
      </c>
      <c r="S342" s="211">
        <v>0</v>
      </c>
      <c r="T342" s="212">
        <f>S342*H342</f>
        <v>0</v>
      </c>
      <c r="AR342" s="23" t="s">
        <v>190</v>
      </c>
      <c r="AT342" s="23" t="s">
        <v>250</v>
      </c>
      <c r="AU342" s="23" t="s">
        <v>83</v>
      </c>
      <c r="AY342" s="23" t="s">
        <v>138</v>
      </c>
      <c r="BE342" s="213">
        <f>IF(N342="základní",J342,0)</f>
        <v>0</v>
      </c>
      <c r="BF342" s="213">
        <f>IF(N342="snížená",J342,0)</f>
        <v>0</v>
      </c>
      <c r="BG342" s="213">
        <f>IF(N342="zákl. přenesená",J342,0)</f>
        <v>0</v>
      </c>
      <c r="BH342" s="213">
        <f>IF(N342="sníž. přenesená",J342,0)</f>
        <v>0</v>
      </c>
      <c r="BI342" s="213">
        <f>IF(N342="nulová",J342,0)</f>
        <v>0</v>
      </c>
      <c r="BJ342" s="23" t="s">
        <v>81</v>
      </c>
      <c r="BK342" s="213">
        <f>ROUND(I342*H342,2)</f>
        <v>0</v>
      </c>
      <c r="BL342" s="23" t="s">
        <v>145</v>
      </c>
      <c r="BM342" s="23" t="s">
        <v>525</v>
      </c>
    </row>
    <row r="343" spans="2:65" s="1" customFormat="1">
      <c r="B343" s="40"/>
      <c r="C343" s="62"/>
      <c r="D343" s="214" t="s">
        <v>147</v>
      </c>
      <c r="E343" s="62"/>
      <c r="F343" s="215" t="s">
        <v>526</v>
      </c>
      <c r="G343" s="62"/>
      <c r="H343" s="62"/>
      <c r="I343" s="171"/>
      <c r="J343" s="62"/>
      <c r="K343" s="62"/>
      <c r="L343" s="60"/>
      <c r="M343" s="216"/>
      <c r="N343" s="41"/>
      <c r="O343" s="41"/>
      <c r="P343" s="41"/>
      <c r="Q343" s="41"/>
      <c r="R343" s="41"/>
      <c r="S343" s="41"/>
      <c r="T343" s="77"/>
      <c r="AT343" s="23" t="s">
        <v>147</v>
      </c>
      <c r="AU343" s="23" t="s">
        <v>83</v>
      </c>
    </row>
    <row r="344" spans="2:65" s="12" customFormat="1">
      <c r="B344" s="218"/>
      <c r="C344" s="219"/>
      <c r="D344" s="214" t="s">
        <v>151</v>
      </c>
      <c r="E344" s="220" t="s">
        <v>30</v>
      </c>
      <c r="F344" s="221" t="s">
        <v>527</v>
      </c>
      <c r="G344" s="219"/>
      <c r="H344" s="222">
        <v>2</v>
      </c>
      <c r="I344" s="223"/>
      <c r="J344" s="219"/>
      <c r="K344" s="219"/>
      <c r="L344" s="224"/>
      <c r="M344" s="225"/>
      <c r="N344" s="226"/>
      <c r="O344" s="226"/>
      <c r="P344" s="226"/>
      <c r="Q344" s="226"/>
      <c r="R344" s="226"/>
      <c r="S344" s="226"/>
      <c r="T344" s="227"/>
      <c r="AT344" s="228" t="s">
        <v>151</v>
      </c>
      <c r="AU344" s="228" t="s">
        <v>83</v>
      </c>
      <c r="AV344" s="12" t="s">
        <v>83</v>
      </c>
      <c r="AW344" s="12" t="s">
        <v>37</v>
      </c>
      <c r="AX344" s="12" t="s">
        <v>81</v>
      </c>
      <c r="AY344" s="228" t="s">
        <v>138</v>
      </c>
    </row>
    <row r="345" spans="2:65" s="1" customFormat="1" ht="16.5" customHeight="1">
      <c r="B345" s="40"/>
      <c r="C345" s="240" t="s">
        <v>528</v>
      </c>
      <c r="D345" s="240" t="s">
        <v>250</v>
      </c>
      <c r="E345" s="241" t="s">
        <v>529</v>
      </c>
      <c r="F345" s="242" t="s">
        <v>530</v>
      </c>
      <c r="G345" s="243" t="s">
        <v>433</v>
      </c>
      <c r="H345" s="244">
        <v>1</v>
      </c>
      <c r="I345" s="245"/>
      <c r="J345" s="246">
        <f>ROUND(I345*H345,2)</f>
        <v>0</v>
      </c>
      <c r="K345" s="242" t="s">
        <v>144</v>
      </c>
      <c r="L345" s="247"/>
      <c r="M345" s="248" t="s">
        <v>30</v>
      </c>
      <c r="N345" s="249" t="s">
        <v>45</v>
      </c>
      <c r="O345" s="41"/>
      <c r="P345" s="211">
        <f>O345*H345</f>
        <v>0</v>
      </c>
      <c r="Q345" s="211">
        <v>4.0000000000000001E-3</v>
      </c>
      <c r="R345" s="211">
        <f>Q345*H345</f>
        <v>4.0000000000000001E-3</v>
      </c>
      <c r="S345" s="211">
        <v>0</v>
      </c>
      <c r="T345" s="212">
        <f>S345*H345</f>
        <v>0</v>
      </c>
      <c r="AR345" s="23" t="s">
        <v>190</v>
      </c>
      <c r="AT345" s="23" t="s">
        <v>250</v>
      </c>
      <c r="AU345" s="23" t="s">
        <v>83</v>
      </c>
      <c r="AY345" s="23" t="s">
        <v>138</v>
      </c>
      <c r="BE345" s="213">
        <f>IF(N345="základní",J345,0)</f>
        <v>0</v>
      </c>
      <c r="BF345" s="213">
        <f>IF(N345="snížená",J345,0)</f>
        <v>0</v>
      </c>
      <c r="BG345" s="213">
        <f>IF(N345="zákl. přenesená",J345,0)</f>
        <v>0</v>
      </c>
      <c r="BH345" s="213">
        <f>IF(N345="sníž. přenesená",J345,0)</f>
        <v>0</v>
      </c>
      <c r="BI345" s="213">
        <f>IF(N345="nulová",J345,0)</f>
        <v>0</v>
      </c>
      <c r="BJ345" s="23" t="s">
        <v>81</v>
      </c>
      <c r="BK345" s="213">
        <f>ROUND(I345*H345,2)</f>
        <v>0</v>
      </c>
      <c r="BL345" s="23" t="s">
        <v>145</v>
      </c>
      <c r="BM345" s="23" t="s">
        <v>531</v>
      </c>
    </row>
    <row r="346" spans="2:65" s="1" customFormat="1">
      <c r="B346" s="40"/>
      <c r="C346" s="62"/>
      <c r="D346" s="214" t="s">
        <v>147</v>
      </c>
      <c r="E346" s="62"/>
      <c r="F346" s="215" t="s">
        <v>532</v>
      </c>
      <c r="G346" s="62"/>
      <c r="H346" s="62"/>
      <c r="I346" s="171"/>
      <c r="J346" s="62"/>
      <c r="K346" s="62"/>
      <c r="L346" s="60"/>
      <c r="M346" s="216"/>
      <c r="N346" s="41"/>
      <c r="O346" s="41"/>
      <c r="P346" s="41"/>
      <c r="Q346" s="41"/>
      <c r="R346" s="41"/>
      <c r="S346" s="41"/>
      <c r="T346" s="77"/>
      <c r="AT346" s="23" t="s">
        <v>147</v>
      </c>
      <c r="AU346" s="23" t="s">
        <v>83</v>
      </c>
    </row>
    <row r="347" spans="2:65" s="12" customFormat="1">
      <c r="B347" s="218"/>
      <c r="C347" s="219"/>
      <c r="D347" s="214" t="s">
        <v>151</v>
      </c>
      <c r="E347" s="220" t="s">
        <v>30</v>
      </c>
      <c r="F347" s="221" t="s">
        <v>533</v>
      </c>
      <c r="G347" s="219"/>
      <c r="H347" s="222">
        <v>1</v>
      </c>
      <c r="I347" s="223"/>
      <c r="J347" s="219"/>
      <c r="K347" s="219"/>
      <c r="L347" s="224"/>
      <c r="M347" s="225"/>
      <c r="N347" s="226"/>
      <c r="O347" s="226"/>
      <c r="P347" s="226"/>
      <c r="Q347" s="226"/>
      <c r="R347" s="226"/>
      <c r="S347" s="226"/>
      <c r="T347" s="227"/>
      <c r="AT347" s="228" t="s">
        <v>151</v>
      </c>
      <c r="AU347" s="228" t="s">
        <v>83</v>
      </c>
      <c r="AV347" s="12" t="s">
        <v>83</v>
      </c>
      <c r="AW347" s="12" t="s">
        <v>37</v>
      </c>
      <c r="AX347" s="12" t="s">
        <v>81</v>
      </c>
      <c r="AY347" s="228" t="s">
        <v>138</v>
      </c>
    </row>
    <row r="348" spans="2:65" s="1" customFormat="1" ht="16.5" customHeight="1">
      <c r="B348" s="40"/>
      <c r="C348" s="240" t="s">
        <v>534</v>
      </c>
      <c r="D348" s="240" t="s">
        <v>250</v>
      </c>
      <c r="E348" s="241" t="s">
        <v>535</v>
      </c>
      <c r="F348" s="242" t="s">
        <v>536</v>
      </c>
      <c r="G348" s="243" t="s">
        <v>433</v>
      </c>
      <c r="H348" s="244">
        <v>2</v>
      </c>
      <c r="I348" s="245"/>
      <c r="J348" s="246">
        <f>ROUND(I348*H348,2)</f>
        <v>0</v>
      </c>
      <c r="K348" s="242" t="s">
        <v>144</v>
      </c>
      <c r="L348" s="247"/>
      <c r="M348" s="248" t="s">
        <v>30</v>
      </c>
      <c r="N348" s="249" t="s">
        <v>45</v>
      </c>
      <c r="O348" s="41"/>
      <c r="P348" s="211">
        <f>O348*H348</f>
        <v>0</v>
      </c>
      <c r="Q348" s="211">
        <v>6.0000000000000001E-3</v>
      </c>
      <c r="R348" s="211">
        <f>Q348*H348</f>
        <v>1.2E-2</v>
      </c>
      <c r="S348" s="211">
        <v>0</v>
      </c>
      <c r="T348" s="212">
        <f>S348*H348</f>
        <v>0</v>
      </c>
      <c r="AR348" s="23" t="s">
        <v>190</v>
      </c>
      <c r="AT348" s="23" t="s">
        <v>250</v>
      </c>
      <c r="AU348" s="23" t="s">
        <v>83</v>
      </c>
      <c r="AY348" s="23" t="s">
        <v>138</v>
      </c>
      <c r="BE348" s="213">
        <f>IF(N348="základní",J348,0)</f>
        <v>0</v>
      </c>
      <c r="BF348" s="213">
        <f>IF(N348="snížená",J348,0)</f>
        <v>0</v>
      </c>
      <c r="BG348" s="213">
        <f>IF(N348="zákl. přenesená",J348,0)</f>
        <v>0</v>
      </c>
      <c r="BH348" s="213">
        <f>IF(N348="sníž. přenesená",J348,0)</f>
        <v>0</v>
      </c>
      <c r="BI348" s="213">
        <f>IF(N348="nulová",J348,0)</f>
        <v>0</v>
      </c>
      <c r="BJ348" s="23" t="s">
        <v>81</v>
      </c>
      <c r="BK348" s="213">
        <f>ROUND(I348*H348,2)</f>
        <v>0</v>
      </c>
      <c r="BL348" s="23" t="s">
        <v>145</v>
      </c>
      <c r="BM348" s="23" t="s">
        <v>537</v>
      </c>
    </row>
    <row r="349" spans="2:65" s="1" customFormat="1">
      <c r="B349" s="40"/>
      <c r="C349" s="62"/>
      <c r="D349" s="214" t="s">
        <v>147</v>
      </c>
      <c r="E349" s="62"/>
      <c r="F349" s="215" t="s">
        <v>538</v>
      </c>
      <c r="G349" s="62"/>
      <c r="H349" s="62"/>
      <c r="I349" s="171"/>
      <c r="J349" s="62"/>
      <c r="K349" s="62"/>
      <c r="L349" s="60"/>
      <c r="M349" s="216"/>
      <c r="N349" s="41"/>
      <c r="O349" s="41"/>
      <c r="P349" s="41"/>
      <c r="Q349" s="41"/>
      <c r="R349" s="41"/>
      <c r="S349" s="41"/>
      <c r="T349" s="77"/>
      <c r="AT349" s="23" t="s">
        <v>147</v>
      </c>
      <c r="AU349" s="23" t="s">
        <v>83</v>
      </c>
    </row>
    <row r="350" spans="2:65" s="12" customFormat="1">
      <c r="B350" s="218"/>
      <c r="C350" s="219"/>
      <c r="D350" s="214" t="s">
        <v>151</v>
      </c>
      <c r="E350" s="220" t="s">
        <v>30</v>
      </c>
      <c r="F350" s="221" t="s">
        <v>539</v>
      </c>
      <c r="G350" s="219"/>
      <c r="H350" s="222">
        <v>1</v>
      </c>
      <c r="I350" s="223"/>
      <c r="J350" s="219"/>
      <c r="K350" s="219"/>
      <c r="L350" s="224"/>
      <c r="M350" s="225"/>
      <c r="N350" s="226"/>
      <c r="O350" s="226"/>
      <c r="P350" s="226"/>
      <c r="Q350" s="226"/>
      <c r="R350" s="226"/>
      <c r="S350" s="226"/>
      <c r="T350" s="227"/>
      <c r="AT350" s="228" t="s">
        <v>151</v>
      </c>
      <c r="AU350" s="228" t="s">
        <v>83</v>
      </c>
      <c r="AV350" s="12" t="s">
        <v>83</v>
      </c>
      <c r="AW350" s="12" t="s">
        <v>37</v>
      </c>
      <c r="AX350" s="12" t="s">
        <v>74</v>
      </c>
      <c r="AY350" s="228" t="s">
        <v>138</v>
      </c>
    </row>
    <row r="351" spans="2:65" s="12" customFormat="1">
      <c r="B351" s="218"/>
      <c r="C351" s="219"/>
      <c r="D351" s="214" t="s">
        <v>151</v>
      </c>
      <c r="E351" s="220" t="s">
        <v>30</v>
      </c>
      <c r="F351" s="221" t="s">
        <v>540</v>
      </c>
      <c r="G351" s="219"/>
      <c r="H351" s="222">
        <v>1</v>
      </c>
      <c r="I351" s="223"/>
      <c r="J351" s="219"/>
      <c r="K351" s="219"/>
      <c r="L351" s="224"/>
      <c r="M351" s="225"/>
      <c r="N351" s="226"/>
      <c r="O351" s="226"/>
      <c r="P351" s="226"/>
      <c r="Q351" s="226"/>
      <c r="R351" s="226"/>
      <c r="S351" s="226"/>
      <c r="T351" s="227"/>
      <c r="AT351" s="228" t="s">
        <v>151</v>
      </c>
      <c r="AU351" s="228" t="s">
        <v>83</v>
      </c>
      <c r="AV351" s="12" t="s">
        <v>83</v>
      </c>
      <c r="AW351" s="12" t="s">
        <v>37</v>
      </c>
      <c r="AX351" s="12" t="s">
        <v>74</v>
      </c>
      <c r="AY351" s="228" t="s">
        <v>138</v>
      </c>
    </row>
    <row r="352" spans="2:65" s="13" customFormat="1">
      <c r="B352" s="229"/>
      <c r="C352" s="230"/>
      <c r="D352" s="214" t="s">
        <v>151</v>
      </c>
      <c r="E352" s="231" t="s">
        <v>30</v>
      </c>
      <c r="F352" s="232" t="s">
        <v>218</v>
      </c>
      <c r="G352" s="230"/>
      <c r="H352" s="233">
        <v>2</v>
      </c>
      <c r="I352" s="234"/>
      <c r="J352" s="230"/>
      <c r="K352" s="230"/>
      <c r="L352" s="235"/>
      <c r="M352" s="236"/>
      <c r="N352" s="237"/>
      <c r="O352" s="237"/>
      <c r="P352" s="237"/>
      <c r="Q352" s="237"/>
      <c r="R352" s="237"/>
      <c r="S352" s="237"/>
      <c r="T352" s="238"/>
      <c r="AT352" s="239" t="s">
        <v>151</v>
      </c>
      <c r="AU352" s="239" t="s">
        <v>83</v>
      </c>
      <c r="AV352" s="13" t="s">
        <v>145</v>
      </c>
      <c r="AW352" s="13" t="s">
        <v>37</v>
      </c>
      <c r="AX352" s="13" t="s">
        <v>81</v>
      </c>
      <c r="AY352" s="239" t="s">
        <v>138</v>
      </c>
    </row>
    <row r="353" spans="2:65" s="1" customFormat="1" ht="25.5" customHeight="1">
      <c r="B353" s="40"/>
      <c r="C353" s="202" t="s">
        <v>541</v>
      </c>
      <c r="D353" s="202" t="s">
        <v>140</v>
      </c>
      <c r="E353" s="203" t="s">
        <v>542</v>
      </c>
      <c r="F353" s="204" t="s">
        <v>543</v>
      </c>
      <c r="G353" s="205" t="s">
        <v>433</v>
      </c>
      <c r="H353" s="206">
        <v>5</v>
      </c>
      <c r="I353" s="207"/>
      <c r="J353" s="208">
        <f>ROUND(I353*H353,2)</f>
        <v>0</v>
      </c>
      <c r="K353" s="204" t="s">
        <v>144</v>
      </c>
      <c r="L353" s="60"/>
      <c r="M353" s="209" t="s">
        <v>30</v>
      </c>
      <c r="N353" s="210" t="s">
        <v>45</v>
      </c>
      <c r="O353" s="41"/>
      <c r="P353" s="211">
        <f>O353*H353</f>
        <v>0</v>
      </c>
      <c r="Q353" s="211">
        <v>0.11241</v>
      </c>
      <c r="R353" s="211">
        <f>Q353*H353</f>
        <v>0.56204999999999994</v>
      </c>
      <c r="S353" s="211">
        <v>0</v>
      </c>
      <c r="T353" s="212">
        <f>S353*H353</f>
        <v>0</v>
      </c>
      <c r="AR353" s="23" t="s">
        <v>145</v>
      </c>
      <c r="AT353" s="23" t="s">
        <v>140</v>
      </c>
      <c r="AU353" s="23" t="s">
        <v>83</v>
      </c>
      <c r="AY353" s="23" t="s">
        <v>138</v>
      </c>
      <c r="BE353" s="213">
        <f>IF(N353="základní",J353,0)</f>
        <v>0</v>
      </c>
      <c r="BF353" s="213">
        <f>IF(N353="snížená",J353,0)</f>
        <v>0</v>
      </c>
      <c r="BG353" s="213">
        <f>IF(N353="zákl. přenesená",J353,0)</f>
        <v>0</v>
      </c>
      <c r="BH353" s="213">
        <f>IF(N353="sníž. přenesená",J353,0)</f>
        <v>0</v>
      </c>
      <c r="BI353" s="213">
        <f>IF(N353="nulová",J353,0)</f>
        <v>0</v>
      </c>
      <c r="BJ353" s="23" t="s">
        <v>81</v>
      </c>
      <c r="BK353" s="213">
        <f>ROUND(I353*H353,2)</f>
        <v>0</v>
      </c>
      <c r="BL353" s="23" t="s">
        <v>145</v>
      </c>
      <c r="BM353" s="23" t="s">
        <v>544</v>
      </c>
    </row>
    <row r="354" spans="2:65" s="1" customFormat="1">
      <c r="B354" s="40"/>
      <c r="C354" s="62"/>
      <c r="D354" s="214" t="s">
        <v>147</v>
      </c>
      <c r="E354" s="62"/>
      <c r="F354" s="215" t="s">
        <v>545</v>
      </c>
      <c r="G354" s="62"/>
      <c r="H354" s="62"/>
      <c r="I354" s="171"/>
      <c r="J354" s="62"/>
      <c r="K354" s="62"/>
      <c r="L354" s="60"/>
      <c r="M354" s="216"/>
      <c r="N354" s="41"/>
      <c r="O354" s="41"/>
      <c r="P354" s="41"/>
      <c r="Q354" s="41"/>
      <c r="R354" s="41"/>
      <c r="S354" s="41"/>
      <c r="T354" s="77"/>
      <c r="AT354" s="23" t="s">
        <v>147</v>
      </c>
      <c r="AU354" s="23" t="s">
        <v>83</v>
      </c>
    </row>
    <row r="355" spans="2:65" s="1" customFormat="1" ht="94.5">
      <c r="B355" s="40"/>
      <c r="C355" s="62"/>
      <c r="D355" s="214" t="s">
        <v>149</v>
      </c>
      <c r="E355" s="62"/>
      <c r="F355" s="217" t="s">
        <v>546</v>
      </c>
      <c r="G355" s="62"/>
      <c r="H355" s="62"/>
      <c r="I355" s="171"/>
      <c r="J355" s="62"/>
      <c r="K355" s="62"/>
      <c r="L355" s="60"/>
      <c r="M355" s="216"/>
      <c r="N355" s="41"/>
      <c r="O355" s="41"/>
      <c r="P355" s="41"/>
      <c r="Q355" s="41"/>
      <c r="R355" s="41"/>
      <c r="S355" s="41"/>
      <c r="T355" s="77"/>
      <c r="AT355" s="23" t="s">
        <v>149</v>
      </c>
      <c r="AU355" s="23" t="s">
        <v>83</v>
      </c>
    </row>
    <row r="356" spans="2:65" s="12" customFormat="1">
      <c r="B356" s="218"/>
      <c r="C356" s="219"/>
      <c r="D356" s="214" t="s">
        <v>151</v>
      </c>
      <c r="E356" s="220" t="s">
        <v>30</v>
      </c>
      <c r="F356" s="221" t="s">
        <v>547</v>
      </c>
      <c r="G356" s="219"/>
      <c r="H356" s="222">
        <v>5</v>
      </c>
      <c r="I356" s="223"/>
      <c r="J356" s="219"/>
      <c r="K356" s="219"/>
      <c r="L356" s="224"/>
      <c r="M356" s="225"/>
      <c r="N356" s="226"/>
      <c r="O356" s="226"/>
      <c r="P356" s="226"/>
      <c r="Q356" s="226"/>
      <c r="R356" s="226"/>
      <c r="S356" s="226"/>
      <c r="T356" s="227"/>
      <c r="AT356" s="228" t="s">
        <v>151</v>
      </c>
      <c r="AU356" s="228" t="s">
        <v>83</v>
      </c>
      <c r="AV356" s="12" t="s">
        <v>83</v>
      </c>
      <c r="AW356" s="12" t="s">
        <v>37</v>
      </c>
      <c r="AX356" s="12" t="s">
        <v>81</v>
      </c>
      <c r="AY356" s="228" t="s">
        <v>138</v>
      </c>
    </row>
    <row r="357" spans="2:65" s="1" customFormat="1" ht="16.5" customHeight="1">
      <c r="B357" s="40"/>
      <c r="C357" s="240" t="s">
        <v>548</v>
      </c>
      <c r="D357" s="240" t="s">
        <v>250</v>
      </c>
      <c r="E357" s="241" t="s">
        <v>549</v>
      </c>
      <c r="F357" s="242" t="s">
        <v>550</v>
      </c>
      <c r="G357" s="243" t="s">
        <v>433</v>
      </c>
      <c r="H357" s="244">
        <v>5</v>
      </c>
      <c r="I357" s="245"/>
      <c r="J357" s="246">
        <f>ROUND(I357*H357,2)</f>
        <v>0</v>
      </c>
      <c r="K357" s="242" t="s">
        <v>144</v>
      </c>
      <c r="L357" s="247"/>
      <c r="M357" s="248" t="s">
        <v>30</v>
      </c>
      <c r="N357" s="249" t="s">
        <v>45</v>
      </c>
      <c r="O357" s="41"/>
      <c r="P357" s="211">
        <f>O357*H357</f>
        <v>0</v>
      </c>
      <c r="Q357" s="211">
        <v>6.1000000000000004E-3</v>
      </c>
      <c r="R357" s="211">
        <f>Q357*H357</f>
        <v>3.0500000000000003E-2</v>
      </c>
      <c r="S357" s="211">
        <v>0</v>
      </c>
      <c r="T357" s="212">
        <f>S357*H357</f>
        <v>0</v>
      </c>
      <c r="AR357" s="23" t="s">
        <v>190</v>
      </c>
      <c r="AT357" s="23" t="s">
        <v>250</v>
      </c>
      <c r="AU357" s="23" t="s">
        <v>83</v>
      </c>
      <c r="AY357" s="23" t="s">
        <v>138</v>
      </c>
      <c r="BE357" s="213">
        <f>IF(N357="základní",J357,0)</f>
        <v>0</v>
      </c>
      <c r="BF357" s="213">
        <f>IF(N357="snížená",J357,0)</f>
        <v>0</v>
      </c>
      <c r="BG357" s="213">
        <f>IF(N357="zákl. přenesená",J357,0)</f>
        <v>0</v>
      </c>
      <c r="BH357" s="213">
        <f>IF(N357="sníž. přenesená",J357,0)</f>
        <v>0</v>
      </c>
      <c r="BI357" s="213">
        <f>IF(N357="nulová",J357,0)</f>
        <v>0</v>
      </c>
      <c r="BJ357" s="23" t="s">
        <v>81</v>
      </c>
      <c r="BK357" s="213">
        <f>ROUND(I357*H357,2)</f>
        <v>0</v>
      </c>
      <c r="BL357" s="23" t="s">
        <v>145</v>
      </c>
      <c r="BM357" s="23" t="s">
        <v>551</v>
      </c>
    </row>
    <row r="358" spans="2:65" s="1" customFormat="1">
      <c r="B358" s="40"/>
      <c r="C358" s="62"/>
      <c r="D358" s="214" t="s">
        <v>147</v>
      </c>
      <c r="E358" s="62"/>
      <c r="F358" s="215" t="s">
        <v>550</v>
      </c>
      <c r="G358" s="62"/>
      <c r="H358" s="62"/>
      <c r="I358" s="171"/>
      <c r="J358" s="62"/>
      <c r="K358" s="62"/>
      <c r="L358" s="60"/>
      <c r="M358" s="216"/>
      <c r="N358" s="41"/>
      <c r="O358" s="41"/>
      <c r="P358" s="41"/>
      <c r="Q358" s="41"/>
      <c r="R358" s="41"/>
      <c r="S358" s="41"/>
      <c r="T358" s="77"/>
      <c r="AT358" s="23" t="s">
        <v>147</v>
      </c>
      <c r="AU358" s="23" t="s">
        <v>83</v>
      </c>
    </row>
    <row r="359" spans="2:65" s="12" customFormat="1">
      <c r="B359" s="218"/>
      <c r="C359" s="219"/>
      <c r="D359" s="214" t="s">
        <v>151</v>
      </c>
      <c r="E359" s="220" t="s">
        <v>30</v>
      </c>
      <c r="F359" s="221" t="s">
        <v>152</v>
      </c>
      <c r="G359" s="219"/>
      <c r="H359" s="222">
        <v>5</v>
      </c>
      <c r="I359" s="223"/>
      <c r="J359" s="219"/>
      <c r="K359" s="219"/>
      <c r="L359" s="224"/>
      <c r="M359" s="225"/>
      <c r="N359" s="226"/>
      <c r="O359" s="226"/>
      <c r="P359" s="226"/>
      <c r="Q359" s="226"/>
      <c r="R359" s="226"/>
      <c r="S359" s="226"/>
      <c r="T359" s="227"/>
      <c r="AT359" s="228" t="s">
        <v>151</v>
      </c>
      <c r="AU359" s="228" t="s">
        <v>83</v>
      </c>
      <c r="AV359" s="12" t="s">
        <v>83</v>
      </c>
      <c r="AW359" s="12" t="s">
        <v>37</v>
      </c>
      <c r="AX359" s="12" t="s">
        <v>81</v>
      </c>
      <c r="AY359" s="228" t="s">
        <v>138</v>
      </c>
    </row>
    <row r="360" spans="2:65" s="1" customFormat="1" ht="25.5" customHeight="1">
      <c r="B360" s="40"/>
      <c r="C360" s="202" t="s">
        <v>552</v>
      </c>
      <c r="D360" s="202" t="s">
        <v>140</v>
      </c>
      <c r="E360" s="203" t="s">
        <v>553</v>
      </c>
      <c r="F360" s="204" t="s">
        <v>554</v>
      </c>
      <c r="G360" s="205" t="s">
        <v>426</v>
      </c>
      <c r="H360" s="206">
        <v>504</v>
      </c>
      <c r="I360" s="207"/>
      <c r="J360" s="208">
        <f>ROUND(I360*H360,2)</f>
        <v>0</v>
      </c>
      <c r="K360" s="204" t="s">
        <v>144</v>
      </c>
      <c r="L360" s="60"/>
      <c r="M360" s="209" t="s">
        <v>30</v>
      </c>
      <c r="N360" s="210" t="s">
        <v>45</v>
      </c>
      <c r="O360" s="41"/>
      <c r="P360" s="211">
        <f>O360*H360</f>
        <v>0</v>
      </c>
      <c r="Q360" s="211">
        <v>8.9779999999999999E-2</v>
      </c>
      <c r="R360" s="211">
        <f>Q360*H360</f>
        <v>45.249119999999998</v>
      </c>
      <c r="S360" s="211">
        <v>0</v>
      </c>
      <c r="T360" s="212">
        <f>S360*H360</f>
        <v>0</v>
      </c>
      <c r="AR360" s="23" t="s">
        <v>145</v>
      </c>
      <c r="AT360" s="23" t="s">
        <v>140</v>
      </c>
      <c r="AU360" s="23" t="s">
        <v>83</v>
      </c>
      <c r="AY360" s="23" t="s">
        <v>138</v>
      </c>
      <c r="BE360" s="213">
        <f>IF(N360="základní",J360,0)</f>
        <v>0</v>
      </c>
      <c r="BF360" s="213">
        <f>IF(N360="snížená",J360,0)</f>
        <v>0</v>
      </c>
      <c r="BG360" s="213">
        <f>IF(N360="zákl. přenesená",J360,0)</f>
        <v>0</v>
      </c>
      <c r="BH360" s="213">
        <f>IF(N360="sníž. přenesená",J360,0)</f>
        <v>0</v>
      </c>
      <c r="BI360" s="213">
        <f>IF(N360="nulová",J360,0)</f>
        <v>0</v>
      </c>
      <c r="BJ360" s="23" t="s">
        <v>81</v>
      </c>
      <c r="BK360" s="213">
        <f>ROUND(I360*H360,2)</f>
        <v>0</v>
      </c>
      <c r="BL360" s="23" t="s">
        <v>145</v>
      </c>
      <c r="BM360" s="23" t="s">
        <v>555</v>
      </c>
    </row>
    <row r="361" spans="2:65" s="1" customFormat="1" ht="40.5">
      <c r="B361" s="40"/>
      <c r="C361" s="62"/>
      <c r="D361" s="214" t="s">
        <v>147</v>
      </c>
      <c r="E361" s="62"/>
      <c r="F361" s="215" t="s">
        <v>556</v>
      </c>
      <c r="G361" s="62"/>
      <c r="H361" s="62"/>
      <c r="I361" s="171"/>
      <c r="J361" s="62"/>
      <c r="K361" s="62"/>
      <c r="L361" s="60"/>
      <c r="M361" s="216"/>
      <c r="N361" s="41"/>
      <c r="O361" s="41"/>
      <c r="P361" s="41"/>
      <c r="Q361" s="41"/>
      <c r="R361" s="41"/>
      <c r="S361" s="41"/>
      <c r="T361" s="77"/>
      <c r="AT361" s="23" t="s">
        <v>147</v>
      </c>
      <c r="AU361" s="23" t="s">
        <v>83</v>
      </c>
    </row>
    <row r="362" spans="2:65" s="1" customFormat="1" ht="135">
      <c r="B362" s="40"/>
      <c r="C362" s="62"/>
      <c r="D362" s="214" t="s">
        <v>149</v>
      </c>
      <c r="E362" s="62"/>
      <c r="F362" s="217" t="s">
        <v>557</v>
      </c>
      <c r="G362" s="62"/>
      <c r="H362" s="62"/>
      <c r="I362" s="171"/>
      <c r="J362" s="62"/>
      <c r="K362" s="62"/>
      <c r="L362" s="60"/>
      <c r="M362" s="216"/>
      <c r="N362" s="41"/>
      <c r="O362" s="41"/>
      <c r="P362" s="41"/>
      <c r="Q362" s="41"/>
      <c r="R362" s="41"/>
      <c r="S362" s="41"/>
      <c r="T362" s="77"/>
      <c r="AT362" s="23" t="s">
        <v>149</v>
      </c>
      <c r="AU362" s="23" t="s">
        <v>83</v>
      </c>
    </row>
    <row r="363" spans="2:65" s="1" customFormat="1" ht="27">
      <c r="B363" s="40"/>
      <c r="C363" s="62"/>
      <c r="D363" s="214" t="s">
        <v>209</v>
      </c>
      <c r="E363" s="62"/>
      <c r="F363" s="217" t="s">
        <v>558</v>
      </c>
      <c r="G363" s="62"/>
      <c r="H363" s="62"/>
      <c r="I363" s="171"/>
      <c r="J363" s="62"/>
      <c r="K363" s="62"/>
      <c r="L363" s="60"/>
      <c r="M363" s="216"/>
      <c r="N363" s="41"/>
      <c r="O363" s="41"/>
      <c r="P363" s="41"/>
      <c r="Q363" s="41"/>
      <c r="R363" s="41"/>
      <c r="S363" s="41"/>
      <c r="T363" s="77"/>
      <c r="AT363" s="23" t="s">
        <v>209</v>
      </c>
      <c r="AU363" s="23" t="s">
        <v>83</v>
      </c>
    </row>
    <row r="364" spans="2:65" s="12" customFormat="1">
      <c r="B364" s="218"/>
      <c r="C364" s="219"/>
      <c r="D364" s="214" t="s">
        <v>151</v>
      </c>
      <c r="E364" s="220" t="s">
        <v>30</v>
      </c>
      <c r="F364" s="221" t="s">
        <v>559</v>
      </c>
      <c r="G364" s="219"/>
      <c r="H364" s="222">
        <v>504</v>
      </c>
      <c r="I364" s="223"/>
      <c r="J364" s="219"/>
      <c r="K364" s="219"/>
      <c r="L364" s="224"/>
      <c r="M364" s="225"/>
      <c r="N364" s="226"/>
      <c r="O364" s="226"/>
      <c r="P364" s="226"/>
      <c r="Q364" s="226"/>
      <c r="R364" s="226"/>
      <c r="S364" s="226"/>
      <c r="T364" s="227"/>
      <c r="AT364" s="228" t="s">
        <v>151</v>
      </c>
      <c r="AU364" s="228" t="s">
        <v>83</v>
      </c>
      <c r="AV364" s="12" t="s">
        <v>83</v>
      </c>
      <c r="AW364" s="12" t="s">
        <v>37</v>
      </c>
      <c r="AX364" s="12" t="s">
        <v>81</v>
      </c>
      <c r="AY364" s="228" t="s">
        <v>138</v>
      </c>
    </row>
    <row r="365" spans="2:65" s="1" customFormat="1" ht="25.5" customHeight="1">
      <c r="B365" s="40"/>
      <c r="C365" s="202" t="s">
        <v>560</v>
      </c>
      <c r="D365" s="202" t="s">
        <v>140</v>
      </c>
      <c r="E365" s="203" t="s">
        <v>561</v>
      </c>
      <c r="F365" s="204" t="s">
        <v>562</v>
      </c>
      <c r="G365" s="205" t="s">
        <v>426</v>
      </c>
      <c r="H365" s="206">
        <v>212</v>
      </c>
      <c r="I365" s="207"/>
      <c r="J365" s="208">
        <f>ROUND(I365*H365,2)</f>
        <v>0</v>
      </c>
      <c r="K365" s="204" t="s">
        <v>144</v>
      </c>
      <c r="L365" s="60"/>
      <c r="M365" s="209" t="s">
        <v>30</v>
      </c>
      <c r="N365" s="210" t="s">
        <v>45</v>
      </c>
      <c r="O365" s="41"/>
      <c r="P365" s="211">
        <f>O365*H365</f>
        <v>0</v>
      </c>
      <c r="Q365" s="211">
        <v>0.14066999999999999</v>
      </c>
      <c r="R365" s="211">
        <f>Q365*H365</f>
        <v>29.822039999999998</v>
      </c>
      <c r="S365" s="211">
        <v>0</v>
      </c>
      <c r="T365" s="212">
        <f>S365*H365</f>
        <v>0</v>
      </c>
      <c r="AR365" s="23" t="s">
        <v>145</v>
      </c>
      <c r="AT365" s="23" t="s">
        <v>140</v>
      </c>
      <c r="AU365" s="23" t="s">
        <v>83</v>
      </c>
      <c r="AY365" s="23" t="s">
        <v>138</v>
      </c>
      <c r="BE365" s="213">
        <f>IF(N365="základní",J365,0)</f>
        <v>0</v>
      </c>
      <c r="BF365" s="213">
        <f>IF(N365="snížená",J365,0)</f>
        <v>0</v>
      </c>
      <c r="BG365" s="213">
        <f>IF(N365="zákl. přenesená",J365,0)</f>
        <v>0</v>
      </c>
      <c r="BH365" s="213">
        <f>IF(N365="sníž. přenesená",J365,0)</f>
        <v>0</v>
      </c>
      <c r="BI365" s="213">
        <f>IF(N365="nulová",J365,0)</f>
        <v>0</v>
      </c>
      <c r="BJ365" s="23" t="s">
        <v>81</v>
      </c>
      <c r="BK365" s="213">
        <f>ROUND(I365*H365,2)</f>
        <v>0</v>
      </c>
      <c r="BL365" s="23" t="s">
        <v>145</v>
      </c>
      <c r="BM365" s="23" t="s">
        <v>563</v>
      </c>
    </row>
    <row r="366" spans="2:65" s="1" customFormat="1" ht="27">
      <c r="B366" s="40"/>
      <c r="C366" s="62"/>
      <c r="D366" s="214" t="s">
        <v>147</v>
      </c>
      <c r="E366" s="62"/>
      <c r="F366" s="215" t="s">
        <v>564</v>
      </c>
      <c r="G366" s="62"/>
      <c r="H366" s="62"/>
      <c r="I366" s="171"/>
      <c r="J366" s="62"/>
      <c r="K366" s="62"/>
      <c r="L366" s="60"/>
      <c r="M366" s="216"/>
      <c r="N366" s="41"/>
      <c r="O366" s="41"/>
      <c r="P366" s="41"/>
      <c r="Q366" s="41"/>
      <c r="R366" s="41"/>
      <c r="S366" s="41"/>
      <c r="T366" s="77"/>
      <c r="AT366" s="23" t="s">
        <v>147</v>
      </c>
      <c r="AU366" s="23" t="s">
        <v>83</v>
      </c>
    </row>
    <row r="367" spans="2:65" s="1" customFormat="1" ht="108">
      <c r="B367" s="40"/>
      <c r="C367" s="62"/>
      <c r="D367" s="214" t="s">
        <v>149</v>
      </c>
      <c r="E367" s="62"/>
      <c r="F367" s="217" t="s">
        <v>565</v>
      </c>
      <c r="G367" s="62"/>
      <c r="H367" s="62"/>
      <c r="I367" s="171"/>
      <c r="J367" s="62"/>
      <c r="K367" s="62"/>
      <c r="L367" s="60"/>
      <c r="M367" s="216"/>
      <c r="N367" s="41"/>
      <c r="O367" s="41"/>
      <c r="P367" s="41"/>
      <c r="Q367" s="41"/>
      <c r="R367" s="41"/>
      <c r="S367" s="41"/>
      <c r="T367" s="77"/>
      <c r="AT367" s="23" t="s">
        <v>149</v>
      </c>
      <c r="AU367" s="23" t="s">
        <v>83</v>
      </c>
    </row>
    <row r="368" spans="2:65" s="12" customFormat="1">
      <c r="B368" s="218"/>
      <c r="C368" s="219"/>
      <c r="D368" s="214" t="s">
        <v>151</v>
      </c>
      <c r="E368" s="220" t="s">
        <v>30</v>
      </c>
      <c r="F368" s="221" t="s">
        <v>566</v>
      </c>
      <c r="G368" s="219"/>
      <c r="H368" s="222">
        <v>212</v>
      </c>
      <c r="I368" s="223"/>
      <c r="J368" s="219"/>
      <c r="K368" s="219"/>
      <c r="L368" s="224"/>
      <c r="M368" s="225"/>
      <c r="N368" s="226"/>
      <c r="O368" s="226"/>
      <c r="P368" s="226"/>
      <c r="Q368" s="226"/>
      <c r="R368" s="226"/>
      <c r="S368" s="226"/>
      <c r="T368" s="227"/>
      <c r="AT368" s="228" t="s">
        <v>151</v>
      </c>
      <c r="AU368" s="228" t="s">
        <v>83</v>
      </c>
      <c r="AV368" s="12" t="s">
        <v>83</v>
      </c>
      <c r="AW368" s="12" t="s">
        <v>37</v>
      </c>
      <c r="AX368" s="12" t="s">
        <v>81</v>
      </c>
      <c r="AY368" s="228" t="s">
        <v>138</v>
      </c>
    </row>
    <row r="369" spans="2:65" s="1" customFormat="1" ht="16.5" customHeight="1">
      <c r="B369" s="40"/>
      <c r="C369" s="240" t="s">
        <v>567</v>
      </c>
      <c r="D369" s="240" t="s">
        <v>250</v>
      </c>
      <c r="E369" s="241" t="s">
        <v>568</v>
      </c>
      <c r="F369" s="242" t="s">
        <v>569</v>
      </c>
      <c r="G369" s="243" t="s">
        <v>426</v>
      </c>
      <c r="H369" s="244">
        <v>82.82</v>
      </c>
      <c r="I369" s="245"/>
      <c r="J369" s="246">
        <f>ROUND(I369*H369,2)</f>
        <v>0</v>
      </c>
      <c r="K369" s="242" t="s">
        <v>144</v>
      </c>
      <c r="L369" s="247"/>
      <c r="M369" s="248" t="s">
        <v>30</v>
      </c>
      <c r="N369" s="249" t="s">
        <v>45</v>
      </c>
      <c r="O369" s="41"/>
      <c r="P369" s="211">
        <f>O369*H369</f>
        <v>0</v>
      </c>
      <c r="Q369" s="211">
        <v>6.5000000000000002E-2</v>
      </c>
      <c r="R369" s="211">
        <f>Q369*H369</f>
        <v>5.3832999999999993</v>
      </c>
      <c r="S369" s="211">
        <v>0</v>
      </c>
      <c r="T369" s="212">
        <f>S369*H369</f>
        <v>0</v>
      </c>
      <c r="AR369" s="23" t="s">
        <v>190</v>
      </c>
      <c r="AT369" s="23" t="s">
        <v>250</v>
      </c>
      <c r="AU369" s="23" t="s">
        <v>83</v>
      </c>
      <c r="AY369" s="23" t="s">
        <v>138</v>
      </c>
      <c r="BE369" s="213">
        <f>IF(N369="základní",J369,0)</f>
        <v>0</v>
      </c>
      <c r="BF369" s="213">
        <f>IF(N369="snížená",J369,0)</f>
        <v>0</v>
      </c>
      <c r="BG369" s="213">
        <f>IF(N369="zákl. přenesená",J369,0)</f>
        <v>0</v>
      </c>
      <c r="BH369" s="213">
        <f>IF(N369="sníž. přenesená",J369,0)</f>
        <v>0</v>
      </c>
      <c r="BI369" s="213">
        <f>IF(N369="nulová",J369,0)</f>
        <v>0</v>
      </c>
      <c r="BJ369" s="23" t="s">
        <v>81</v>
      </c>
      <c r="BK369" s="213">
        <f>ROUND(I369*H369,2)</f>
        <v>0</v>
      </c>
      <c r="BL369" s="23" t="s">
        <v>145</v>
      </c>
      <c r="BM369" s="23" t="s">
        <v>570</v>
      </c>
    </row>
    <row r="370" spans="2:65" s="1" customFormat="1">
      <c r="B370" s="40"/>
      <c r="C370" s="62"/>
      <c r="D370" s="214" t="s">
        <v>147</v>
      </c>
      <c r="E370" s="62"/>
      <c r="F370" s="215" t="s">
        <v>571</v>
      </c>
      <c r="G370" s="62"/>
      <c r="H370" s="62"/>
      <c r="I370" s="171"/>
      <c r="J370" s="62"/>
      <c r="K370" s="62"/>
      <c r="L370" s="60"/>
      <c r="M370" s="216"/>
      <c r="N370" s="41"/>
      <c r="O370" s="41"/>
      <c r="P370" s="41"/>
      <c r="Q370" s="41"/>
      <c r="R370" s="41"/>
      <c r="S370" s="41"/>
      <c r="T370" s="77"/>
      <c r="AT370" s="23" t="s">
        <v>147</v>
      </c>
      <c r="AU370" s="23" t="s">
        <v>83</v>
      </c>
    </row>
    <row r="371" spans="2:65" s="12" customFormat="1">
      <c r="B371" s="218"/>
      <c r="C371" s="219"/>
      <c r="D371" s="214" t="s">
        <v>151</v>
      </c>
      <c r="E371" s="220" t="s">
        <v>30</v>
      </c>
      <c r="F371" s="221" t="s">
        <v>572</v>
      </c>
      <c r="G371" s="219"/>
      <c r="H371" s="222">
        <v>148</v>
      </c>
      <c r="I371" s="223"/>
      <c r="J371" s="219"/>
      <c r="K371" s="219"/>
      <c r="L371" s="224"/>
      <c r="M371" s="225"/>
      <c r="N371" s="226"/>
      <c r="O371" s="226"/>
      <c r="P371" s="226"/>
      <c r="Q371" s="226"/>
      <c r="R371" s="226"/>
      <c r="S371" s="226"/>
      <c r="T371" s="227"/>
      <c r="AT371" s="228" t="s">
        <v>151</v>
      </c>
      <c r="AU371" s="228" t="s">
        <v>83</v>
      </c>
      <c r="AV371" s="12" t="s">
        <v>83</v>
      </c>
      <c r="AW371" s="12" t="s">
        <v>37</v>
      </c>
      <c r="AX371" s="12" t="s">
        <v>74</v>
      </c>
      <c r="AY371" s="228" t="s">
        <v>138</v>
      </c>
    </row>
    <row r="372" spans="2:65" s="12" customFormat="1">
      <c r="B372" s="218"/>
      <c r="C372" s="219"/>
      <c r="D372" s="214" t="s">
        <v>151</v>
      </c>
      <c r="E372" s="220" t="s">
        <v>30</v>
      </c>
      <c r="F372" s="221" t="s">
        <v>573</v>
      </c>
      <c r="G372" s="219"/>
      <c r="H372" s="222">
        <v>-66</v>
      </c>
      <c r="I372" s="223"/>
      <c r="J372" s="219"/>
      <c r="K372" s="219"/>
      <c r="L372" s="224"/>
      <c r="M372" s="225"/>
      <c r="N372" s="226"/>
      <c r="O372" s="226"/>
      <c r="P372" s="226"/>
      <c r="Q372" s="226"/>
      <c r="R372" s="226"/>
      <c r="S372" s="226"/>
      <c r="T372" s="227"/>
      <c r="AT372" s="228" t="s">
        <v>151</v>
      </c>
      <c r="AU372" s="228" t="s">
        <v>83</v>
      </c>
      <c r="AV372" s="12" t="s">
        <v>83</v>
      </c>
      <c r="AW372" s="12" t="s">
        <v>37</v>
      </c>
      <c r="AX372" s="12" t="s">
        <v>74</v>
      </c>
      <c r="AY372" s="228" t="s">
        <v>138</v>
      </c>
    </row>
    <row r="373" spans="2:65" s="13" customFormat="1">
      <c r="B373" s="229"/>
      <c r="C373" s="230"/>
      <c r="D373" s="214" t="s">
        <v>151</v>
      </c>
      <c r="E373" s="231" t="s">
        <v>30</v>
      </c>
      <c r="F373" s="232" t="s">
        <v>218</v>
      </c>
      <c r="G373" s="230"/>
      <c r="H373" s="233">
        <v>82</v>
      </c>
      <c r="I373" s="234"/>
      <c r="J373" s="230"/>
      <c r="K373" s="230"/>
      <c r="L373" s="235"/>
      <c r="M373" s="236"/>
      <c r="N373" s="237"/>
      <c r="O373" s="237"/>
      <c r="P373" s="237"/>
      <c r="Q373" s="237"/>
      <c r="R373" s="237"/>
      <c r="S373" s="237"/>
      <c r="T373" s="238"/>
      <c r="AT373" s="239" t="s">
        <v>151</v>
      </c>
      <c r="AU373" s="239" t="s">
        <v>83</v>
      </c>
      <c r="AV373" s="13" t="s">
        <v>145</v>
      </c>
      <c r="AW373" s="13" t="s">
        <v>37</v>
      </c>
      <c r="AX373" s="13" t="s">
        <v>81</v>
      </c>
      <c r="AY373" s="239" t="s">
        <v>138</v>
      </c>
    </row>
    <row r="374" spans="2:65" s="12" customFormat="1">
      <c r="B374" s="218"/>
      <c r="C374" s="219"/>
      <c r="D374" s="214" t="s">
        <v>151</v>
      </c>
      <c r="E374" s="219"/>
      <c r="F374" s="221" t="s">
        <v>574</v>
      </c>
      <c r="G374" s="219"/>
      <c r="H374" s="222">
        <v>82.82</v>
      </c>
      <c r="I374" s="223"/>
      <c r="J374" s="219"/>
      <c r="K374" s="219"/>
      <c r="L374" s="224"/>
      <c r="M374" s="225"/>
      <c r="N374" s="226"/>
      <c r="O374" s="226"/>
      <c r="P374" s="226"/>
      <c r="Q374" s="226"/>
      <c r="R374" s="226"/>
      <c r="S374" s="226"/>
      <c r="T374" s="227"/>
      <c r="AT374" s="228" t="s">
        <v>151</v>
      </c>
      <c r="AU374" s="228" t="s">
        <v>83</v>
      </c>
      <c r="AV374" s="12" t="s">
        <v>83</v>
      </c>
      <c r="AW374" s="12" t="s">
        <v>6</v>
      </c>
      <c r="AX374" s="12" t="s">
        <v>81</v>
      </c>
      <c r="AY374" s="228" t="s">
        <v>138</v>
      </c>
    </row>
    <row r="375" spans="2:65" s="1" customFormat="1" ht="16.5" customHeight="1">
      <c r="B375" s="40"/>
      <c r="C375" s="240" t="s">
        <v>575</v>
      </c>
      <c r="D375" s="240" t="s">
        <v>250</v>
      </c>
      <c r="E375" s="241" t="s">
        <v>576</v>
      </c>
      <c r="F375" s="242" t="s">
        <v>577</v>
      </c>
      <c r="G375" s="243" t="s">
        <v>426</v>
      </c>
      <c r="H375" s="244">
        <v>14.14</v>
      </c>
      <c r="I375" s="245"/>
      <c r="J375" s="246">
        <f>ROUND(I375*H375,2)</f>
        <v>0</v>
      </c>
      <c r="K375" s="242" t="s">
        <v>144</v>
      </c>
      <c r="L375" s="247"/>
      <c r="M375" s="248" t="s">
        <v>30</v>
      </c>
      <c r="N375" s="249" t="s">
        <v>45</v>
      </c>
      <c r="O375" s="41"/>
      <c r="P375" s="211">
        <f>O375*H375</f>
        <v>0</v>
      </c>
      <c r="Q375" s="211">
        <v>0.125</v>
      </c>
      <c r="R375" s="211">
        <f>Q375*H375</f>
        <v>1.7675000000000001</v>
      </c>
      <c r="S375" s="211">
        <v>0</v>
      </c>
      <c r="T375" s="212">
        <f>S375*H375</f>
        <v>0</v>
      </c>
      <c r="AR375" s="23" t="s">
        <v>190</v>
      </c>
      <c r="AT375" s="23" t="s">
        <v>250</v>
      </c>
      <c r="AU375" s="23" t="s">
        <v>83</v>
      </c>
      <c r="AY375" s="23" t="s">
        <v>138</v>
      </c>
      <c r="BE375" s="213">
        <f>IF(N375="základní",J375,0)</f>
        <v>0</v>
      </c>
      <c r="BF375" s="213">
        <f>IF(N375="snížená",J375,0)</f>
        <v>0</v>
      </c>
      <c r="BG375" s="213">
        <f>IF(N375="zákl. přenesená",J375,0)</f>
        <v>0</v>
      </c>
      <c r="BH375" s="213">
        <f>IF(N375="sníž. přenesená",J375,0)</f>
        <v>0</v>
      </c>
      <c r="BI375" s="213">
        <f>IF(N375="nulová",J375,0)</f>
        <v>0</v>
      </c>
      <c r="BJ375" s="23" t="s">
        <v>81</v>
      </c>
      <c r="BK375" s="213">
        <f>ROUND(I375*H375,2)</f>
        <v>0</v>
      </c>
      <c r="BL375" s="23" t="s">
        <v>145</v>
      </c>
      <c r="BM375" s="23" t="s">
        <v>578</v>
      </c>
    </row>
    <row r="376" spans="2:65" s="1" customFormat="1">
      <c r="B376" s="40"/>
      <c r="C376" s="62"/>
      <c r="D376" s="214" t="s">
        <v>147</v>
      </c>
      <c r="E376" s="62"/>
      <c r="F376" s="215" t="s">
        <v>579</v>
      </c>
      <c r="G376" s="62"/>
      <c r="H376" s="62"/>
      <c r="I376" s="171"/>
      <c r="J376" s="62"/>
      <c r="K376" s="62"/>
      <c r="L376" s="60"/>
      <c r="M376" s="216"/>
      <c r="N376" s="41"/>
      <c r="O376" s="41"/>
      <c r="P376" s="41"/>
      <c r="Q376" s="41"/>
      <c r="R376" s="41"/>
      <c r="S376" s="41"/>
      <c r="T376" s="77"/>
      <c r="AT376" s="23" t="s">
        <v>147</v>
      </c>
      <c r="AU376" s="23" t="s">
        <v>83</v>
      </c>
    </row>
    <row r="377" spans="2:65" s="12" customFormat="1">
      <c r="B377" s="218"/>
      <c r="C377" s="219"/>
      <c r="D377" s="214" t="s">
        <v>151</v>
      </c>
      <c r="E377" s="220" t="s">
        <v>30</v>
      </c>
      <c r="F377" s="221" t="s">
        <v>580</v>
      </c>
      <c r="G377" s="219"/>
      <c r="H377" s="222">
        <v>64</v>
      </c>
      <c r="I377" s="223"/>
      <c r="J377" s="219"/>
      <c r="K377" s="219"/>
      <c r="L377" s="224"/>
      <c r="M377" s="225"/>
      <c r="N377" s="226"/>
      <c r="O377" s="226"/>
      <c r="P377" s="226"/>
      <c r="Q377" s="226"/>
      <c r="R377" s="226"/>
      <c r="S377" s="226"/>
      <c r="T377" s="227"/>
      <c r="AT377" s="228" t="s">
        <v>151</v>
      </c>
      <c r="AU377" s="228" t="s">
        <v>83</v>
      </c>
      <c r="AV377" s="12" t="s">
        <v>83</v>
      </c>
      <c r="AW377" s="12" t="s">
        <v>37</v>
      </c>
      <c r="AX377" s="12" t="s">
        <v>74</v>
      </c>
      <c r="AY377" s="228" t="s">
        <v>138</v>
      </c>
    </row>
    <row r="378" spans="2:65" s="12" customFormat="1">
      <c r="B378" s="218"/>
      <c r="C378" s="219"/>
      <c r="D378" s="214" t="s">
        <v>151</v>
      </c>
      <c r="E378" s="220" t="s">
        <v>30</v>
      </c>
      <c r="F378" s="221" t="s">
        <v>581</v>
      </c>
      <c r="G378" s="219"/>
      <c r="H378" s="222">
        <v>-50</v>
      </c>
      <c r="I378" s="223"/>
      <c r="J378" s="219"/>
      <c r="K378" s="219"/>
      <c r="L378" s="224"/>
      <c r="M378" s="225"/>
      <c r="N378" s="226"/>
      <c r="O378" s="226"/>
      <c r="P378" s="226"/>
      <c r="Q378" s="226"/>
      <c r="R378" s="226"/>
      <c r="S378" s="226"/>
      <c r="T378" s="227"/>
      <c r="AT378" s="228" t="s">
        <v>151</v>
      </c>
      <c r="AU378" s="228" t="s">
        <v>83</v>
      </c>
      <c r="AV378" s="12" t="s">
        <v>83</v>
      </c>
      <c r="AW378" s="12" t="s">
        <v>37</v>
      </c>
      <c r="AX378" s="12" t="s">
        <v>74</v>
      </c>
      <c r="AY378" s="228" t="s">
        <v>138</v>
      </c>
    </row>
    <row r="379" spans="2:65" s="13" customFormat="1">
      <c r="B379" s="229"/>
      <c r="C379" s="230"/>
      <c r="D379" s="214" t="s">
        <v>151</v>
      </c>
      <c r="E379" s="231" t="s">
        <v>30</v>
      </c>
      <c r="F379" s="232" t="s">
        <v>218</v>
      </c>
      <c r="G379" s="230"/>
      <c r="H379" s="233">
        <v>14</v>
      </c>
      <c r="I379" s="234"/>
      <c r="J379" s="230"/>
      <c r="K379" s="230"/>
      <c r="L379" s="235"/>
      <c r="M379" s="236"/>
      <c r="N379" s="237"/>
      <c r="O379" s="237"/>
      <c r="P379" s="237"/>
      <c r="Q379" s="237"/>
      <c r="R379" s="237"/>
      <c r="S379" s="237"/>
      <c r="T379" s="238"/>
      <c r="AT379" s="239" t="s">
        <v>151</v>
      </c>
      <c r="AU379" s="239" t="s">
        <v>83</v>
      </c>
      <c r="AV379" s="13" t="s">
        <v>145</v>
      </c>
      <c r="AW379" s="13" t="s">
        <v>37</v>
      </c>
      <c r="AX379" s="13" t="s">
        <v>81</v>
      </c>
      <c r="AY379" s="239" t="s">
        <v>138</v>
      </c>
    </row>
    <row r="380" spans="2:65" s="12" customFormat="1">
      <c r="B380" s="218"/>
      <c r="C380" s="219"/>
      <c r="D380" s="214" t="s">
        <v>151</v>
      </c>
      <c r="E380" s="219"/>
      <c r="F380" s="221" t="s">
        <v>582</v>
      </c>
      <c r="G380" s="219"/>
      <c r="H380" s="222">
        <v>14.14</v>
      </c>
      <c r="I380" s="223"/>
      <c r="J380" s="219"/>
      <c r="K380" s="219"/>
      <c r="L380" s="224"/>
      <c r="M380" s="225"/>
      <c r="N380" s="226"/>
      <c r="O380" s="226"/>
      <c r="P380" s="226"/>
      <c r="Q380" s="226"/>
      <c r="R380" s="226"/>
      <c r="S380" s="226"/>
      <c r="T380" s="227"/>
      <c r="AT380" s="228" t="s">
        <v>151</v>
      </c>
      <c r="AU380" s="228" t="s">
        <v>83</v>
      </c>
      <c r="AV380" s="12" t="s">
        <v>83</v>
      </c>
      <c r="AW380" s="12" t="s">
        <v>6</v>
      </c>
      <c r="AX380" s="12" t="s">
        <v>81</v>
      </c>
      <c r="AY380" s="228" t="s">
        <v>138</v>
      </c>
    </row>
    <row r="381" spans="2:65" s="1" customFormat="1" ht="16.5" customHeight="1">
      <c r="B381" s="40"/>
      <c r="C381" s="202" t="s">
        <v>583</v>
      </c>
      <c r="D381" s="202" t="s">
        <v>140</v>
      </c>
      <c r="E381" s="203" t="s">
        <v>584</v>
      </c>
      <c r="F381" s="204" t="s">
        <v>585</v>
      </c>
      <c r="G381" s="205" t="s">
        <v>426</v>
      </c>
      <c r="H381" s="206">
        <v>7.5</v>
      </c>
      <c r="I381" s="207"/>
      <c r="J381" s="208">
        <f>ROUND(I381*H381,2)</f>
        <v>0</v>
      </c>
      <c r="K381" s="204" t="s">
        <v>144</v>
      </c>
      <c r="L381" s="60"/>
      <c r="M381" s="209" t="s">
        <v>30</v>
      </c>
      <c r="N381" s="210" t="s">
        <v>45</v>
      </c>
      <c r="O381" s="41"/>
      <c r="P381" s="211">
        <f>O381*H381</f>
        <v>0</v>
      </c>
      <c r="Q381" s="211">
        <v>0</v>
      </c>
      <c r="R381" s="211">
        <f>Q381*H381</f>
        <v>0</v>
      </c>
      <c r="S381" s="211">
        <v>0</v>
      </c>
      <c r="T381" s="212">
        <f>S381*H381</f>
        <v>0</v>
      </c>
      <c r="AR381" s="23" t="s">
        <v>145</v>
      </c>
      <c r="AT381" s="23" t="s">
        <v>140</v>
      </c>
      <c r="AU381" s="23" t="s">
        <v>83</v>
      </c>
      <c r="AY381" s="23" t="s">
        <v>138</v>
      </c>
      <c r="BE381" s="213">
        <f>IF(N381="základní",J381,0)</f>
        <v>0</v>
      </c>
      <c r="BF381" s="213">
        <f>IF(N381="snížená",J381,0)</f>
        <v>0</v>
      </c>
      <c r="BG381" s="213">
        <f>IF(N381="zákl. přenesená",J381,0)</f>
        <v>0</v>
      </c>
      <c r="BH381" s="213">
        <f>IF(N381="sníž. přenesená",J381,0)</f>
        <v>0</v>
      </c>
      <c r="BI381" s="213">
        <f>IF(N381="nulová",J381,0)</f>
        <v>0</v>
      </c>
      <c r="BJ381" s="23" t="s">
        <v>81</v>
      </c>
      <c r="BK381" s="213">
        <f>ROUND(I381*H381,2)</f>
        <v>0</v>
      </c>
      <c r="BL381" s="23" t="s">
        <v>145</v>
      </c>
      <c r="BM381" s="23" t="s">
        <v>586</v>
      </c>
    </row>
    <row r="382" spans="2:65" s="1" customFormat="1">
      <c r="B382" s="40"/>
      <c r="C382" s="62"/>
      <c r="D382" s="214" t="s">
        <v>147</v>
      </c>
      <c r="E382" s="62"/>
      <c r="F382" s="215" t="s">
        <v>587</v>
      </c>
      <c r="G382" s="62"/>
      <c r="H382" s="62"/>
      <c r="I382" s="171"/>
      <c r="J382" s="62"/>
      <c r="K382" s="62"/>
      <c r="L382" s="60"/>
      <c r="M382" s="216"/>
      <c r="N382" s="41"/>
      <c r="O382" s="41"/>
      <c r="P382" s="41"/>
      <c r="Q382" s="41"/>
      <c r="R382" s="41"/>
      <c r="S382" s="41"/>
      <c r="T382" s="77"/>
      <c r="AT382" s="23" t="s">
        <v>147</v>
      </c>
      <c r="AU382" s="23" t="s">
        <v>83</v>
      </c>
    </row>
    <row r="383" spans="2:65" s="1" customFormat="1" ht="27">
      <c r="B383" s="40"/>
      <c r="C383" s="62"/>
      <c r="D383" s="214" t="s">
        <v>149</v>
      </c>
      <c r="E383" s="62"/>
      <c r="F383" s="217" t="s">
        <v>588</v>
      </c>
      <c r="G383" s="62"/>
      <c r="H383" s="62"/>
      <c r="I383" s="171"/>
      <c r="J383" s="62"/>
      <c r="K383" s="62"/>
      <c r="L383" s="60"/>
      <c r="M383" s="216"/>
      <c r="N383" s="41"/>
      <c r="O383" s="41"/>
      <c r="P383" s="41"/>
      <c r="Q383" s="41"/>
      <c r="R383" s="41"/>
      <c r="S383" s="41"/>
      <c r="T383" s="77"/>
      <c r="AT383" s="23" t="s">
        <v>149</v>
      </c>
      <c r="AU383" s="23" t="s">
        <v>83</v>
      </c>
    </row>
    <row r="384" spans="2:65" s="12" customFormat="1">
      <c r="B384" s="218"/>
      <c r="C384" s="219"/>
      <c r="D384" s="214" t="s">
        <v>151</v>
      </c>
      <c r="E384" s="220" t="s">
        <v>30</v>
      </c>
      <c r="F384" s="221" t="s">
        <v>589</v>
      </c>
      <c r="G384" s="219"/>
      <c r="H384" s="222">
        <v>7.5</v>
      </c>
      <c r="I384" s="223"/>
      <c r="J384" s="219"/>
      <c r="K384" s="219"/>
      <c r="L384" s="224"/>
      <c r="M384" s="225"/>
      <c r="N384" s="226"/>
      <c r="O384" s="226"/>
      <c r="P384" s="226"/>
      <c r="Q384" s="226"/>
      <c r="R384" s="226"/>
      <c r="S384" s="226"/>
      <c r="T384" s="227"/>
      <c r="AT384" s="228" t="s">
        <v>151</v>
      </c>
      <c r="AU384" s="228" t="s">
        <v>83</v>
      </c>
      <c r="AV384" s="12" t="s">
        <v>83</v>
      </c>
      <c r="AW384" s="12" t="s">
        <v>37</v>
      </c>
      <c r="AX384" s="12" t="s">
        <v>81</v>
      </c>
      <c r="AY384" s="228" t="s">
        <v>138</v>
      </c>
    </row>
    <row r="385" spans="2:65" s="1" customFormat="1" ht="25.5" customHeight="1">
      <c r="B385" s="40"/>
      <c r="C385" s="202" t="s">
        <v>590</v>
      </c>
      <c r="D385" s="202" t="s">
        <v>140</v>
      </c>
      <c r="E385" s="203" t="s">
        <v>591</v>
      </c>
      <c r="F385" s="204" t="s">
        <v>592</v>
      </c>
      <c r="G385" s="205" t="s">
        <v>426</v>
      </c>
      <c r="H385" s="206">
        <v>10</v>
      </c>
      <c r="I385" s="207"/>
      <c r="J385" s="208">
        <f>ROUND(I385*H385,2)</f>
        <v>0</v>
      </c>
      <c r="K385" s="204" t="s">
        <v>144</v>
      </c>
      <c r="L385" s="60"/>
      <c r="M385" s="209" t="s">
        <v>30</v>
      </c>
      <c r="N385" s="210" t="s">
        <v>45</v>
      </c>
      <c r="O385" s="41"/>
      <c r="P385" s="211">
        <f>O385*H385</f>
        <v>0</v>
      </c>
      <c r="Q385" s="211">
        <v>0.59184000000000003</v>
      </c>
      <c r="R385" s="211">
        <f>Q385*H385</f>
        <v>5.9184000000000001</v>
      </c>
      <c r="S385" s="211">
        <v>0</v>
      </c>
      <c r="T385" s="212">
        <f>S385*H385</f>
        <v>0</v>
      </c>
      <c r="AR385" s="23" t="s">
        <v>145</v>
      </c>
      <c r="AT385" s="23" t="s">
        <v>140</v>
      </c>
      <c r="AU385" s="23" t="s">
        <v>83</v>
      </c>
      <c r="AY385" s="23" t="s">
        <v>138</v>
      </c>
      <c r="BE385" s="213">
        <f>IF(N385="základní",J385,0)</f>
        <v>0</v>
      </c>
      <c r="BF385" s="213">
        <f>IF(N385="snížená",J385,0)</f>
        <v>0</v>
      </c>
      <c r="BG385" s="213">
        <f>IF(N385="zákl. přenesená",J385,0)</f>
        <v>0</v>
      </c>
      <c r="BH385" s="213">
        <f>IF(N385="sníž. přenesená",J385,0)</f>
        <v>0</v>
      </c>
      <c r="BI385" s="213">
        <f>IF(N385="nulová",J385,0)</f>
        <v>0</v>
      </c>
      <c r="BJ385" s="23" t="s">
        <v>81</v>
      </c>
      <c r="BK385" s="213">
        <f>ROUND(I385*H385,2)</f>
        <v>0</v>
      </c>
      <c r="BL385" s="23" t="s">
        <v>145</v>
      </c>
      <c r="BM385" s="23" t="s">
        <v>593</v>
      </c>
    </row>
    <row r="386" spans="2:65" s="1" customFormat="1" ht="27">
      <c r="B386" s="40"/>
      <c r="C386" s="62"/>
      <c r="D386" s="214" t="s">
        <v>147</v>
      </c>
      <c r="E386" s="62"/>
      <c r="F386" s="215" t="s">
        <v>594</v>
      </c>
      <c r="G386" s="62"/>
      <c r="H386" s="62"/>
      <c r="I386" s="171"/>
      <c r="J386" s="62"/>
      <c r="K386" s="62"/>
      <c r="L386" s="60"/>
      <c r="M386" s="216"/>
      <c r="N386" s="41"/>
      <c r="O386" s="41"/>
      <c r="P386" s="41"/>
      <c r="Q386" s="41"/>
      <c r="R386" s="41"/>
      <c r="S386" s="41"/>
      <c r="T386" s="77"/>
      <c r="AT386" s="23" t="s">
        <v>147</v>
      </c>
      <c r="AU386" s="23" t="s">
        <v>83</v>
      </c>
    </row>
    <row r="387" spans="2:65" s="1" customFormat="1" ht="40.5">
      <c r="B387" s="40"/>
      <c r="C387" s="62"/>
      <c r="D387" s="214" t="s">
        <v>149</v>
      </c>
      <c r="E387" s="62"/>
      <c r="F387" s="217" t="s">
        <v>595</v>
      </c>
      <c r="G387" s="62"/>
      <c r="H387" s="62"/>
      <c r="I387" s="171"/>
      <c r="J387" s="62"/>
      <c r="K387" s="62"/>
      <c r="L387" s="60"/>
      <c r="M387" s="216"/>
      <c r="N387" s="41"/>
      <c r="O387" s="41"/>
      <c r="P387" s="41"/>
      <c r="Q387" s="41"/>
      <c r="R387" s="41"/>
      <c r="S387" s="41"/>
      <c r="T387" s="77"/>
      <c r="AT387" s="23" t="s">
        <v>149</v>
      </c>
      <c r="AU387" s="23" t="s">
        <v>83</v>
      </c>
    </row>
    <row r="388" spans="2:65" s="1" customFormat="1" ht="40.5">
      <c r="B388" s="40"/>
      <c r="C388" s="62"/>
      <c r="D388" s="214" t="s">
        <v>209</v>
      </c>
      <c r="E388" s="62"/>
      <c r="F388" s="217" t="s">
        <v>596</v>
      </c>
      <c r="G388" s="62"/>
      <c r="H388" s="62"/>
      <c r="I388" s="171"/>
      <c r="J388" s="62"/>
      <c r="K388" s="62"/>
      <c r="L388" s="60"/>
      <c r="M388" s="216"/>
      <c r="N388" s="41"/>
      <c r="O388" s="41"/>
      <c r="P388" s="41"/>
      <c r="Q388" s="41"/>
      <c r="R388" s="41"/>
      <c r="S388" s="41"/>
      <c r="T388" s="77"/>
      <c r="AT388" s="23" t="s">
        <v>209</v>
      </c>
      <c r="AU388" s="23" t="s">
        <v>83</v>
      </c>
    </row>
    <row r="389" spans="2:65" s="12" customFormat="1">
      <c r="B389" s="218"/>
      <c r="C389" s="219"/>
      <c r="D389" s="214" t="s">
        <v>151</v>
      </c>
      <c r="E389" s="220" t="s">
        <v>30</v>
      </c>
      <c r="F389" s="221" t="s">
        <v>203</v>
      </c>
      <c r="G389" s="219"/>
      <c r="H389" s="222">
        <v>10</v>
      </c>
      <c r="I389" s="223"/>
      <c r="J389" s="219"/>
      <c r="K389" s="219"/>
      <c r="L389" s="224"/>
      <c r="M389" s="225"/>
      <c r="N389" s="226"/>
      <c r="O389" s="226"/>
      <c r="P389" s="226"/>
      <c r="Q389" s="226"/>
      <c r="R389" s="226"/>
      <c r="S389" s="226"/>
      <c r="T389" s="227"/>
      <c r="AT389" s="228" t="s">
        <v>151</v>
      </c>
      <c r="AU389" s="228" t="s">
        <v>83</v>
      </c>
      <c r="AV389" s="12" t="s">
        <v>83</v>
      </c>
      <c r="AW389" s="12" t="s">
        <v>37</v>
      </c>
      <c r="AX389" s="12" t="s">
        <v>81</v>
      </c>
      <c r="AY389" s="228" t="s">
        <v>138</v>
      </c>
    </row>
    <row r="390" spans="2:65" s="1" customFormat="1" ht="16.5" customHeight="1">
      <c r="B390" s="40"/>
      <c r="C390" s="202" t="s">
        <v>597</v>
      </c>
      <c r="D390" s="202" t="s">
        <v>140</v>
      </c>
      <c r="E390" s="203" t="s">
        <v>598</v>
      </c>
      <c r="F390" s="204" t="s">
        <v>599</v>
      </c>
      <c r="G390" s="205" t="s">
        <v>426</v>
      </c>
      <c r="H390" s="206">
        <v>116</v>
      </c>
      <c r="I390" s="207"/>
      <c r="J390" s="208">
        <f>ROUND(I390*H390,2)</f>
        <v>0</v>
      </c>
      <c r="K390" s="204" t="s">
        <v>144</v>
      </c>
      <c r="L390" s="60"/>
      <c r="M390" s="209" t="s">
        <v>30</v>
      </c>
      <c r="N390" s="210" t="s">
        <v>45</v>
      </c>
      <c r="O390" s="41"/>
      <c r="P390" s="211">
        <f>O390*H390</f>
        <v>0</v>
      </c>
      <c r="Q390" s="211">
        <v>0</v>
      </c>
      <c r="R390" s="211">
        <f>Q390*H390</f>
        <v>0</v>
      </c>
      <c r="S390" s="211">
        <v>0</v>
      </c>
      <c r="T390" s="212">
        <f>S390*H390</f>
        <v>0</v>
      </c>
      <c r="AR390" s="23" t="s">
        <v>145</v>
      </c>
      <c r="AT390" s="23" t="s">
        <v>140</v>
      </c>
      <c r="AU390" s="23" t="s">
        <v>83</v>
      </c>
      <c r="AY390" s="23" t="s">
        <v>138</v>
      </c>
      <c r="BE390" s="213">
        <f>IF(N390="základní",J390,0)</f>
        <v>0</v>
      </c>
      <c r="BF390" s="213">
        <f>IF(N390="snížená",J390,0)</f>
        <v>0</v>
      </c>
      <c r="BG390" s="213">
        <f>IF(N390="zákl. přenesená",J390,0)</f>
        <v>0</v>
      </c>
      <c r="BH390" s="213">
        <f>IF(N390="sníž. přenesená",J390,0)</f>
        <v>0</v>
      </c>
      <c r="BI390" s="213">
        <f>IF(N390="nulová",J390,0)</f>
        <v>0</v>
      </c>
      <c r="BJ390" s="23" t="s">
        <v>81</v>
      </c>
      <c r="BK390" s="213">
        <f>ROUND(I390*H390,2)</f>
        <v>0</v>
      </c>
      <c r="BL390" s="23" t="s">
        <v>145</v>
      </c>
      <c r="BM390" s="23" t="s">
        <v>600</v>
      </c>
    </row>
    <row r="391" spans="2:65" s="1" customFormat="1" ht="40.5">
      <c r="B391" s="40"/>
      <c r="C391" s="62"/>
      <c r="D391" s="214" t="s">
        <v>147</v>
      </c>
      <c r="E391" s="62"/>
      <c r="F391" s="215" t="s">
        <v>601</v>
      </c>
      <c r="G391" s="62"/>
      <c r="H391" s="62"/>
      <c r="I391" s="171"/>
      <c r="J391" s="62"/>
      <c r="K391" s="62"/>
      <c r="L391" s="60"/>
      <c r="M391" s="216"/>
      <c r="N391" s="41"/>
      <c r="O391" s="41"/>
      <c r="P391" s="41"/>
      <c r="Q391" s="41"/>
      <c r="R391" s="41"/>
      <c r="S391" s="41"/>
      <c r="T391" s="77"/>
      <c r="AT391" s="23" t="s">
        <v>147</v>
      </c>
      <c r="AU391" s="23" t="s">
        <v>83</v>
      </c>
    </row>
    <row r="392" spans="2:65" s="1" customFormat="1" ht="67.5">
      <c r="B392" s="40"/>
      <c r="C392" s="62"/>
      <c r="D392" s="214" t="s">
        <v>149</v>
      </c>
      <c r="E392" s="62"/>
      <c r="F392" s="217" t="s">
        <v>602</v>
      </c>
      <c r="G392" s="62"/>
      <c r="H392" s="62"/>
      <c r="I392" s="171"/>
      <c r="J392" s="62"/>
      <c r="K392" s="62"/>
      <c r="L392" s="60"/>
      <c r="M392" s="216"/>
      <c r="N392" s="41"/>
      <c r="O392" s="41"/>
      <c r="P392" s="41"/>
      <c r="Q392" s="41"/>
      <c r="R392" s="41"/>
      <c r="S392" s="41"/>
      <c r="T392" s="77"/>
      <c r="AT392" s="23" t="s">
        <v>149</v>
      </c>
      <c r="AU392" s="23" t="s">
        <v>83</v>
      </c>
    </row>
    <row r="393" spans="2:65" s="12" customFormat="1">
      <c r="B393" s="218"/>
      <c r="C393" s="219"/>
      <c r="D393" s="214" t="s">
        <v>151</v>
      </c>
      <c r="E393" s="220" t="s">
        <v>30</v>
      </c>
      <c r="F393" s="221" t="s">
        <v>603</v>
      </c>
      <c r="G393" s="219"/>
      <c r="H393" s="222">
        <v>66</v>
      </c>
      <c r="I393" s="223"/>
      <c r="J393" s="219"/>
      <c r="K393" s="219"/>
      <c r="L393" s="224"/>
      <c r="M393" s="225"/>
      <c r="N393" s="226"/>
      <c r="O393" s="226"/>
      <c r="P393" s="226"/>
      <c r="Q393" s="226"/>
      <c r="R393" s="226"/>
      <c r="S393" s="226"/>
      <c r="T393" s="227"/>
      <c r="AT393" s="228" t="s">
        <v>151</v>
      </c>
      <c r="AU393" s="228" t="s">
        <v>83</v>
      </c>
      <c r="AV393" s="12" t="s">
        <v>83</v>
      </c>
      <c r="AW393" s="12" t="s">
        <v>37</v>
      </c>
      <c r="AX393" s="12" t="s">
        <v>74</v>
      </c>
      <c r="AY393" s="228" t="s">
        <v>138</v>
      </c>
    </row>
    <row r="394" spans="2:65" s="12" customFormat="1">
      <c r="B394" s="218"/>
      <c r="C394" s="219"/>
      <c r="D394" s="214" t="s">
        <v>151</v>
      </c>
      <c r="E394" s="220" t="s">
        <v>30</v>
      </c>
      <c r="F394" s="221" t="s">
        <v>604</v>
      </c>
      <c r="G394" s="219"/>
      <c r="H394" s="222">
        <v>50</v>
      </c>
      <c r="I394" s="223"/>
      <c r="J394" s="219"/>
      <c r="K394" s="219"/>
      <c r="L394" s="224"/>
      <c r="M394" s="225"/>
      <c r="N394" s="226"/>
      <c r="O394" s="226"/>
      <c r="P394" s="226"/>
      <c r="Q394" s="226"/>
      <c r="R394" s="226"/>
      <c r="S394" s="226"/>
      <c r="T394" s="227"/>
      <c r="AT394" s="228" t="s">
        <v>151</v>
      </c>
      <c r="AU394" s="228" t="s">
        <v>83</v>
      </c>
      <c r="AV394" s="12" t="s">
        <v>83</v>
      </c>
      <c r="AW394" s="12" t="s">
        <v>37</v>
      </c>
      <c r="AX394" s="12" t="s">
        <v>74</v>
      </c>
      <c r="AY394" s="228" t="s">
        <v>138</v>
      </c>
    </row>
    <row r="395" spans="2:65" s="13" customFormat="1">
      <c r="B395" s="229"/>
      <c r="C395" s="230"/>
      <c r="D395" s="214" t="s">
        <v>151</v>
      </c>
      <c r="E395" s="231" t="s">
        <v>30</v>
      </c>
      <c r="F395" s="232" t="s">
        <v>218</v>
      </c>
      <c r="G395" s="230"/>
      <c r="H395" s="233">
        <v>116</v>
      </c>
      <c r="I395" s="234"/>
      <c r="J395" s="230"/>
      <c r="K395" s="230"/>
      <c r="L395" s="235"/>
      <c r="M395" s="236"/>
      <c r="N395" s="237"/>
      <c r="O395" s="237"/>
      <c r="P395" s="237"/>
      <c r="Q395" s="237"/>
      <c r="R395" s="237"/>
      <c r="S395" s="237"/>
      <c r="T395" s="238"/>
      <c r="AT395" s="239" t="s">
        <v>151</v>
      </c>
      <c r="AU395" s="239" t="s">
        <v>83</v>
      </c>
      <c r="AV395" s="13" t="s">
        <v>145</v>
      </c>
      <c r="AW395" s="13" t="s">
        <v>37</v>
      </c>
      <c r="AX395" s="13" t="s">
        <v>81</v>
      </c>
      <c r="AY395" s="239" t="s">
        <v>138</v>
      </c>
    </row>
    <row r="396" spans="2:65" s="1" customFormat="1" ht="25.5" customHeight="1">
      <c r="B396" s="40"/>
      <c r="C396" s="202" t="s">
        <v>605</v>
      </c>
      <c r="D396" s="202" t="s">
        <v>140</v>
      </c>
      <c r="E396" s="203" t="s">
        <v>606</v>
      </c>
      <c r="F396" s="204" t="s">
        <v>607</v>
      </c>
      <c r="G396" s="205" t="s">
        <v>143</v>
      </c>
      <c r="H396" s="206">
        <v>3.5</v>
      </c>
      <c r="I396" s="207"/>
      <c r="J396" s="208">
        <f>ROUND(I396*H396,2)</f>
        <v>0</v>
      </c>
      <c r="K396" s="204" t="s">
        <v>144</v>
      </c>
      <c r="L396" s="60"/>
      <c r="M396" s="209" t="s">
        <v>30</v>
      </c>
      <c r="N396" s="210" t="s">
        <v>45</v>
      </c>
      <c r="O396" s="41"/>
      <c r="P396" s="211">
        <f>O396*H396</f>
        <v>0</v>
      </c>
      <c r="Q396" s="211">
        <v>0</v>
      </c>
      <c r="R396" s="211">
        <f>Q396*H396</f>
        <v>0</v>
      </c>
      <c r="S396" s="211">
        <v>0</v>
      </c>
      <c r="T396" s="212">
        <f>S396*H396</f>
        <v>0</v>
      </c>
      <c r="AR396" s="23" t="s">
        <v>145</v>
      </c>
      <c r="AT396" s="23" t="s">
        <v>140</v>
      </c>
      <c r="AU396" s="23" t="s">
        <v>83</v>
      </c>
      <c r="AY396" s="23" t="s">
        <v>138</v>
      </c>
      <c r="BE396" s="213">
        <f>IF(N396="základní",J396,0)</f>
        <v>0</v>
      </c>
      <c r="BF396" s="213">
        <f>IF(N396="snížená",J396,0)</f>
        <v>0</v>
      </c>
      <c r="BG396" s="213">
        <f>IF(N396="zákl. přenesená",J396,0)</f>
        <v>0</v>
      </c>
      <c r="BH396" s="213">
        <f>IF(N396="sníž. přenesená",J396,0)</f>
        <v>0</v>
      </c>
      <c r="BI396" s="213">
        <f>IF(N396="nulová",J396,0)</f>
        <v>0</v>
      </c>
      <c r="BJ396" s="23" t="s">
        <v>81</v>
      </c>
      <c r="BK396" s="213">
        <f>ROUND(I396*H396,2)</f>
        <v>0</v>
      </c>
      <c r="BL396" s="23" t="s">
        <v>145</v>
      </c>
      <c r="BM396" s="23" t="s">
        <v>608</v>
      </c>
    </row>
    <row r="397" spans="2:65" s="1" customFormat="1" ht="40.5">
      <c r="B397" s="40"/>
      <c r="C397" s="62"/>
      <c r="D397" s="214" t="s">
        <v>147</v>
      </c>
      <c r="E397" s="62"/>
      <c r="F397" s="215" t="s">
        <v>609</v>
      </c>
      <c r="G397" s="62"/>
      <c r="H397" s="62"/>
      <c r="I397" s="171"/>
      <c r="J397" s="62"/>
      <c r="K397" s="62"/>
      <c r="L397" s="60"/>
      <c r="M397" s="216"/>
      <c r="N397" s="41"/>
      <c r="O397" s="41"/>
      <c r="P397" s="41"/>
      <c r="Q397" s="41"/>
      <c r="R397" s="41"/>
      <c r="S397" s="41"/>
      <c r="T397" s="77"/>
      <c r="AT397" s="23" t="s">
        <v>147</v>
      </c>
      <c r="AU397" s="23" t="s">
        <v>83</v>
      </c>
    </row>
    <row r="398" spans="2:65" s="1" customFormat="1" ht="54">
      <c r="B398" s="40"/>
      <c r="C398" s="62"/>
      <c r="D398" s="214" t="s">
        <v>149</v>
      </c>
      <c r="E398" s="62"/>
      <c r="F398" s="217" t="s">
        <v>610</v>
      </c>
      <c r="G398" s="62"/>
      <c r="H398" s="62"/>
      <c r="I398" s="171"/>
      <c r="J398" s="62"/>
      <c r="K398" s="62"/>
      <c r="L398" s="60"/>
      <c r="M398" s="216"/>
      <c r="N398" s="41"/>
      <c r="O398" s="41"/>
      <c r="P398" s="41"/>
      <c r="Q398" s="41"/>
      <c r="R398" s="41"/>
      <c r="S398" s="41"/>
      <c r="T398" s="77"/>
      <c r="AT398" s="23" t="s">
        <v>149</v>
      </c>
      <c r="AU398" s="23" t="s">
        <v>83</v>
      </c>
    </row>
    <row r="399" spans="2:65" s="12" customFormat="1">
      <c r="B399" s="218"/>
      <c r="C399" s="219"/>
      <c r="D399" s="214" t="s">
        <v>151</v>
      </c>
      <c r="E399" s="220" t="s">
        <v>30</v>
      </c>
      <c r="F399" s="221" t="s">
        <v>611</v>
      </c>
      <c r="G399" s="219"/>
      <c r="H399" s="222">
        <v>3.5</v>
      </c>
      <c r="I399" s="223"/>
      <c r="J399" s="219"/>
      <c r="K399" s="219"/>
      <c r="L399" s="224"/>
      <c r="M399" s="225"/>
      <c r="N399" s="226"/>
      <c r="O399" s="226"/>
      <c r="P399" s="226"/>
      <c r="Q399" s="226"/>
      <c r="R399" s="226"/>
      <c r="S399" s="226"/>
      <c r="T399" s="227"/>
      <c r="AT399" s="228" t="s">
        <v>151</v>
      </c>
      <c r="AU399" s="228" t="s">
        <v>83</v>
      </c>
      <c r="AV399" s="12" t="s">
        <v>83</v>
      </c>
      <c r="AW399" s="12" t="s">
        <v>37</v>
      </c>
      <c r="AX399" s="12" t="s">
        <v>81</v>
      </c>
      <c r="AY399" s="228" t="s">
        <v>138</v>
      </c>
    </row>
    <row r="400" spans="2:65" s="1" customFormat="1" ht="16.5" customHeight="1">
      <c r="B400" s="40"/>
      <c r="C400" s="202" t="s">
        <v>612</v>
      </c>
      <c r="D400" s="202" t="s">
        <v>140</v>
      </c>
      <c r="E400" s="203" t="s">
        <v>613</v>
      </c>
      <c r="F400" s="204" t="s">
        <v>614</v>
      </c>
      <c r="G400" s="205" t="s">
        <v>143</v>
      </c>
      <c r="H400" s="206">
        <v>69</v>
      </c>
      <c r="I400" s="207"/>
      <c r="J400" s="208">
        <f>ROUND(I400*H400,2)</f>
        <v>0</v>
      </c>
      <c r="K400" s="204" t="s">
        <v>144</v>
      </c>
      <c r="L400" s="60"/>
      <c r="M400" s="209" t="s">
        <v>30</v>
      </c>
      <c r="N400" s="210" t="s">
        <v>45</v>
      </c>
      <c r="O400" s="41"/>
      <c r="P400" s="211">
        <f>O400*H400</f>
        <v>0</v>
      </c>
      <c r="Q400" s="211">
        <v>0</v>
      </c>
      <c r="R400" s="211">
        <f>Q400*H400</f>
        <v>0</v>
      </c>
      <c r="S400" s="211">
        <v>0</v>
      </c>
      <c r="T400" s="212">
        <f>S400*H400</f>
        <v>0</v>
      </c>
      <c r="AR400" s="23" t="s">
        <v>145</v>
      </c>
      <c r="AT400" s="23" t="s">
        <v>140</v>
      </c>
      <c r="AU400" s="23" t="s">
        <v>83</v>
      </c>
      <c r="AY400" s="23" t="s">
        <v>138</v>
      </c>
      <c r="BE400" s="213">
        <f>IF(N400="základní",J400,0)</f>
        <v>0</v>
      </c>
      <c r="BF400" s="213">
        <f>IF(N400="snížená",J400,0)</f>
        <v>0</v>
      </c>
      <c r="BG400" s="213">
        <f>IF(N400="zákl. přenesená",J400,0)</f>
        <v>0</v>
      </c>
      <c r="BH400" s="213">
        <f>IF(N400="sníž. přenesená",J400,0)</f>
        <v>0</v>
      </c>
      <c r="BI400" s="213">
        <f>IF(N400="nulová",J400,0)</f>
        <v>0</v>
      </c>
      <c r="BJ400" s="23" t="s">
        <v>81</v>
      </c>
      <c r="BK400" s="213">
        <f>ROUND(I400*H400,2)</f>
        <v>0</v>
      </c>
      <c r="BL400" s="23" t="s">
        <v>145</v>
      </c>
      <c r="BM400" s="23" t="s">
        <v>615</v>
      </c>
    </row>
    <row r="401" spans="2:65" s="1" customFormat="1" ht="54">
      <c r="B401" s="40"/>
      <c r="C401" s="62"/>
      <c r="D401" s="214" t="s">
        <v>147</v>
      </c>
      <c r="E401" s="62"/>
      <c r="F401" s="215" t="s">
        <v>616</v>
      </c>
      <c r="G401" s="62"/>
      <c r="H401" s="62"/>
      <c r="I401" s="171"/>
      <c r="J401" s="62"/>
      <c r="K401" s="62"/>
      <c r="L401" s="60"/>
      <c r="M401" s="216"/>
      <c r="N401" s="41"/>
      <c r="O401" s="41"/>
      <c r="P401" s="41"/>
      <c r="Q401" s="41"/>
      <c r="R401" s="41"/>
      <c r="S401" s="41"/>
      <c r="T401" s="77"/>
      <c r="AT401" s="23" t="s">
        <v>147</v>
      </c>
      <c r="AU401" s="23" t="s">
        <v>83</v>
      </c>
    </row>
    <row r="402" spans="2:65" s="1" customFormat="1" ht="54">
      <c r="B402" s="40"/>
      <c r="C402" s="62"/>
      <c r="D402" s="214" t="s">
        <v>149</v>
      </c>
      <c r="E402" s="62"/>
      <c r="F402" s="217" t="s">
        <v>610</v>
      </c>
      <c r="G402" s="62"/>
      <c r="H402" s="62"/>
      <c r="I402" s="171"/>
      <c r="J402" s="62"/>
      <c r="K402" s="62"/>
      <c r="L402" s="60"/>
      <c r="M402" s="216"/>
      <c r="N402" s="41"/>
      <c r="O402" s="41"/>
      <c r="P402" s="41"/>
      <c r="Q402" s="41"/>
      <c r="R402" s="41"/>
      <c r="S402" s="41"/>
      <c r="T402" s="77"/>
      <c r="AT402" s="23" t="s">
        <v>149</v>
      </c>
      <c r="AU402" s="23" t="s">
        <v>83</v>
      </c>
    </row>
    <row r="403" spans="2:65" s="12" customFormat="1">
      <c r="B403" s="218"/>
      <c r="C403" s="219"/>
      <c r="D403" s="214" t="s">
        <v>151</v>
      </c>
      <c r="E403" s="220" t="s">
        <v>30</v>
      </c>
      <c r="F403" s="221" t="s">
        <v>583</v>
      </c>
      <c r="G403" s="219"/>
      <c r="H403" s="222">
        <v>69</v>
      </c>
      <c r="I403" s="223"/>
      <c r="J403" s="219"/>
      <c r="K403" s="219"/>
      <c r="L403" s="224"/>
      <c r="M403" s="225"/>
      <c r="N403" s="226"/>
      <c r="O403" s="226"/>
      <c r="P403" s="226"/>
      <c r="Q403" s="226"/>
      <c r="R403" s="226"/>
      <c r="S403" s="226"/>
      <c r="T403" s="227"/>
      <c r="AT403" s="228" t="s">
        <v>151</v>
      </c>
      <c r="AU403" s="228" t="s">
        <v>83</v>
      </c>
      <c r="AV403" s="12" t="s">
        <v>83</v>
      </c>
      <c r="AW403" s="12" t="s">
        <v>37</v>
      </c>
      <c r="AX403" s="12" t="s">
        <v>81</v>
      </c>
      <c r="AY403" s="228" t="s">
        <v>138</v>
      </c>
    </row>
    <row r="404" spans="2:65" s="11" customFormat="1" ht="22.35" customHeight="1">
      <c r="B404" s="186"/>
      <c r="C404" s="187"/>
      <c r="D404" s="188" t="s">
        <v>73</v>
      </c>
      <c r="E404" s="200" t="s">
        <v>617</v>
      </c>
      <c r="F404" s="200" t="s">
        <v>618</v>
      </c>
      <c r="G404" s="187"/>
      <c r="H404" s="187"/>
      <c r="I404" s="190"/>
      <c r="J404" s="201">
        <f>BK404</f>
        <v>0</v>
      </c>
      <c r="K404" s="187"/>
      <c r="L404" s="192"/>
      <c r="M404" s="193"/>
      <c r="N404" s="194"/>
      <c r="O404" s="194"/>
      <c r="P404" s="195">
        <f>SUM(P405:P444)</f>
        <v>0</v>
      </c>
      <c r="Q404" s="194"/>
      <c r="R404" s="195">
        <f>SUM(R405:R444)</f>
        <v>0</v>
      </c>
      <c r="S404" s="194"/>
      <c r="T404" s="196">
        <f>SUM(T405:T444)</f>
        <v>567.59500000000003</v>
      </c>
      <c r="AR404" s="197" t="s">
        <v>81</v>
      </c>
      <c r="AT404" s="198" t="s">
        <v>73</v>
      </c>
      <c r="AU404" s="198" t="s">
        <v>83</v>
      </c>
      <c r="AY404" s="197" t="s">
        <v>138</v>
      </c>
      <c r="BK404" s="199">
        <f>SUM(BK405:BK444)</f>
        <v>0</v>
      </c>
    </row>
    <row r="405" spans="2:65" s="1" customFormat="1" ht="25.5" customHeight="1">
      <c r="B405" s="40"/>
      <c r="C405" s="202" t="s">
        <v>619</v>
      </c>
      <c r="D405" s="202" t="s">
        <v>140</v>
      </c>
      <c r="E405" s="203" t="s">
        <v>620</v>
      </c>
      <c r="F405" s="204" t="s">
        <v>621</v>
      </c>
      <c r="G405" s="205" t="s">
        <v>143</v>
      </c>
      <c r="H405" s="206">
        <v>3.5</v>
      </c>
      <c r="I405" s="207"/>
      <c r="J405" s="208">
        <f>ROUND(I405*H405,2)</f>
        <v>0</v>
      </c>
      <c r="K405" s="204" t="s">
        <v>144</v>
      </c>
      <c r="L405" s="60"/>
      <c r="M405" s="209" t="s">
        <v>30</v>
      </c>
      <c r="N405" s="210" t="s">
        <v>45</v>
      </c>
      <c r="O405" s="41"/>
      <c r="P405" s="211">
        <f>O405*H405</f>
        <v>0</v>
      </c>
      <c r="Q405" s="211">
        <v>0</v>
      </c>
      <c r="R405" s="211">
        <f>Q405*H405</f>
        <v>0</v>
      </c>
      <c r="S405" s="211">
        <v>0.32</v>
      </c>
      <c r="T405" s="212">
        <f>S405*H405</f>
        <v>1.1200000000000001</v>
      </c>
      <c r="AR405" s="23" t="s">
        <v>145</v>
      </c>
      <c r="AT405" s="23" t="s">
        <v>140</v>
      </c>
      <c r="AU405" s="23" t="s">
        <v>160</v>
      </c>
      <c r="AY405" s="23" t="s">
        <v>138</v>
      </c>
      <c r="BE405" s="213">
        <f>IF(N405="základní",J405,0)</f>
        <v>0</v>
      </c>
      <c r="BF405" s="213">
        <f>IF(N405="snížená",J405,0)</f>
        <v>0</v>
      </c>
      <c r="BG405" s="213">
        <f>IF(N405="zákl. přenesená",J405,0)</f>
        <v>0</v>
      </c>
      <c r="BH405" s="213">
        <f>IF(N405="sníž. přenesená",J405,0)</f>
        <v>0</v>
      </c>
      <c r="BI405" s="213">
        <f>IF(N405="nulová",J405,0)</f>
        <v>0</v>
      </c>
      <c r="BJ405" s="23" t="s">
        <v>81</v>
      </c>
      <c r="BK405" s="213">
        <f>ROUND(I405*H405,2)</f>
        <v>0</v>
      </c>
      <c r="BL405" s="23" t="s">
        <v>145</v>
      </c>
      <c r="BM405" s="23" t="s">
        <v>622</v>
      </c>
    </row>
    <row r="406" spans="2:65" s="1" customFormat="1" ht="40.5">
      <c r="B406" s="40"/>
      <c r="C406" s="62"/>
      <c r="D406" s="214" t="s">
        <v>147</v>
      </c>
      <c r="E406" s="62"/>
      <c r="F406" s="215" t="s">
        <v>623</v>
      </c>
      <c r="G406" s="62"/>
      <c r="H406" s="62"/>
      <c r="I406" s="171"/>
      <c r="J406" s="62"/>
      <c r="K406" s="62"/>
      <c r="L406" s="60"/>
      <c r="M406" s="216"/>
      <c r="N406" s="41"/>
      <c r="O406" s="41"/>
      <c r="P406" s="41"/>
      <c r="Q406" s="41"/>
      <c r="R406" s="41"/>
      <c r="S406" s="41"/>
      <c r="T406" s="77"/>
      <c r="AT406" s="23" t="s">
        <v>147</v>
      </c>
      <c r="AU406" s="23" t="s">
        <v>160</v>
      </c>
    </row>
    <row r="407" spans="2:65" s="1" customFormat="1" ht="189">
      <c r="B407" s="40"/>
      <c r="C407" s="62"/>
      <c r="D407" s="214" t="s">
        <v>149</v>
      </c>
      <c r="E407" s="62"/>
      <c r="F407" s="217" t="s">
        <v>624</v>
      </c>
      <c r="G407" s="62"/>
      <c r="H407" s="62"/>
      <c r="I407" s="171"/>
      <c r="J407" s="62"/>
      <c r="K407" s="62"/>
      <c r="L407" s="60"/>
      <c r="M407" s="216"/>
      <c r="N407" s="41"/>
      <c r="O407" s="41"/>
      <c r="P407" s="41"/>
      <c r="Q407" s="41"/>
      <c r="R407" s="41"/>
      <c r="S407" s="41"/>
      <c r="T407" s="77"/>
      <c r="AT407" s="23" t="s">
        <v>149</v>
      </c>
      <c r="AU407" s="23" t="s">
        <v>160</v>
      </c>
    </row>
    <row r="408" spans="2:65" s="12" customFormat="1">
      <c r="B408" s="218"/>
      <c r="C408" s="219"/>
      <c r="D408" s="214" t="s">
        <v>151</v>
      </c>
      <c r="E408" s="220" t="s">
        <v>30</v>
      </c>
      <c r="F408" s="221" t="s">
        <v>611</v>
      </c>
      <c r="G408" s="219"/>
      <c r="H408" s="222">
        <v>3.5</v>
      </c>
      <c r="I408" s="223"/>
      <c r="J408" s="219"/>
      <c r="K408" s="219"/>
      <c r="L408" s="224"/>
      <c r="M408" s="225"/>
      <c r="N408" s="226"/>
      <c r="O408" s="226"/>
      <c r="P408" s="226"/>
      <c r="Q408" s="226"/>
      <c r="R408" s="226"/>
      <c r="S408" s="226"/>
      <c r="T408" s="227"/>
      <c r="AT408" s="228" t="s">
        <v>151</v>
      </c>
      <c r="AU408" s="228" t="s">
        <v>160</v>
      </c>
      <c r="AV408" s="12" t="s">
        <v>83</v>
      </c>
      <c r="AW408" s="12" t="s">
        <v>37</v>
      </c>
      <c r="AX408" s="12" t="s">
        <v>81</v>
      </c>
      <c r="AY408" s="228" t="s">
        <v>138</v>
      </c>
    </row>
    <row r="409" spans="2:65" s="1" customFormat="1" ht="25.5" customHeight="1">
      <c r="B409" s="40"/>
      <c r="C409" s="202" t="s">
        <v>625</v>
      </c>
      <c r="D409" s="202" t="s">
        <v>140</v>
      </c>
      <c r="E409" s="203" t="s">
        <v>626</v>
      </c>
      <c r="F409" s="204" t="s">
        <v>627</v>
      </c>
      <c r="G409" s="205" t="s">
        <v>426</v>
      </c>
      <c r="H409" s="206">
        <v>24</v>
      </c>
      <c r="I409" s="207"/>
      <c r="J409" s="208">
        <f>ROUND(I409*H409,2)</f>
        <v>0</v>
      </c>
      <c r="K409" s="204" t="s">
        <v>144</v>
      </c>
      <c r="L409" s="60"/>
      <c r="M409" s="209" t="s">
        <v>30</v>
      </c>
      <c r="N409" s="210" t="s">
        <v>45</v>
      </c>
      <c r="O409" s="41"/>
      <c r="P409" s="211">
        <f>O409*H409</f>
        <v>0</v>
      </c>
      <c r="Q409" s="211">
        <v>0</v>
      </c>
      <c r="R409" s="211">
        <f>Q409*H409</f>
        <v>0</v>
      </c>
      <c r="S409" s="211">
        <v>3.5000000000000003E-2</v>
      </c>
      <c r="T409" s="212">
        <f>S409*H409</f>
        <v>0.84000000000000008</v>
      </c>
      <c r="AR409" s="23" t="s">
        <v>145</v>
      </c>
      <c r="AT409" s="23" t="s">
        <v>140</v>
      </c>
      <c r="AU409" s="23" t="s">
        <v>160</v>
      </c>
      <c r="AY409" s="23" t="s">
        <v>138</v>
      </c>
      <c r="BE409" s="213">
        <f>IF(N409="základní",J409,0)</f>
        <v>0</v>
      </c>
      <c r="BF409" s="213">
        <f>IF(N409="snížená",J409,0)</f>
        <v>0</v>
      </c>
      <c r="BG409" s="213">
        <f>IF(N409="zákl. přenesená",J409,0)</f>
        <v>0</v>
      </c>
      <c r="BH409" s="213">
        <f>IF(N409="sníž. přenesená",J409,0)</f>
        <v>0</v>
      </c>
      <c r="BI409" s="213">
        <f>IF(N409="nulová",J409,0)</f>
        <v>0</v>
      </c>
      <c r="BJ409" s="23" t="s">
        <v>81</v>
      </c>
      <c r="BK409" s="213">
        <f>ROUND(I409*H409,2)</f>
        <v>0</v>
      </c>
      <c r="BL409" s="23" t="s">
        <v>145</v>
      </c>
      <c r="BM409" s="23" t="s">
        <v>628</v>
      </c>
    </row>
    <row r="410" spans="2:65" s="1" customFormat="1" ht="40.5">
      <c r="B410" s="40"/>
      <c r="C410" s="62"/>
      <c r="D410" s="214" t="s">
        <v>147</v>
      </c>
      <c r="E410" s="62"/>
      <c r="F410" s="215" t="s">
        <v>629</v>
      </c>
      <c r="G410" s="62"/>
      <c r="H410" s="62"/>
      <c r="I410" s="171"/>
      <c r="J410" s="62"/>
      <c r="K410" s="62"/>
      <c r="L410" s="60"/>
      <c r="M410" s="216"/>
      <c r="N410" s="41"/>
      <c r="O410" s="41"/>
      <c r="P410" s="41"/>
      <c r="Q410" s="41"/>
      <c r="R410" s="41"/>
      <c r="S410" s="41"/>
      <c r="T410" s="77"/>
      <c r="AT410" s="23" t="s">
        <v>147</v>
      </c>
      <c r="AU410" s="23" t="s">
        <v>160</v>
      </c>
    </row>
    <row r="411" spans="2:65" s="1" customFormat="1" ht="108">
      <c r="B411" s="40"/>
      <c r="C411" s="62"/>
      <c r="D411" s="214" t="s">
        <v>149</v>
      </c>
      <c r="E411" s="62"/>
      <c r="F411" s="217" t="s">
        <v>630</v>
      </c>
      <c r="G411" s="62"/>
      <c r="H411" s="62"/>
      <c r="I411" s="171"/>
      <c r="J411" s="62"/>
      <c r="K411" s="62"/>
      <c r="L411" s="60"/>
      <c r="M411" s="216"/>
      <c r="N411" s="41"/>
      <c r="O411" s="41"/>
      <c r="P411" s="41"/>
      <c r="Q411" s="41"/>
      <c r="R411" s="41"/>
      <c r="S411" s="41"/>
      <c r="T411" s="77"/>
      <c r="AT411" s="23" t="s">
        <v>149</v>
      </c>
      <c r="AU411" s="23" t="s">
        <v>160</v>
      </c>
    </row>
    <row r="412" spans="2:65" s="12" customFormat="1">
      <c r="B412" s="218"/>
      <c r="C412" s="219"/>
      <c r="D412" s="214" t="s">
        <v>151</v>
      </c>
      <c r="E412" s="220" t="s">
        <v>30</v>
      </c>
      <c r="F412" s="221" t="s">
        <v>298</v>
      </c>
      <c r="G412" s="219"/>
      <c r="H412" s="222">
        <v>24</v>
      </c>
      <c r="I412" s="223"/>
      <c r="J412" s="219"/>
      <c r="K412" s="219"/>
      <c r="L412" s="224"/>
      <c r="M412" s="225"/>
      <c r="N412" s="226"/>
      <c r="O412" s="226"/>
      <c r="P412" s="226"/>
      <c r="Q412" s="226"/>
      <c r="R412" s="226"/>
      <c r="S412" s="226"/>
      <c r="T412" s="227"/>
      <c r="AT412" s="228" t="s">
        <v>151</v>
      </c>
      <c r="AU412" s="228" t="s">
        <v>160</v>
      </c>
      <c r="AV412" s="12" t="s">
        <v>83</v>
      </c>
      <c r="AW412" s="12" t="s">
        <v>37</v>
      </c>
      <c r="AX412" s="12" t="s">
        <v>81</v>
      </c>
      <c r="AY412" s="228" t="s">
        <v>138</v>
      </c>
    </row>
    <row r="413" spans="2:65" s="1" customFormat="1" ht="16.5" customHeight="1">
      <c r="B413" s="40"/>
      <c r="C413" s="202" t="s">
        <v>631</v>
      </c>
      <c r="D413" s="202" t="s">
        <v>140</v>
      </c>
      <c r="E413" s="203" t="s">
        <v>632</v>
      </c>
      <c r="F413" s="204" t="s">
        <v>633</v>
      </c>
      <c r="G413" s="205" t="s">
        <v>155</v>
      </c>
      <c r="H413" s="206">
        <v>3</v>
      </c>
      <c r="I413" s="207"/>
      <c r="J413" s="208">
        <f>ROUND(I413*H413,2)</f>
        <v>0</v>
      </c>
      <c r="K413" s="204" t="s">
        <v>144</v>
      </c>
      <c r="L413" s="60"/>
      <c r="M413" s="209" t="s">
        <v>30</v>
      </c>
      <c r="N413" s="210" t="s">
        <v>45</v>
      </c>
      <c r="O413" s="41"/>
      <c r="P413" s="211">
        <f>O413*H413</f>
        <v>0</v>
      </c>
      <c r="Q413" s="211">
        <v>0</v>
      </c>
      <c r="R413" s="211">
        <f>Q413*H413</f>
        <v>0</v>
      </c>
      <c r="S413" s="211">
        <v>2.4</v>
      </c>
      <c r="T413" s="212">
        <f>S413*H413</f>
        <v>7.1999999999999993</v>
      </c>
      <c r="AR413" s="23" t="s">
        <v>145</v>
      </c>
      <c r="AT413" s="23" t="s">
        <v>140</v>
      </c>
      <c r="AU413" s="23" t="s">
        <v>160</v>
      </c>
      <c r="AY413" s="23" t="s">
        <v>138</v>
      </c>
      <c r="BE413" s="213">
        <f>IF(N413="základní",J413,0)</f>
        <v>0</v>
      </c>
      <c r="BF413" s="213">
        <f>IF(N413="snížená",J413,0)</f>
        <v>0</v>
      </c>
      <c r="BG413" s="213">
        <f>IF(N413="zákl. přenesená",J413,0)</f>
        <v>0</v>
      </c>
      <c r="BH413" s="213">
        <f>IF(N413="sníž. přenesená",J413,0)</f>
        <v>0</v>
      </c>
      <c r="BI413" s="213">
        <f>IF(N413="nulová",J413,0)</f>
        <v>0</v>
      </c>
      <c r="BJ413" s="23" t="s">
        <v>81</v>
      </c>
      <c r="BK413" s="213">
        <f>ROUND(I413*H413,2)</f>
        <v>0</v>
      </c>
      <c r="BL413" s="23" t="s">
        <v>145</v>
      </c>
      <c r="BM413" s="23" t="s">
        <v>634</v>
      </c>
    </row>
    <row r="414" spans="2:65" s="1" customFormat="1">
      <c r="B414" s="40"/>
      <c r="C414" s="62"/>
      <c r="D414" s="214" t="s">
        <v>147</v>
      </c>
      <c r="E414" s="62"/>
      <c r="F414" s="215" t="s">
        <v>635</v>
      </c>
      <c r="G414" s="62"/>
      <c r="H414" s="62"/>
      <c r="I414" s="171"/>
      <c r="J414" s="62"/>
      <c r="K414" s="62"/>
      <c r="L414" s="60"/>
      <c r="M414" s="216"/>
      <c r="N414" s="41"/>
      <c r="O414" s="41"/>
      <c r="P414" s="41"/>
      <c r="Q414" s="41"/>
      <c r="R414" s="41"/>
      <c r="S414" s="41"/>
      <c r="T414" s="77"/>
      <c r="AT414" s="23" t="s">
        <v>147</v>
      </c>
      <c r="AU414" s="23" t="s">
        <v>160</v>
      </c>
    </row>
    <row r="415" spans="2:65" s="1" customFormat="1" ht="40.5">
      <c r="B415" s="40"/>
      <c r="C415" s="62"/>
      <c r="D415" s="214" t="s">
        <v>149</v>
      </c>
      <c r="E415" s="62"/>
      <c r="F415" s="217" t="s">
        <v>636</v>
      </c>
      <c r="G415" s="62"/>
      <c r="H415" s="62"/>
      <c r="I415" s="171"/>
      <c r="J415" s="62"/>
      <c r="K415" s="62"/>
      <c r="L415" s="60"/>
      <c r="M415" s="216"/>
      <c r="N415" s="41"/>
      <c r="O415" s="41"/>
      <c r="P415" s="41"/>
      <c r="Q415" s="41"/>
      <c r="R415" s="41"/>
      <c r="S415" s="41"/>
      <c r="T415" s="77"/>
      <c r="AT415" s="23" t="s">
        <v>149</v>
      </c>
      <c r="AU415" s="23" t="s">
        <v>160</v>
      </c>
    </row>
    <row r="416" spans="2:65" s="12" customFormat="1">
      <c r="B416" s="218"/>
      <c r="C416" s="219"/>
      <c r="D416" s="214" t="s">
        <v>151</v>
      </c>
      <c r="E416" s="220" t="s">
        <v>30</v>
      </c>
      <c r="F416" s="221" t="s">
        <v>160</v>
      </c>
      <c r="G416" s="219"/>
      <c r="H416" s="222">
        <v>3</v>
      </c>
      <c r="I416" s="223"/>
      <c r="J416" s="219"/>
      <c r="K416" s="219"/>
      <c r="L416" s="224"/>
      <c r="M416" s="225"/>
      <c r="N416" s="226"/>
      <c r="O416" s="226"/>
      <c r="P416" s="226"/>
      <c r="Q416" s="226"/>
      <c r="R416" s="226"/>
      <c r="S416" s="226"/>
      <c r="T416" s="227"/>
      <c r="AT416" s="228" t="s">
        <v>151</v>
      </c>
      <c r="AU416" s="228" t="s">
        <v>160</v>
      </c>
      <c r="AV416" s="12" t="s">
        <v>83</v>
      </c>
      <c r="AW416" s="12" t="s">
        <v>37</v>
      </c>
      <c r="AX416" s="12" t="s">
        <v>81</v>
      </c>
      <c r="AY416" s="228" t="s">
        <v>138</v>
      </c>
    </row>
    <row r="417" spans="2:65" s="1" customFormat="1" ht="16.5" customHeight="1">
      <c r="B417" s="40"/>
      <c r="C417" s="202" t="s">
        <v>637</v>
      </c>
      <c r="D417" s="202" t="s">
        <v>140</v>
      </c>
      <c r="E417" s="203" t="s">
        <v>638</v>
      </c>
      <c r="F417" s="204" t="s">
        <v>639</v>
      </c>
      <c r="G417" s="205" t="s">
        <v>143</v>
      </c>
      <c r="H417" s="206">
        <v>770</v>
      </c>
      <c r="I417" s="207"/>
      <c r="J417" s="208">
        <f>ROUND(I417*H417,2)</f>
        <v>0</v>
      </c>
      <c r="K417" s="204" t="s">
        <v>144</v>
      </c>
      <c r="L417" s="60"/>
      <c r="M417" s="209" t="s">
        <v>30</v>
      </c>
      <c r="N417" s="210" t="s">
        <v>45</v>
      </c>
      <c r="O417" s="41"/>
      <c r="P417" s="211">
        <f>O417*H417</f>
        <v>0</v>
      </c>
      <c r="Q417" s="211">
        <v>0</v>
      </c>
      <c r="R417" s="211">
        <f>Q417*H417</f>
        <v>0</v>
      </c>
      <c r="S417" s="211">
        <v>0.44</v>
      </c>
      <c r="T417" s="212">
        <f>S417*H417</f>
        <v>338.8</v>
      </c>
      <c r="AR417" s="23" t="s">
        <v>145</v>
      </c>
      <c r="AT417" s="23" t="s">
        <v>140</v>
      </c>
      <c r="AU417" s="23" t="s">
        <v>160</v>
      </c>
      <c r="AY417" s="23" t="s">
        <v>138</v>
      </c>
      <c r="BE417" s="213">
        <f>IF(N417="základní",J417,0)</f>
        <v>0</v>
      </c>
      <c r="BF417" s="213">
        <f>IF(N417="snížená",J417,0)</f>
        <v>0</v>
      </c>
      <c r="BG417" s="213">
        <f>IF(N417="zákl. přenesená",J417,0)</f>
        <v>0</v>
      </c>
      <c r="BH417" s="213">
        <f>IF(N417="sníž. přenesená",J417,0)</f>
        <v>0</v>
      </c>
      <c r="BI417" s="213">
        <f>IF(N417="nulová",J417,0)</f>
        <v>0</v>
      </c>
      <c r="BJ417" s="23" t="s">
        <v>81</v>
      </c>
      <c r="BK417" s="213">
        <f>ROUND(I417*H417,2)</f>
        <v>0</v>
      </c>
      <c r="BL417" s="23" t="s">
        <v>145</v>
      </c>
      <c r="BM417" s="23" t="s">
        <v>640</v>
      </c>
    </row>
    <row r="418" spans="2:65" s="1" customFormat="1" ht="40.5">
      <c r="B418" s="40"/>
      <c r="C418" s="62"/>
      <c r="D418" s="214" t="s">
        <v>147</v>
      </c>
      <c r="E418" s="62"/>
      <c r="F418" s="215" t="s">
        <v>641</v>
      </c>
      <c r="G418" s="62"/>
      <c r="H418" s="62"/>
      <c r="I418" s="171"/>
      <c r="J418" s="62"/>
      <c r="K418" s="62"/>
      <c r="L418" s="60"/>
      <c r="M418" s="216"/>
      <c r="N418" s="41"/>
      <c r="O418" s="41"/>
      <c r="P418" s="41"/>
      <c r="Q418" s="41"/>
      <c r="R418" s="41"/>
      <c r="S418" s="41"/>
      <c r="T418" s="77"/>
      <c r="AT418" s="23" t="s">
        <v>147</v>
      </c>
      <c r="AU418" s="23" t="s">
        <v>160</v>
      </c>
    </row>
    <row r="419" spans="2:65" s="1" customFormat="1" ht="256.5">
      <c r="B419" s="40"/>
      <c r="C419" s="62"/>
      <c r="D419" s="214" t="s">
        <v>149</v>
      </c>
      <c r="E419" s="62"/>
      <c r="F419" s="217" t="s">
        <v>642</v>
      </c>
      <c r="G419" s="62"/>
      <c r="H419" s="62"/>
      <c r="I419" s="171"/>
      <c r="J419" s="62"/>
      <c r="K419" s="62"/>
      <c r="L419" s="60"/>
      <c r="M419" s="216"/>
      <c r="N419" s="41"/>
      <c r="O419" s="41"/>
      <c r="P419" s="41"/>
      <c r="Q419" s="41"/>
      <c r="R419" s="41"/>
      <c r="S419" s="41"/>
      <c r="T419" s="77"/>
      <c r="AT419" s="23" t="s">
        <v>149</v>
      </c>
      <c r="AU419" s="23" t="s">
        <v>160</v>
      </c>
    </row>
    <row r="420" spans="2:65" s="12" customFormat="1">
      <c r="B420" s="218"/>
      <c r="C420" s="219"/>
      <c r="D420" s="214" t="s">
        <v>151</v>
      </c>
      <c r="E420" s="220" t="s">
        <v>30</v>
      </c>
      <c r="F420" s="221" t="s">
        <v>643</v>
      </c>
      <c r="G420" s="219"/>
      <c r="H420" s="222">
        <v>770</v>
      </c>
      <c r="I420" s="223"/>
      <c r="J420" s="219"/>
      <c r="K420" s="219"/>
      <c r="L420" s="224"/>
      <c r="M420" s="225"/>
      <c r="N420" s="226"/>
      <c r="O420" s="226"/>
      <c r="P420" s="226"/>
      <c r="Q420" s="226"/>
      <c r="R420" s="226"/>
      <c r="S420" s="226"/>
      <c r="T420" s="227"/>
      <c r="AT420" s="228" t="s">
        <v>151</v>
      </c>
      <c r="AU420" s="228" t="s">
        <v>160</v>
      </c>
      <c r="AV420" s="12" t="s">
        <v>83</v>
      </c>
      <c r="AW420" s="12" t="s">
        <v>37</v>
      </c>
      <c r="AX420" s="12" t="s">
        <v>81</v>
      </c>
      <c r="AY420" s="228" t="s">
        <v>138</v>
      </c>
    </row>
    <row r="421" spans="2:65" s="1" customFormat="1" ht="16.5" customHeight="1">
      <c r="B421" s="40"/>
      <c r="C421" s="202" t="s">
        <v>644</v>
      </c>
      <c r="D421" s="202" t="s">
        <v>140</v>
      </c>
      <c r="E421" s="203" t="s">
        <v>645</v>
      </c>
      <c r="F421" s="204" t="s">
        <v>646</v>
      </c>
      <c r="G421" s="205" t="s">
        <v>143</v>
      </c>
      <c r="H421" s="206">
        <v>742</v>
      </c>
      <c r="I421" s="207"/>
      <c r="J421" s="208">
        <f>ROUND(I421*H421,2)</f>
        <v>0</v>
      </c>
      <c r="K421" s="204" t="s">
        <v>144</v>
      </c>
      <c r="L421" s="60"/>
      <c r="M421" s="209" t="s">
        <v>30</v>
      </c>
      <c r="N421" s="210" t="s">
        <v>45</v>
      </c>
      <c r="O421" s="41"/>
      <c r="P421" s="211">
        <f>O421*H421</f>
        <v>0</v>
      </c>
      <c r="Q421" s="211">
        <v>0</v>
      </c>
      <c r="R421" s="211">
        <f>Q421*H421</f>
        <v>0</v>
      </c>
      <c r="S421" s="211">
        <v>0.22</v>
      </c>
      <c r="T421" s="212">
        <f>S421*H421</f>
        <v>163.24</v>
      </c>
      <c r="AR421" s="23" t="s">
        <v>145</v>
      </c>
      <c r="AT421" s="23" t="s">
        <v>140</v>
      </c>
      <c r="AU421" s="23" t="s">
        <v>160</v>
      </c>
      <c r="AY421" s="23" t="s">
        <v>138</v>
      </c>
      <c r="BE421" s="213">
        <f>IF(N421="základní",J421,0)</f>
        <v>0</v>
      </c>
      <c r="BF421" s="213">
        <f>IF(N421="snížená",J421,0)</f>
        <v>0</v>
      </c>
      <c r="BG421" s="213">
        <f>IF(N421="zákl. přenesená",J421,0)</f>
        <v>0</v>
      </c>
      <c r="BH421" s="213">
        <f>IF(N421="sníž. přenesená",J421,0)</f>
        <v>0</v>
      </c>
      <c r="BI421" s="213">
        <f>IF(N421="nulová",J421,0)</f>
        <v>0</v>
      </c>
      <c r="BJ421" s="23" t="s">
        <v>81</v>
      </c>
      <c r="BK421" s="213">
        <f>ROUND(I421*H421,2)</f>
        <v>0</v>
      </c>
      <c r="BL421" s="23" t="s">
        <v>145</v>
      </c>
      <c r="BM421" s="23" t="s">
        <v>647</v>
      </c>
    </row>
    <row r="422" spans="2:65" s="1" customFormat="1" ht="40.5">
      <c r="B422" s="40"/>
      <c r="C422" s="62"/>
      <c r="D422" s="214" t="s">
        <v>147</v>
      </c>
      <c r="E422" s="62"/>
      <c r="F422" s="215" t="s">
        <v>648</v>
      </c>
      <c r="G422" s="62"/>
      <c r="H422" s="62"/>
      <c r="I422" s="171"/>
      <c r="J422" s="62"/>
      <c r="K422" s="62"/>
      <c r="L422" s="60"/>
      <c r="M422" s="216"/>
      <c r="N422" s="41"/>
      <c r="O422" s="41"/>
      <c r="P422" s="41"/>
      <c r="Q422" s="41"/>
      <c r="R422" s="41"/>
      <c r="S422" s="41"/>
      <c r="T422" s="77"/>
      <c r="AT422" s="23" t="s">
        <v>147</v>
      </c>
      <c r="AU422" s="23" t="s">
        <v>160</v>
      </c>
    </row>
    <row r="423" spans="2:65" s="1" customFormat="1" ht="256.5">
      <c r="B423" s="40"/>
      <c r="C423" s="62"/>
      <c r="D423" s="214" t="s">
        <v>149</v>
      </c>
      <c r="E423" s="62"/>
      <c r="F423" s="217" t="s">
        <v>642</v>
      </c>
      <c r="G423" s="62"/>
      <c r="H423" s="62"/>
      <c r="I423" s="171"/>
      <c r="J423" s="62"/>
      <c r="K423" s="62"/>
      <c r="L423" s="60"/>
      <c r="M423" s="216"/>
      <c r="N423" s="41"/>
      <c r="O423" s="41"/>
      <c r="P423" s="41"/>
      <c r="Q423" s="41"/>
      <c r="R423" s="41"/>
      <c r="S423" s="41"/>
      <c r="T423" s="77"/>
      <c r="AT423" s="23" t="s">
        <v>149</v>
      </c>
      <c r="AU423" s="23" t="s">
        <v>160</v>
      </c>
    </row>
    <row r="424" spans="2:65" s="12" customFormat="1">
      <c r="B424" s="218"/>
      <c r="C424" s="219"/>
      <c r="D424" s="214" t="s">
        <v>151</v>
      </c>
      <c r="E424" s="220" t="s">
        <v>30</v>
      </c>
      <c r="F424" s="221" t="s">
        <v>649</v>
      </c>
      <c r="G424" s="219"/>
      <c r="H424" s="222">
        <v>742</v>
      </c>
      <c r="I424" s="223"/>
      <c r="J424" s="219"/>
      <c r="K424" s="219"/>
      <c r="L424" s="224"/>
      <c r="M424" s="225"/>
      <c r="N424" s="226"/>
      <c r="O424" s="226"/>
      <c r="P424" s="226"/>
      <c r="Q424" s="226"/>
      <c r="R424" s="226"/>
      <c r="S424" s="226"/>
      <c r="T424" s="227"/>
      <c r="AT424" s="228" t="s">
        <v>151</v>
      </c>
      <c r="AU424" s="228" t="s">
        <v>160</v>
      </c>
      <c r="AV424" s="12" t="s">
        <v>83</v>
      </c>
      <c r="AW424" s="12" t="s">
        <v>37</v>
      </c>
      <c r="AX424" s="12" t="s">
        <v>81</v>
      </c>
      <c r="AY424" s="228" t="s">
        <v>138</v>
      </c>
    </row>
    <row r="425" spans="2:65" s="1" customFormat="1" ht="16.5" customHeight="1">
      <c r="B425" s="40"/>
      <c r="C425" s="202" t="s">
        <v>650</v>
      </c>
      <c r="D425" s="202" t="s">
        <v>140</v>
      </c>
      <c r="E425" s="203" t="s">
        <v>651</v>
      </c>
      <c r="F425" s="204" t="s">
        <v>652</v>
      </c>
      <c r="G425" s="205" t="s">
        <v>143</v>
      </c>
      <c r="H425" s="206">
        <v>69</v>
      </c>
      <c r="I425" s="207"/>
      <c r="J425" s="208">
        <f>ROUND(I425*H425,2)</f>
        <v>0</v>
      </c>
      <c r="K425" s="204" t="s">
        <v>144</v>
      </c>
      <c r="L425" s="60"/>
      <c r="M425" s="209" t="s">
        <v>30</v>
      </c>
      <c r="N425" s="210" t="s">
        <v>45</v>
      </c>
      <c r="O425" s="41"/>
      <c r="P425" s="211">
        <f>O425*H425</f>
        <v>0</v>
      </c>
      <c r="Q425" s="211">
        <v>0</v>
      </c>
      <c r="R425" s="211">
        <f>Q425*H425</f>
        <v>0</v>
      </c>
      <c r="S425" s="211">
        <v>0.28100000000000003</v>
      </c>
      <c r="T425" s="212">
        <f>S425*H425</f>
        <v>19.389000000000003</v>
      </c>
      <c r="AR425" s="23" t="s">
        <v>145</v>
      </c>
      <c r="AT425" s="23" t="s">
        <v>140</v>
      </c>
      <c r="AU425" s="23" t="s">
        <v>160</v>
      </c>
      <c r="AY425" s="23" t="s">
        <v>138</v>
      </c>
      <c r="BE425" s="213">
        <f>IF(N425="základní",J425,0)</f>
        <v>0</v>
      </c>
      <c r="BF425" s="213">
        <f>IF(N425="snížená",J425,0)</f>
        <v>0</v>
      </c>
      <c r="BG425" s="213">
        <f>IF(N425="zákl. přenesená",J425,0)</f>
        <v>0</v>
      </c>
      <c r="BH425" s="213">
        <f>IF(N425="sníž. přenesená",J425,0)</f>
        <v>0</v>
      </c>
      <c r="BI425" s="213">
        <f>IF(N425="nulová",J425,0)</f>
        <v>0</v>
      </c>
      <c r="BJ425" s="23" t="s">
        <v>81</v>
      </c>
      <c r="BK425" s="213">
        <f>ROUND(I425*H425,2)</f>
        <v>0</v>
      </c>
      <c r="BL425" s="23" t="s">
        <v>145</v>
      </c>
      <c r="BM425" s="23" t="s">
        <v>653</v>
      </c>
    </row>
    <row r="426" spans="2:65" s="1" customFormat="1" ht="40.5">
      <c r="B426" s="40"/>
      <c r="C426" s="62"/>
      <c r="D426" s="214" t="s">
        <v>147</v>
      </c>
      <c r="E426" s="62"/>
      <c r="F426" s="215" t="s">
        <v>654</v>
      </c>
      <c r="G426" s="62"/>
      <c r="H426" s="62"/>
      <c r="I426" s="171"/>
      <c r="J426" s="62"/>
      <c r="K426" s="62"/>
      <c r="L426" s="60"/>
      <c r="M426" s="216"/>
      <c r="N426" s="41"/>
      <c r="O426" s="41"/>
      <c r="P426" s="41"/>
      <c r="Q426" s="41"/>
      <c r="R426" s="41"/>
      <c r="S426" s="41"/>
      <c r="T426" s="77"/>
      <c r="AT426" s="23" t="s">
        <v>147</v>
      </c>
      <c r="AU426" s="23" t="s">
        <v>160</v>
      </c>
    </row>
    <row r="427" spans="2:65" s="1" customFormat="1" ht="189">
      <c r="B427" s="40"/>
      <c r="C427" s="62"/>
      <c r="D427" s="214" t="s">
        <v>149</v>
      </c>
      <c r="E427" s="62"/>
      <c r="F427" s="217" t="s">
        <v>624</v>
      </c>
      <c r="G427" s="62"/>
      <c r="H427" s="62"/>
      <c r="I427" s="171"/>
      <c r="J427" s="62"/>
      <c r="K427" s="62"/>
      <c r="L427" s="60"/>
      <c r="M427" s="216"/>
      <c r="N427" s="41"/>
      <c r="O427" s="41"/>
      <c r="P427" s="41"/>
      <c r="Q427" s="41"/>
      <c r="R427" s="41"/>
      <c r="S427" s="41"/>
      <c r="T427" s="77"/>
      <c r="AT427" s="23" t="s">
        <v>149</v>
      </c>
      <c r="AU427" s="23" t="s">
        <v>160</v>
      </c>
    </row>
    <row r="428" spans="2:65" s="12" customFormat="1">
      <c r="B428" s="218"/>
      <c r="C428" s="219"/>
      <c r="D428" s="214" t="s">
        <v>151</v>
      </c>
      <c r="E428" s="220" t="s">
        <v>30</v>
      </c>
      <c r="F428" s="221" t="s">
        <v>583</v>
      </c>
      <c r="G428" s="219"/>
      <c r="H428" s="222">
        <v>69</v>
      </c>
      <c r="I428" s="223"/>
      <c r="J428" s="219"/>
      <c r="K428" s="219"/>
      <c r="L428" s="224"/>
      <c r="M428" s="225"/>
      <c r="N428" s="226"/>
      <c r="O428" s="226"/>
      <c r="P428" s="226"/>
      <c r="Q428" s="226"/>
      <c r="R428" s="226"/>
      <c r="S428" s="226"/>
      <c r="T428" s="227"/>
      <c r="AT428" s="228" t="s">
        <v>151</v>
      </c>
      <c r="AU428" s="228" t="s">
        <v>160</v>
      </c>
      <c r="AV428" s="12" t="s">
        <v>83</v>
      </c>
      <c r="AW428" s="12" t="s">
        <v>37</v>
      </c>
      <c r="AX428" s="12" t="s">
        <v>81</v>
      </c>
      <c r="AY428" s="228" t="s">
        <v>138</v>
      </c>
    </row>
    <row r="429" spans="2:65" s="1" customFormat="1" ht="16.5" customHeight="1">
      <c r="B429" s="40"/>
      <c r="C429" s="202" t="s">
        <v>655</v>
      </c>
      <c r="D429" s="202" t="s">
        <v>140</v>
      </c>
      <c r="E429" s="203" t="s">
        <v>656</v>
      </c>
      <c r="F429" s="204" t="s">
        <v>657</v>
      </c>
      <c r="G429" s="205" t="s">
        <v>426</v>
      </c>
      <c r="H429" s="206">
        <v>178</v>
      </c>
      <c r="I429" s="207"/>
      <c r="J429" s="208">
        <f>ROUND(I429*H429,2)</f>
        <v>0</v>
      </c>
      <c r="K429" s="204" t="s">
        <v>144</v>
      </c>
      <c r="L429" s="60"/>
      <c r="M429" s="209" t="s">
        <v>30</v>
      </c>
      <c r="N429" s="210" t="s">
        <v>45</v>
      </c>
      <c r="O429" s="41"/>
      <c r="P429" s="211">
        <f>O429*H429</f>
        <v>0</v>
      </c>
      <c r="Q429" s="211">
        <v>0</v>
      </c>
      <c r="R429" s="211">
        <f>Q429*H429</f>
        <v>0</v>
      </c>
      <c r="S429" s="211">
        <v>0.20499999999999999</v>
      </c>
      <c r="T429" s="212">
        <f>S429*H429</f>
        <v>36.489999999999995</v>
      </c>
      <c r="AR429" s="23" t="s">
        <v>145</v>
      </c>
      <c r="AT429" s="23" t="s">
        <v>140</v>
      </c>
      <c r="AU429" s="23" t="s">
        <v>160</v>
      </c>
      <c r="AY429" s="23" t="s">
        <v>138</v>
      </c>
      <c r="BE429" s="213">
        <f>IF(N429="základní",J429,0)</f>
        <v>0</v>
      </c>
      <c r="BF429" s="213">
        <f>IF(N429="snížená",J429,0)</f>
        <v>0</v>
      </c>
      <c r="BG429" s="213">
        <f>IF(N429="zákl. přenesená",J429,0)</f>
        <v>0</v>
      </c>
      <c r="BH429" s="213">
        <f>IF(N429="sníž. přenesená",J429,0)</f>
        <v>0</v>
      </c>
      <c r="BI429" s="213">
        <f>IF(N429="nulová",J429,0)</f>
        <v>0</v>
      </c>
      <c r="BJ429" s="23" t="s">
        <v>81</v>
      </c>
      <c r="BK429" s="213">
        <f>ROUND(I429*H429,2)</f>
        <v>0</v>
      </c>
      <c r="BL429" s="23" t="s">
        <v>145</v>
      </c>
      <c r="BM429" s="23" t="s">
        <v>658</v>
      </c>
    </row>
    <row r="430" spans="2:65" s="1" customFormat="1" ht="27">
      <c r="B430" s="40"/>
      <c r="C430" s="62"/>
      <c r="D430" s="214" t="s">
        <v>147</v>
      </c>
      <c r="E430" s="62"/>
      <c r="F430" s="215" t="s">
        <v>659</v>
      </c>
      <c r="G430" s="62"/>
      <c r="H430" s="62"/>
      <c r="I430" s="171"/>
      <c r="J430" s="62"/>
      <c r="K430" s="62"/>
      <c r="L430" s="60"/>
      <c r="M430" s="216"/>
      <c r="N430" s="41"/>
      <c r="O430" s="41"/>
      <c r="P430" s="41"/>
      <c r="Q430" s="41"/>
      <c r="R430" s="41"/>
      <c r="S430" s="41"/>
      <c r="T430" s="77"/>
      <c r="AT430" s="23" t="s">
        <v>147</v>
      </c>
      <c r="AU430" s="23" t="s">
        <v>160</v>
      </c>
    </row>
    <row r="431" spans="2:65" s="1" customFormat="1" ht="148.5">
      <c r="B431" s="40"/>
      <c r="C431" s="62"/>
      <c r="D431" s="214" t="s">
        <v>149</v>
      </c>
      <c r="E431" s="62"/>
      <c r="F431" s="217" t="s">
        <v>660</v>
      </c>
      <c r="G431" s="62"/>
      <c r="H431" s="62"/>
      <c r="I431" s="171"/>
      <c r="J431" s="62"/>
      <c r="K431" s="62"/>
      <c r="L431" s="60"/>
      <c r="M431" s="216"/>
      <c r="N431" s="41"/>
      <c r="O431" s="41"/>
      <c r="P431" s="41"/>
      <c r="Q431" s="41"/>
      <c r="R431" s="41"/>
      <c r="S431" s="41"/>
      <c r="T431" s="77"/>
      <c r="AT431" s="23" t="s">
        <v>149</v>
      </c>
      <c r="AU431" s="23" t="s">
        <v>160</v>
      </c>
    </row>
    <row r="432" spans="2:65" s="1" customFormat="1" ht="27">
      <c r="B432" s="40"/>
      <c r="C432" s="62"/>
      <c r="D432" s="214" t="s">
        <v>209</v>
      </c>
      <c r="E432" s="62"/>
      <c r="F432" s="217" t="s">
        <v>661</v>
      </c>
      <c r="G432" s="62"/>
      <c r="H432" s="62"/>
      <c r="I432" s="171"/>
      <c r="J432" s="62"/>
      <c r="K432" s="62"/>
      <c r="L432" s="60"/>
      <c r="M432" s="216"/>
      <c r="N432" s="41"/>
      <c r="O432" s="41"/>
      <c r="P432" s="41"/>
      <c r="Q432" s="41"/>
      <c r="R432" s="41"/>
      <c r="S432" s="41"/>
      <c r="T432" s="77"/>
      <c r="AT432" s="23" t="s">
        <v>209</v>
      </c>
      <c r="AU432" s="23" t="s">
        <v>160</v>
      </c>
    </row>
    <row r="433" spans="2:65" s="12" customFormat="1">
      <c r="B433" s="218"/>
      <c r="C433" s="219"/>
      <c r="D433" s="214" t="s">
        <v>151</v>
      </c>
      <c r="E433" s="220" t="s">
        <v>30</v>
      </c>
      <c r="F433" s="221" t="s">
        <v>603</v>
      </c>
      <c r="G433" s="219"/>
      <c r="H433" s="222">
        <v>66</v>
      </c>
      <c r="I433" s="223"/>
      <c r="J433" s="219"/>
      <c r="K433" s="219"/>
      <c r="L433" s="224"/>
      <c r="M433" s="225"/>
      <c r="N433" s="226"/>
      <c r="O433" s="226"/>
      <c r="P433" s="226"/>
      <c r="Q433" s="226"/>
      <c r="R433" s="226"/>
      <c r="S433" s="226"/>
      <c r="T433" s="227"/>
      <c r="AT433" s="228" t="s">
        <v>151</v>
      </c>
      <c r="AU433" s="228" t="s">
        <v>160</v>
      </c>
      <c r="AV433" s="12" t="s">
        <v>83</v>
      </c>
      <c r="AW433" s="12" t="s">
        <v>37</v>
      </c>
      <c r="AX433" s="12" t="s">
        <v>74</v>
      </c>
      <c r="AY433" s="228" t="s">
        <v>138</v>
      </c>
    </row>
    <row r="434" spans="2:65" s="12" customFormat="1">
      <c r="B434" s="218"/>
      <c r="C434" s="219"/>
      <c r="D434" s="214" t="s">
        <v>151</v>
      </c>
      <c r="E434" s="220" t="s">
        <v>30</v>
      </c>
      <c r="F434" s="221" t="s">
        <v>662</v>
      </c>
      <c r="G434" s="219"/>
      <c r="H434" s="222">
        <v>62</v>
      </c>
      <c r="I434" s="223"/>
      <c r="J434" s="219"/>
      <c r="K434" s="219"/>
      <c r="L434" s="224"/>
      <c r="M434" s="225"/>
      <c r="N434" s="226"/>
      <c r="O434" s="226"/>
      <c r="P434" s="226"/>
      <c r="Q434" s="226"/>
      <c r="R434" s="226"/>
      <c r="S434" s="226"/>
      <c r="T434" s="227"/>
      <c r="AT434" s="228" t="s">
        <v>151</v>
      </c>
      <c r="AU434" s="228" t="s">
        <v>160</v>
      </c>
      <c r="AV434" s="12" t="s">
        <v>83</v>
      </c>
      <c r="AW434" s="12" t="s">
        <v>37</v>
      </c>
      <c r="AX434" s="12" t="s">
        <v>74</v>
      </c>
      <c r="AY434" s="228" t="s">
        <v>138</v>
      </c>
    </row>
    <row r="435" spans="2:65" s="12" customFormat="1">
      <c r="B435" s="218"/>
      <c r="C435" s="219"/>
      <c r="D435" s="214" t="s">
        <v>151</v>
      </c>
      <c r="E435" s="220" t="s">
        <v>30</v>
      </c>
      <c r="F435" s="221" t="s">
        <v>604</v>
      </c>
      <c r="G435" s="219"/>
      <c r="H435" s="222">
        <v>50</v>
      </c>
      <c r="I435" s="223"/>
      <c r="J435" s="219"/>
      <c r="K435" s="219"/>
      <c r="L435" s="224"/>
      <c r="M435" s="225"/>
      <c r="N435" s="226"/>
      <c r="O435" s="226"/>
      <c r="P435" s="226"/>
      <c r="Q435" s="226"/>
      <c r="R435" s="226"/>
      <c r="S435" s="226"/>
      <c r="T435" s="227"/>
      <c r="AT435" s="228" t="s">
        <v>151</v>
      </c>
      <c r="AU435" s="228" t="s">
        <v>160</v>
      </c>
      <c r="AV435" s="12" t="s">
        <v>83</v>
      </c>
      <c r="AW435" s="12" t="s">
        <v>37</v>
      </c>
      <c r="AX435" s="12" t="s">
        <v>74</v>
      </c>
      <c r="AY435" s="228" t="s">
        <v>138</v>
      </c>
    </row>
    <row r="436" spans="2:65" s="13" customFormat="1">
      <c r="B436" s="229"/>
      <c r="C436" s="230"/>
      <c r="D436" s="214" t="s">
        <v>151</v>
      </c>
      <c r="E436" s="231" t="s">
        <v>30</v>
      </c>
      <c r="F436" s="232" t="s">
        <v>218</v>
      </c>
      <c r="G436" s="230"/>
      <c r="H436" s="233">
        <v>178</v>
      </c>
      <c r="I436" s="234"/>
      <c r="J436" s="230"/>
      <c r="K436" s="230"/>
      <c r="L436" s="235"/>
      <c r="M436" s="236"/>
      <c r="N436" s="237"/>
      <c r="O436" s="237"/>
      <c r="P436" s="237"/>
      <c r="Q436" s="237"/>
      <c r="R436" s="237"/>
      <c r="S436" s="237"/>
      <c r="T436" s="238"/>
      <c r="AT436" s="239" t="s">
        <v>151</v>
      </c>
      <c r="AU436" s="239" t="s">
        <v>160</v>
      </c>
      <c r="AV436" s="13" t="s">
        <v>145</v>
      </c>
      <c r="AW436" s="13" t="s">
        <v>37</v>
      </c>
      <c r="AX436" s="13" t="s">
        <v>81</v>
      </c>
      <c r="AY436" s="239" t="s">
        <v>138</v>
      </c>
    </row>
    <row r="437" spans="2:65" s="1" customFormat="1" ht="25.5" customHeight="1">
      <c r="B437" s="40"/>
      <c r="C437" s="202" t="s">
        <v>663</v>
      </c>
      <c r="D437" s="202" t="s">
        <v>140</v>
      </c>
      <c r="E437" s="203" t="s">
        <v>664</v>
      </c>
      <c r="F437" s="204" t="s">
        <v>665</v>
      </c>
      <c r="G437" s="205" t="s">
        <v>433</v>
      </c>
      <c r="H437" s="206">
        <v>6</v>
      </c>
      <c r="I437" s="207"/>
      <c r="J437" s="208">
        <f>ROUND(I437*H437,2)</f>
        <v>0</v>
      </c>
      <c r="K437" s="204" t="s">
        <v>144</v>
      </c>
      <c r="L437" s="60"/>
      <c r="M437" s="209" t="s">
        <v>30</v>
      </c>
      <c r="N437" s="210" t="s">
        <v>45</v>
      </c>
      <c r="O437" s="41"/>
      <c r="P437" s="211">
        <f>O437*H437</f>
        <v>0</v>
      </c>
      <c r="Q437" s="211">
        <v>0</v>
      </c>
      <c r="R437" s="211">
        <f>Q437*H437</f>
        <v>0</v>
      </c>
      <c r="S437" s="211">
        <v>8.2000000000000003E-2</v>
      </c>
      <c r="T437" s="212">
        <f>S437*H437</f>
        <v>0.49199999999999999</v>
      </c>
      <c r="AR437" s="23" t="s">
        <v>145</v>
      </c>
      <c r="AT437" s="23" t="s">
        <v>140</v>
      </c>
      <c r="AU437" s="23" t="s">
        <v>160</v>
      </c>
      <c r="AY437" s="23" t="s">
        <v>138</v>
      </c>
      <c r="BE437" s="213">
        <f>IF(N437="základní",J437,0)</f>
        <v>0</v>
      </c>
      <c r="BF437" s="213">
        <f>IF(N437="snížená",J437,0)</f>
        <v>0</v>
      </c>
      <c r="BG437" s="213">
        <f>IF(N437="zákl. přenesená",J437,0)</f>
        <v>0</v>
      </c>
      <c r="BH437" s="213">
        <f>IF(N437="sníž. přenesená",J437,0)</f>
        <v>0</v>
      </c>
      <c r="BI437" s="213">
        <f>IF(N437="nulová",J437,0)</f>
        <v>0</v>
      </c>
      <c r="BJ437" s="23" t="s">
        <v>81</v>
      </c>
      <c r="BK437" s="213">
        <f>ROUND(I437*H437,2)</f>
        <v>0</v>
      </c>
      <c r="BL437" s="23" t="s">
        <v>145</v>
      </c>
      <c r="BM437" s="23" t="s">
        <v>666</v>
      </c>
    </row>
    <row r="438" spans="2:65" s="1" customFormat="1" ht="27">
      <c r="B438" s="40"/>
      <c r="C438" s="62"/>
      <c r="D438" s="214" t="s">
        <v>147</v>
      </c>
      <c r="E438" s="62"/>
      <c r="F438" s="215" t="s">
        <v>667</v>
      </c>
      <c r="G438" s="62"/>
      <c r="H438" s="62"/>
      <c r="I438" s="171"/>
      <c r="J438" s="62"/>
      <c r="K438" s="62"/>
      <c r="L438" s="60"/>
      <c r="M438" s="216"/>
      <c r="N438" s="41"/>
      <c r="O438" s="41"/>
      <c r="P438" s="41"/>
      <c r="Q438" s="41"/>
      <c r="R438" s="41"/>
      <c r="S438" s="41"/>
      <c r="T438" s="77"/>
      <c r="AT438" s="23" t="s">
        <v>147</v>
      </c>
      <c r="AU438" s="23" t="s">
        <v>160</v>
      </c>
    </row>
    <row r="439" spans="2:65" s="1" customFormat="1" ht="67.5">
      <c r="B439" s="40"/>
      <c r="C439" s="62"/>
      <c r="D439" s="214" t="s">
        <v>149</v>
      </c>
      <c r="E439" s="62"/>
      <c r="F439" s="217" t="s">
        <v>668</v>
      </c>
      <c r="G439" s="62"/>
      <c r="H439" s="62"/>
      <c r="I439" s="171"/>
      <c r="J439" s="62"/>
      <c r="K439" s="62"/>
      <c r="L439" s="60"/>
      <c r="M439" s="216"/>
      <c r="N439" s="41"/>
      <c r="O439" s="41"/>
      <c r="P439" s="41"/>
      <c r="Q439" s="41"/>
      <c r="R439" s="41"/>
      <c r="S439" s="41"/>
      <c r="T439" s="77"/>
      <c r="AT439" s="23" t="s">
        <v>149</v>
      </c>
      <c r="AU439" s="23" t="s">
        <v>160</v>
      </c>
    </row>
    <row r="440" spans="2:65" s="12" customFormat="1">
      <c r="B440" s="218"/>
      <c r="C440" s="219"/>
      <c r="D440" s="214" t="s">
        <v>151</v>
      </c>
      <c r="E440" s="220" t="s">
        <v>30</v>
      </c>
      <c r="F440" s="221" t="s">
        <v>177</v>
      </c>
      <c r="G440" s="219"/>
      <c r="H440" s="222">
        <v>6</v>
      </c>
      <c r="I440" s="223"/>
      <c r="J440" s="219"/>
      <c r="K440" s="219"/>
      <c r="L440" s="224"/>
      <c r="M440" s="225"/>
      <c r="N440" s="226"/>
      <c r="O440" s="226"/>
      <c r="P440" s="226"/>
      <c r="Q440" s="226"/>
      <c r="R440" s="226"/>
      <c r="S440" s="226"/>
      <c r="T440" s="227"/>
      <c r="AT440" s="228" t="s">
        <v>151</v>
      </c>
      <c r="AU440" s="228" t="s">
        <v>160</v>
      </c>
      <c r="AV440" s="12" t="s">
        <v>83</v>
      </c>
      <c r="AW440" s="12" t="s">
        <v>37</v>
      </c>
      <c r="AX440" s="12" t="s">
        <v>81</v>
      </c>
      <c r="AY440" s="228" t="s">
        <v>138</v>
      </c>
    </row>
    <row r="441" spans="2:65" s="1" customFormat="1" ht="16.5" customHeight="1">
      <c r="B441" s="40"/>
      <c r="C441" s="202" t="s">
        <v>669</v>
      </c>
      <c r="D441" s="202" t="s">
        <v>140</v>
      </c>
      <c r="E441" s="203" t="s">
        <v>670</v>
      </c>
      <c r="F441" s="204" t="s">
        <v>671</v>
      </c>
      <c r="G441" s="205" t="s">
        <v>433</v>
      </c>
      <c r="H441" s="206">
        <v>6</v>
      </c>
      <c r="I441" s="207"/>
      <c r="J441" s="208">
        <f>ROUND(I441*H441,2)</f>
        <v>0</v>
      </c>
      <c r="K441" s="204" t="s">
        <v>144</v>
      </c>
      <c r="L441" s="60"/>
      <c r="M441" s="209" t="s">
        <v>30</v>
      </c>
      <c r="N441" s="210" t="s">
        <v>45</v>
      </c>
      <c r="O441" s="41"/>
      <c r="P441" s="211">
        <f>O441*H441</f>
        <v>0</v>
      </c>
      <c r="Q441" s="211">
        <v>0</v>
      </c>
      <c r="R441" s="211">
        <f>Q441*H441</f>
        <v>0</v>
      </c>
      <c r="S441" s="211">
        <v>4.0000000000000001E-3</v>
      </c>
      <c r="T441" s="212">
        <f>S441*H441</f>
        <v>2.4E-2</v>
      </c>
      <c r="AR441" s="23" t="s">
        <v>145</v>
      </c>
      <c r="AT441" s="23" t="s">
        <v>140</v>
      </c>
      <c r="AU441" s="23" t="s">
        <v>160</v>
      </c>
      <c r="AY441" s="23" t="s">
        <v>138</v>
      </c>
      <c r="BE441" s="213">
        <f>IF(N441="základní",J441,0)</f>
        <v>0</v>
      </c>
      <c r="BF441" s="213">
        <f>IF(N441="snížená",J441,0)</f>
        <v>0</v>
      </c>
      <c r="BG441" s="213">
        <f>IF(N441="zákl. přenesená",J441,0)</f>
        <v>0</v>
      </c>
      <c r="BH441" s="213">
        <f>IF(N441="sníž. přenesená",J441,0)</f>
        <v>0</v>
      </c>
      <c r="BI441" s="213">
        <f>IF(N441="nulová",J441,0)</f>
        <v>0</v>
      </c>
      <c r="BJ441" s="23" t="s">
        <v>81</v>
      </c>
      <c r="BK441" s="213">
        <f>ROUND(I441*H441,2)</f>
        <v>0</v>
      </c>
      <c r="BL441" s="23" t="s">
        <v>145</v>
      </c>
      <c r="BM441" s="23" t="s">
        <v>672</v>
      </c>
    </row>
    <row r="442" spans="2:65" s="1" customFormat="1" ht="27">
      <c r="B442" s="40"/>
      <c r="C442" s="62"/>
      <c r="D442" s="214" t="s">
        <v>147</v>
      </c>
      <c r="E442" s="62"/>
      <c r="F442" s="215" t="s">
        <v>673</v>
      </c>
      <c r="G442" s="62"/>
      <c r="H442" s="62"/>
      <c r="I442" s="171"/>
      <c r="J442" s="62"/>
      <c r="K442" s="62"/>
      <c r="L442" s="60"/>
      <c r="M442" s="216"/>
      <c r="N442" s="41"/>
      <c r="O442" s="41"/>
      <c r="P442" s="41"/>
      <c r="Q442" s="41"/>
      <c r="R442" s="41"/>
      <c r="S442" s="41"/>
      <c r="T442" s="77"/>
      <c r="AT442" s="23" t="s">
        <v>147</v>
      </c>
      <c r="AU442" s="23" t="s">
        <v>160</v>
      </c>
    </row>
    <row r="443" spans="2:65" s="1" customFormat="1" ht="40.5">
      <c r="B443" s="40"/>
      <c r="C443" s="62"/>
      <c r="D443" s="214" t="s">
        <v>149</v>
      </c>
      <c r="E443" s="62"/>
      <c r="F443" s="217" t="s">
        <v>674</v>
      </c>
      <c r="G443" s="62"/>
      <c r="H443" s="62"/>
      <c r="I443" s="171"/>
      <c r="J443" s="62"/>
      <c r="K443" s="62"/>
      <c r="L443" s="60"/>
      <c r="M443" s="216"/>
      <c r="N443" s="41"/>
      <c r="O443" s="41"/>
      <c r="P443" s="41"/>
      <c r="Q443" s="41"/>
      <c r="R443" s="41"/>
      <c r="S443" s="41"/>
      <c r="T443" s="77"/>
      <c r="AT443" s="23" t="s">
        <v>149</v>
      </c>
      <c r="AU443" s="23" t="s">
        <v>160</v>
      </c>
    </row>
    <row r="444" spans="2:65" s="12" customFormat="1">
      <c r="B444" s="218"/>
      <c r="C444" s="219"/>
      <c r="D444" s="214" t="s">
        <v>151</v>
      </c>
      <c r="E444" s="220" t="s">
        <v>30</v>
      </c>
      <c r="F444" s="221" t="s">
        <v>177</v>
      </c>
      <c r="G444" s="219"/>
      <c r="H444" s="222">
        <v>6</v>
      </c>
      <c r="I444" s="223"/>
      <c r="J444" s="219"/>
      <c r="K444" s="219"/>
      <c r="L444" s="224"/>
      <c r="M444" s="225"/>
      <c r="N444" s="226"/>
      <c r="O444" s="226"/>
      <c r="P444" s="226"/>
      <c r="Q444" s="226"/>
      <c r="R444" s="226"/>
      <c r="S444" s="226"/>
      <c r="T444" s="227"/>
      <c r="AT444" s="228" t="s">
        <v>151</v>
      </c>
      <c r="AU444" s="228" t="s">
        <v>160</v>
      </c>
      <c r="AV444" s="12" t="s">
        <v>83</v>
      </c>
      <c r="AW444" s="12" t="s">
        <v>37</v>
      </c>
      <c r="AX444" s="12" t="s">
        <v>81</v>
      </c>
      <c r="AY444" s="228" t="s">
        <v>138</v>
      </c>
    </row>
    <row r="445" spans="2:65" s="11" customFormat="1" ht="29.85" customHeight="1">
      <c r="B445" s="186"/>
      <c r="C445" s="187"/>
      <c r="D445" s="188" t="s">
        <v>73</v>
      </c>
      <c r="E445" s="200" t="s">
        <v>675</v>
      </c>
      <c r="F445" s="200" t="s">
        <v>676</v>
      </c>
      <c r="G445" s="187"/>
      <c r="H445" s="187"/>
      <c r="I445" s="190"/>
      <c r="J445" s="201">
        <f>BK445</f>
        <v>0</v>
      </c>
      <c r="K445" s="187"/>
      <c r="L445" s="192"/>
      <c r="M445" s="193"/>
      <c r="N445" s="194"/>
      <c r="O445" s="194"/>
      <c r="P445" s="195">
        <f>SUM(P446:P493)</f>
        <v>0</v>
      </c>
      <c r="Q445" s="194"/>
      <c r="R445" s="195">
        <f>SUM(R446:R493)</f>
        <v>0</v>
      </c>
      <c r="S445" s="194"/>
      <c r="T445" s="196">
        <f>SUM(T446:T493)</f>
        <v>0</v>
      </c>
      <c r="AR445" s="197" t="s">
        <v>81</v>
      </c>
      <c r="AT445" s="198" t="s">
        <v>73</v>
      </c>
      <c r="AU445" s="198" t="s">
        <v>81</v>
      </c>
      <c r="AY445" s="197" t="s">
        <v>138</v>
      </c>
      <c r="BK445" s="199">
        <f>SUM(BK446:BK493)</f>
        <v>0</v>
      </c>
    </row>
    <row r="446" spans="2:65" s="1" customFormat="1" ht="16.5" customHeight="1">
      <c r="B446" s="40"/>
      <c r="C446" s="202" t="s">
        <v>677</v>
      </c>
      <c r="D446" s="202" t="s">
        <v>140</v>
      </c>
      <c r="E446" s="203" t="s">
        <v>678</v>
      </c>
      <c r="F446" s="204" t="s">
        <v>679</v>
      </c>
      <c r="G446" s="205" t="s">
        <v>229</v>
      </c>
      <c r="H446" s="206">
        <v>338.8</v>
      </c>
      <c r="I446" s="207"/>
      <c r="J446" s="208">
        <f>ROUND(I446*H446,2)</f>
        <v>0</v>
      </c>
      <c r="K446" s="204" t="s">
        <v>144</v>
      </c>
      <c r="L446" s="60"/>
      <c r="M446" s="209" t="s">
        <v>30</v>
      </c>
      <c r="N446" s="210" t="s">
        <v>45</v>
      </c>
      <c r="O446" s="41"/>
      <c r="P446" s="211">
        <f>O446*H446</f>
        <v>0</v>
      </c>
      <c r="Q446" s="211">
        <v>0</v>
      </c>
      <c r="R446" s="211">
        <f>Q446*H446</f>
        <v>0</v>
      </c>
      <c r="S446" s="211">
        <v>0</v>
      </c>
      <c r="T446" s="212">
        <f>S446*H446</f>
        <v>0</v>
      </c>
      <c r="AR446" s="23" t="s">
        <v>145</v>
      </c>
      <c r="AT446" s="23" t="s">
        <v>140</v>
      </c>
      <c r="AU446" s="23" t="s">
        <v>83</v>
      </c>
      <c r="AY446" s="23" t="s">
        <v>138</v>
      </c>
      <c r="BE446" s="213">
        <f>IF(N446="základní",J446,0)</f>
        <v>0</v>
      </c>
      <c r="BF446" s="213">
        <f>IF(N446="snížená",J446,0)</f>
        <v>0</v>
      </c>
      <c r="BG446" s="213">
        <f>IF(N446="zákl. přenesená",J446,0)</f>
        <v>0</v>
      </c>
      <c r="BH446" s="213">
        <f>IF(N446="sníž. přenesená",J446,0)</f>
        <v>0</v>
      </c>
      <c r="BI446" s="213">
        <f>IF(N446="nulová",J446,0)</f>
        <v>0</v>
      </c>
      <c r="BJ446" s="23" t="s">
        <v>81</v>
      </c>
      <c r="BK446" s="213">
        <f>ROUND(I446*H446,2)</f>
        <v>0</v>
      </c>
      <c r="BL446" s="23" t="s">
        <v>145</v>
      </c>
      <c r="BM446" s="23" t="s">
        <v>680</v>
      </c>
    </row>
    <row r="447" spans="2:65" s="1" customFormat="1" ht="27">
      <c r="B447" s="40"/>
      <c r="C447" s="62"/>
      <c r="D447" s="214" t="s">
        <v>147</v>
      </c>
      <c r="E447" s="62"/>
      <c r="F447" s="215" t="s">
        <v>681</v>
      </c>
      <c r="G447" s="62"/>
      <c r="H447" s="62"/>
      <c r="I447" s="171"/>
      <c r="J447" s="62"/>
      <c r="K447" s="62"/>
      <c r="L447" s="60"/>
      <c r="M447" s="216"/>
      <c r="N447" s="41"/>
      <c r="O447" s="41"/>
      <c r="P447" s="41"/>
      <c r="Q447" s="41"/>
      <c r="R447" s="41"/>
      <c r="S447" s="41"/>
      <c r="T447" s="77"/>
      <c r="AT447" s="23" t="s">
        <v>147</v>
      </c>
      <c r="AU447" s="23" t="s">
        <v>83</v>
      </c>
    </row>
    <row r="448" spans="2:65" s="1" customFormat="1" ht="94.5">
      <c r="B448" s="40"/>
      <c r="C448" s="62"/>
      <c r="D448" s="214" t="s">
        <v>149</v>
      </c>
      <c r="E448" s="62"/>
      <c r="F448" s="217" t="s">
        <v>682</v>
      </c>
      <c r="G448" s="62"/>
      <c r="H448" s="62"/>
      <c r="I448" s="171"/>
      <c r="J448" s="62"/>
      <c r="K448" s="62"/>
      <c r="L448" s="60"/>
      <c r="M448" s="216"/>
      <c r="N448" s="41"/>
      <c r="O448" s="41"/>
      <c r="P448" s="41"/>
      <c r="Q448" s="41"/>
      <c r="R448" s="41"/>
      <c r="S448" s="41"/>
      <c r="T448" s="77"/>
      <c r="AT448" s="23" t="s">
        <v>149</v>
      </c>
      <c r="AU448" s="23" t="s">
        <v>83</v>
      </c>
    </row>
    <row r="449" spans="2:65" s="12" customFormat="1">
      <c r="B449" s="218"/>
      <c r="C449" s="219"/>
      <c r="D449" s="214" t="s">
        <v>151</v>
      </c>
      <c r="E449" s="220" t="s">
        <v>30</v>
      </c>
      <c r="F449" s="221" t="s">
        <v>683</v>
      </c>
      <c r="G449" s="219"/>
      <c r="H449" s="222">
        <v>338.8</v>
      </c>
      <c r="I449" s="223"/>
      <c r="J449" s="219"/>
      <c r="K449" s="219"/>
      <c r="L449" s="224"/>
      <c r="M449" s="225"/>
      <c r="N449" s="226"/>
      <c r="O449" s="226"/>
      <c r="P449" s="226"/>
      <c r="Q449" s="226"/>
      <c r="R449" s="226"/>
      <c r="S449" s="226"/>
      <c r="T449" s="227"/>
      <c r="AT449" s="228" t="s">
        <v>151</v>
      </c>
      <c r="AU449" s="228" t="s">
        <v>83</v>
      </c>
      <c r="AV449" s="12" t="s">
        <v>83</v>
      </c>
      <c r="AW449" s="12" t="s">
        <v>37</v>
      </c>
      <c r="AX449" s="12" t="s">
        <v>81</v>
      </c>
      <c r="AY449" s="228" t="s">
        <v>138</v>
      </c>
    </row>
    <row r="450" spans="2:65" s="1" customFormat="1" ht="16.5" customHeight="1">
      <c r="B450" s="40"/>
      <c r="C450" s="202" t="s">
        <v>684</v>
      </c>
      <c r="D450" s="202" t="s">
        <v>140</v>
      </c>
      <c r="E450" s="203" t="s">
        <v>685</v>
      </c>
      <c r="F450" s="204" t="s">
        <v>686</v>
      </c>
      <c r="G450" s="205" t="s">
        <v>229</v>
      </c>
      <c r="H450" s="206">
        <v>1355.2</v>
      </c>
      <c r="I450" s="207"/>
      <c r="J450" s="208">
        <f>ROUND(I450*H450,2)</f>
        <v>0</v>
      </c>
      <c r="K450" s="204" t="s">
        <v>144</v>
      </c>
      <c r="L450" s="60"/>
      <c r="M450" s="209" t="s">
        <v>30</v>
      </c>
      <c r="N450" s="210" t="s">
        <v>45</v>
      </c>
      <c r="O450" s="41"/>
      <c r="P450" s="211">
        <f>O450*H450</f>
        <v>0</v>
      </c>
      <c r="Q450" s="211">
        <v>0</v>
      </c>
      <c r="R450" s="211">
        <f>Q450*H450</f>
        <v>0</v>
      </c>
      <c r="S450" s="211">
        <v>0</v>
      </c>
      <c r="T450" s="212">
        <f>S450*H450</f>
        <v>0</v>
      </c>
      <c r="AR450" s="23" t="s">
        <v>145</v>
      </c>
      <c r="AT450" s="23" t="s">
        <v>140</v>
      </c>
      <c r="AU450" s="23" t="s">
        <v>83</v>
      </c>
      <c r="AY450" s="23" t="s">
        <v>138</v>
      </c>
      <c r="BE450" s="213">
        <f>IF(N450="základní",J450,0)</f>
        <v>0</v>
      </c>
      <c r="BF450" s="213">
        <f>IF(N450="snížená",J450,0)</f>
        <v>0</v>
      </c>
      <c r="BG450" s="213">
        <f>IF(N450="zákl. přenesená",J450,0)</f>
        <v>0</v>
      </c>
      <c r="BH450" s="213">
        <f>IF(N450="sníž. přenesená",J450,0)</f>
        <v>0</v>
      </c>
      <c r="BI450" s="213">
        <f>IF(N450="nulová",J450,0)</f>
        <v>0</v>
      </c>
      <c r="BJ450" s="23" t="s">
        <v>81</v>
      </c>
      <c r="BK450" s="213">
        <f>ROUND(I450*H450,2)</f>
        <v>0</v>
      </c>
      <c r="BL450" s="23" t="s">
        <v>145</v>
      </c>
      <c r="BM450" s="23" t="s">
        <v>687</v>
      </c>
    </row>
    <row r="451" spans="2:65" s="1" customFormat="1" ht="27">
      <c r="B451" s="40"/>
      <c r="C451" s="62"/>
      <c r="D451" s="214" t="s">
        <v>147</v>
      </c>
      <c r="E451" s="62"/>
      <c r="F451" s="215" t="s">
        <v>688</v>
      </c>
      <c r="G451" s="62"/>
      <c r="H451" s="62"/>
      <c r="I451" s="171"/>
      <c r="J451" s="62"/>
      <c r="K451" s="62"/>
      <c r="L451" s="60"/>
      <c r="M451" s="216"/>
      <c r="N451" s="41"/>
      <c r="O451" s="41"/>
      <c r="P451" s="41"/>
      <c r="Q451" s="41"/>
      <c r="R451" s="41"/>
      <c r="S451" s="41"/>
      <c r="T451" s="77"/>
      <c r="AT451" s="23" t="s">
        <v>147</v>
      </c>
      <c r="AU451" s="23" t="s">
        <v>83</v>
      </c>
    </row>
    <row r="452" spans="2:65" s="1" customFormat="1" ht="94.5">
      <c r="B452" s="40"/>
      <c r="C452" s="62"/>
      <c r="D452" s="214" t="s">
        <v>149</v>
      </c>
      <c r="E452" s="62"/>
      <c r="F452" s="217" t="s">
        <v>682</v>
      </c>
      <c r="G452" s="62"/>
      <c r="H452" s="62"/>
      <c r="I452" s="171"/>
      <c r="J452" s="62"/>
      <c r="K452" s="62"/>
      <c r="L452" s="60"/>
      <c r="M452" s="216"/>
      <c r="N452" s="41"/>
      <c r="O452" s="41"/>
      <c r="P452" s="41"/>
      <c r="Q452" s="41"/>
      <c r="R452" s="41"/>
      <c r="S452" s="41"/>
      <c r="T452" s="77"/>
      <c r="AT452" s="23" t="s">
        <v>149</v>
      </c>
      <c r="AU452" s="23" t="s">
        <v>83</v>
      </c>
    </row>
    <row r="453" spans="2:65" s="12" customFormat="1">
      <c r="B453" s="218"/>
      <c r="C453" s="219"/>
      <c r="D453" s="214" t="s">
        <v>151</v>
      </c>
      <c r="E453" s="220" t="s">
        <v>30</v>
      </c>
      <c r="F453" s="221" t="s">
        <v>689</v>
      </c>
      <c r="G453" s="219"/>
      <c r="H453" s="222">
        <v>1355.2</v>
      </c>
      <c r="I453" s="223"/>
      <c r="J453" s="219"/>
      <c r="K453" s="219"/>
      <c r="L453" s="224"/>
      <c r="M453" s="225"/>
      <c r="N453" s="226"/>
      <c r="O453" s="226"/>
      <c r="P453" s="226"/>
      <c r="Q453" s="226"/>
      <c r="R453" s="226"/>
      <c r="S453" s="226"/>
      <c r="T453" s="227"/>
      <c r="AT453" s="228" t="s">
        <v>151</v>
      </c>
      <c r="AU453" s="228" t="s">
        <v>83</v>
      </c>
      <c r="AV453" s="12" t="s">
        <v>83</v>
      </c>
      <c r="AW453" s="12" t="s">
        <v>37</v>
      </c>
      <c r="AX453" s="12" t="s">
        <v>81</v>
      </c>
      <c r="AY453" s="228" t="s">
        <v>138</v>
      </c>
    </row>
    <row r="454" spans="2:65" s="1" customFormat="1" ht="16.5" customHeight="1">
      <c r="B454" s="40"/>
      <c r="C454" s="202" t="s">
        <v>690</v>
      </c>
      <c r="D454" s="202" t="s">
        <v>140</v>
      </c>
      <c r="E454" s="203" t="s">
        <v>691</v>
      </c>
      <c r="F454" s="204" t="s">
        <v>692</v>
      </c>
      <c r="G454" s="205" t="s">
        <v>229</v>
      </c>
      <c r="H454" s="206">
        <v>376.67099999999999</v>
      </c>
      <c r="I454" s="207"/>
      <c r="J454" s="208">
        <f>ROUND(I454*H454,2)</f>
        <v>0</v>
      </c>
      <c r="K454" s="204" t="s">
        <v>144</v>
      </c>
      <c r="L454" s="60"/>
      <c r="M454" s="209" t="s">
        <v>30</v>
      </c>
      <c r="N454" s="210" t="s">
        <v>45</v>
      </c>
      <c r="O454" s="41"/>
      <c r="P454" s="211">
        <f>O454*H454</f>
        <v>0</v>
      </c>
      <c r="Q454" s="211">
        <v>0</v>
      </c>
      <c r="R454" s="211">
        <f>Q454*H454</f>
        <v>0</v>
      </c>
      <c r="S454" s="211">
        <v>0</v>
      </c>
      <c r="T454" s="212">
        <f>S454*H454</f>
        <v>0</v>
      </c>
      <c r="AR454" s="23" t="s">
        <v>145</v>
      </c>
      <c r="AT454" s="23" t="s">
        <v>140</v>
      </c>
      <c r="AU454" s="23" t="s">
        <v>83</v>
      </c>
      <c r="AY454" s="23" t="s">
        <v>138</v>
      </c>
      <c r="BE454" s="213">
        <f>IF(N454="základní",J454,0)</f>
        <v>0</v>
      </c>
      <c r="BF454" s="213">
        <f>IF(N454="snížená",J454,0)</f>
        <v>0</v>
      </c>
      <c r="BG454" s="213">
        <f>IF(N454="zákl. přenesená",J454,0)</f>
        <v>0</v>
      </c>
      <c r="BH454" s="213">
        <f>IF(N454="sníž. přenesená",J454,0)</f>
        <v>0</v>
      </c>
      <c r="BI454" s="213">
        <f>IF(N454="nulová",J454,0)</f>
        <v>0</v>
      </c>
      <c r="BJ454" s="23" t="s">
        <v>81</v>
      </c>
      <c r="BK454" s="213">
        <f>ROUND(I454*H454,2)</f>
        <v>0</v>
      </c>
      <c r="BL454" s="23" t="s">
        <v>145</v>
      </c>
      <c r="BM454" s="23" t="s">
        <v>693</v>
      </c>
    </row>
    <row r="455" spans="2:65" s="1" customFormat="1" ht="27">
      <c r="B455" s="40"/>
      <c r="C455" s="62"/>
      <c r="D455" s="214" t="s">
        <v>147</v>
      </c>
      <c r="E455" s="62"/>
      <c r="F455" s="215" t="s">
        <v>694</v>
      </c>
      <c r="G455" s="62"/>
      <c r="H455" s="62"/>
      <c r="I455" s="171"/>
      <c r="J455" s="62"/>
      <c r="K455" s="62"/>
      <c r="L455" s="60"/>
      <c r="M455" s="216"/>
      <c r="N455" s="41"/>
      <c r="O455" s="41"/>
      <c r="P455" s="41"/>
      <c r="Q455" s="41"/>
      <c r="R455" s="41"/>
      <c r="S455" s="41"/>
      <c r="T455" s="77"/>
      <c r="AT455" s="23" t="s">
        <v>147</v>
      </c>
      <c r="AU455" s="23" t="s">
        <v>83</v>
      </c>
    </row>
    <row r="456" spans="2:65" s="1" customFormat="1" ht="94.5">
      <c r="B456" s="40"/>
      <c r="C456" s="62"/>
      <c r="D456" s="214" t="s">
        <v>149</v>
      </c>
      <c r="E456" s="62"/>
      <c r="F456" s="217" t="s">
        <v>682</v>
      </c>
      <c r="G456" s="62"/>
      <c r="H456" s="62"/>
      <c r="I456" s="171"/>
      <c r="J456" s="62"/>
      <c r="K456" s="62"/>
      <c r="L456" s="60"/>
      <c r="M456" s="216"/>
      <c r="N456" s="41"/>
      <c r="O456" s="41"/>
      <c r="P456" s="41"/>
      <c r="Q456" s="41"/>
      <c r="R456" s="41"/>
      <c r="S456" s="41"/>
      <c r="T456" s="77"/>
      <c r="AT456" s="23" t="s">
        <v>149</v>
      </c>
      <c r="AU456" s="23" t="s">
        <v>83</v>
      </c>
    </row>
    <row r="457" spans="2:65" s="12" customFormat="1">
      <c r="B457" s="218"/>
      <c r="C457" s="219"/>
      <c r="D457" s="214" t="s">
        <v>151</v>
      </c>
      <c r="E457" s="220" t="s">
        <v>30</v>
      </c>
      <c r="F457" s="221" t="s">
        <v>695</v>
      </c>
      <c r="G457" s="219"/>
      <c r="H457" s="222">
        <v>195.666</v>
      </c>
      <c r="I457" s="223"/>
      <c r="J457" s="219"/>
      <c r="K457" s="219"/>
      <c r="L457" s="224"/>
      <c r="M457" s="225"/>
      <c r="N457" s="226"/>
      <c r="O457" s="226"/>
      <c r="P457" s="226"/>
      <c r="Q457" s="226"/>
      <c r="R457" s="226"/>
      <c r="S457" s="226"/>
      <c r="T457" s="227"/>
      <c r="AT457" s="228" t="s">
        <v>151</v>
      </c>
      <c r="AU457" s="228" t="s">
        <v>83</v>
      </c>
      <c r="AV457" s="12" t="s">
        <v>83</v>
      </c>
      <c r="AW457" s="12" t="s">
        <v>37</v>
      </c>
      <c r="AX457" s="12" t="s">
        <v>74</v>
      </c>
      <c r="AY457" s="228" t="s">
        <v>138</v>
      </c>
    </row>
    <row r="458" spans="2:65" s="12" customFormat="1">
      <c r="B458" s="218"/>
      <c r="C458" s="219"/>
      <c r="D458" s="214" t="s">
        <v>151</v>
      </c>
      <c r="E458" s="220" t="s">
        <v>30</v>
      </c>
      <c r="F458" s="221" t="s">
        <v>696</v>
      </c>
      <c r="G458" s="219"/>
      <c r="H458" s="222">
        <v>33.104999999999997</v>
      </c>
      <c r="I458" s="223"/>
      <c r="J458" s="219"/>
      <c r="K458" s="219"/>
      <c r="L458" s="224"/>
      <c r="M458" s="225"/>
      <c r="N458" s="226"/>
      <c r="O458" s="226"/>
      <c r="P458" s="226"/>
      <c r="Q458" s="226"/>
      <c r="R458" s="226"/>
      <c r="S458" s="226"/>
      <c r="T458" s="227"/>
      <c r="AT458" s="228" t="s">
        <v>151</v>
      </c>
      <c r="AU458" s="228" t="s">
        <v>83</v>
      </c>
      <c r="AV458" s="12" t="s">
        <v>83</v>
      </c>
      <c r="AW458" s="12" t="s">
        <v>37</v>
      </c>
      <c r="AX458" s="12" t="s">
        <v>74</v>
      </c>
      <c r="AY458" s="228" t="s">
        <v>138</v>
      </c>
    </row>
    <row r="459" spans="2:65" s="12" customFormat="1">
      <c r="B459" s="218"/>
      <c r="C459" s="219"/>
      <c r="D459" s="214" t="s">
        <v>151</v>
      </c>
      <c r="E459" s="220" t="s">
        <v>30</v>
      </c>
      <c r="F459" s="221" t="s">
        <v>697</v>
      </c>
      <c r="G459" s="219"/>
      <c r="H459" s="222">
        <v>147.9</v>
      </c>
      <c r="I459" s="223"/>
      <c r="J459" s="219"/>
      <c r="K459" s="219"/>
      <c r="L459" s="224"/>
      <c r="M459" s="225"/>
      <c r="N459" s="226"/>
      <c r="O459" s="226"/>
      <c r="P459" s="226"/>
      <c r="Q459" s="226"/>
      <c r="R459" s="226"/>
      <c r="S459" s="226"/>
      <c r="T459" s="227"/>
      <c r="AT459" s="228" t="s">
        <v>151</v>
      </c>
      <c r="AU459" s="228" t="s">
        <v>83</v>
      </c>
      <c r="AV459" s="12" t="s">
        <v>83</v>
      </c>
      <c r="AW459" s="12" t="s">
        <v>37</v>
      </c>
      <c r="AX459" s="12" t="s">
        <v>74</v>
      </c>
      <c r="AY459" s="228" t="s">
        <v>138</v>
      </c>
    </row>
    <row r="460" spans="2:65" s="13" customFormat="1">
      <c r="B460" s="229"/>
      <c r="C460" s="230"/>
      <c r="D460" s="214" t="s">
        <v>151</v>
      </c>
      <c r="E460" s="231" t="s">
        <v>30</v>
      </c>
      <c r="F460" s="232" t="s">
        <v>218</v>
      </c>
      <c r="G460" s="230"/>
      <c r="H460" s="233">
        <v>376.67099999999999</v>
      </c>
      <c r="I460" s="234"/>
      <c r="J460" s="230"/>
      <c r="K460" s="230"/>
      <c r="L460" s="235"/>
      <c r="M460" s="236"/>
      <c r="N460" s="237"/>
      <c r="O460" s="237"/>
      <c r="P460" s="237"/>
      <c r="Q460" s="237"/>
      <c r="R460" s="237"/>
      <c r="S460" s="237"/>
      <c r="T460" s="238"/>
      <c r="AT460" s="239" t="s">
        <v>151</v>
      </c>
      <c r="AU460" s="239" t="s">
        <v>83</v>
      </c>
      <c r="AV460" s="13" t="s">
        <v>145</v>
      </c>
      <c r="AW460" s="13" t="s">
        <v>37</v>
      </c>
      <c r="AX460" s="13" t="s">
        <v>81</v>
      </c>
      <c r="AY460" s="239" t="s">
        <v>138</v>
      </c>
    </row>
    <row r="461" spans="2:65" s="1" customFormat="1" ht="16.5" customHeight="1">
      <c r="B461" s="40"/>
      <c r="C461" s="202" t="s">
        <v>698</v>
      </c>
      <c r="D461" s="202" t="s">
        <v>140</v>
      </c>
      <c r="E461" s="203" t="s">
        <v>699</v>
      </c>
      <c r="F461" s="204" t="s">
        <v>700</v>
      </c>
      <c r="G461" s="205" t="s">
        <v>229</v>
      </c>
      <c r="H461" s="206">
        <v>1078.4639999999999</v>
      </c>
      <c r="I461" s="207"/>
      <c r="J461" s="208">
        <f>ROUND(I461*H461,2)</f>
        <v>0</v>
      </c>
      <c r="K461" s="204" t="s">
        <v>144</v>
      </c>
      <c r="L461" s="60"/>
      <c r="M461" s="209" t="s">
        <v>30</v>
      </c>
      <c r="N461" s="210" t="s">
        <v>45</v>
      </c>
      <c r="O461" s="41"/>
      <c r="P461" s="211">
        <f>O461*H461</f>
        <v>0</v>
      </c>
      <c r="Q461" s="211">
        <v>0</v>
      </c>
      <c r="R461" s="211">
        <f>Q461*H461</f>
        <v>0</v>
      </c>
      <c r="S461" s="211">
        <v>0</v>
      </c>
      <c r="T461" s="212">
        <f>S461*H461</f>
        <v>0</v>
      </c>
      <c r="AR461" s="23" t="s">
        <v>145</v>
      </c>
      <c r="AT461" s="23" t="s">
        <v>140</v>
      </c>
      <c r="AU461" s="23" t="s">
        <v>83</v>
      </c>
      <c r="AY461" s="23" t="s">
        <v>138</v>
      </c>
      <c r="BE461" s="213">
        <f>IF(N461="základní",J461,0)</f>
        <v>0</v>
      </c>
      <c r="BF461" s="213">
        <f>IF(N461="snížená",J461,0)</f>
        <v>0</v>
      </c>
      <c r="BG461" s="213">
        <f>IF(N461="zákl. přenesená",J461,0)</f>
        <v>0</v>
      </c>
      <c r="BH461" s="213">
        <f>IF(N461="sníž. přenesená",J461,0)</f>
        <v>0</v>
      </c>
      <c r="BI461" s="213">
        <f>IF(N461="nulová",J461,0)</f>
        <v>0</v>
      </c>
      <c r="BJ461" s="23" t="s">
        <v>81</v>
      </c>
      <c r="BK461" s="213">
        <f>ROUND(I461*H461,2)</f>
        <v>0</v>
      </c>
      <c r="BL461" s="23" t="s">
        <v>145</v>
      </c>
      <c r="BM461" s="23" t="s">
        <v>701</v>
      </c>
    </row>
    <row r="462" spans="2:65" s="1" customFormat="1" ht="27">
      <c r="B462" s="40"/>
      <c r="C462" s="62"/>
      <c r="D462" s="214" t="s">
        <v>147</v>
      </c>
      <c r="E462" s="62"/>
      <c r="F462" s="215" t="s">
        <v>688</v>
      </c>
      <c r="G462" s="62"/>
      <c r="H462" s="62"/>
      <c r="I462" s="171"/>
      <c r="J462" s="62"/>
      <c r="K462" s="62"/>
      <c r="L462" s="60"/>
      <c r="M462" s="216"/>
      <c r="N462" s="41"/>
      <c r="O462" s="41"/>
      <c r="P462" s="41"/>
      <c r="Q462" s="41"/>
      <c r="R462" s="41"/>
      <c r="S462" s="41"/>
      <c r="T462" s="77"/>
      <c r="AT462" s="23" t="s">
        <v>147</v>
      </c>
      <c r="AU462" s="23" t="s">
        <v>83</v>
      </c>
    </row>
    <row r="463" spans="2:65" s="1" customFormat="1" ht="94.5">
      <c r="B463" s="40"/>
      <c r="C463" s="62"/>
      <c r="D463" s="214" t="s">
        <v>149</v>
      </c>
      <c r="E463" s="62"/>
      <c r="F463" s="217" t="s">
        <v>682</v>
      </c>
      <c r="G463" s="62"/>
      <c r="H463" s="62"/>
      <c r="I463" s="171"/>
      <c r="J463" s="62"/>
      <c r="K463" s="62"/>
      <c r="L463" s="60"/>
      <c r="M463" s="216"/>
      <c r="N463" s="41"/>
      <c r="O463" s="41"/>
      <c r="P463" s="41"/>
      <c r="Q463" s="41"/>
      <c r="R463" s="41"/>
      <c r="S463" s="41"/>
      <c r="T463" s="77"/>
      <c r="AT463" s="23" t="s">
        <v>149</v>
      </c>
      <c r="AU463" s="23" t="s">
        <v>83</v>
      </c>
    </row>
    <row r="464" spans="2:65" s="12" customFormat="1">
      <c r="B464" s="218"/>
      <c r="C464" s="219"/>
      <c r="D464" s="214" t="s">
        <v>151</v>
      </c>
      <c r="E464" s="220" t="s">
        <v>30</v>
      </c>
      <c r="F464" s="221" t="s">
        <v>702</v>
      </c>
      <c r="G464" s="219"/>
      <c r="H464" s="222">
        <v>782.66399999999999</v>
      </c>
      <c r="I464" s="223"/>
      <c r="J464" s="219"/>
      <c r="K464" s="219"/>
      <c r="L464" s="224"/>
      <c r="M464" s="225"/>
      <c r="N464" s="226"/>
      <c r="O464" s="226"/>
      <c r="P464" s="226"/>
      <c r="Q464" s="226"/>
      <c r="R464" s="226"/>
      <c r="S464" s="226"/>
      <c r="T464" s="227"/>
      <c r="AT464" s="228" t="s">
        <v>151</v>
      </c>
      <c r="AU464" s="228" t="s">
        <v>83</v>
      </c>
      <c r="AV464" s="12" t="s">
        <v>83</v>
      </c>
      <c r="AW464" s="12" t="s">
        <v>37</v>
      </c>
      <c r="AX464" s="12" t="s">
        <v>74</v>
      </c>
      <c r="AY464" s="228" t="s">
        <v>138</v>
      </c>
    </row>
    <row r="465" spans="2:65" s="12" customFormat="1">
      <c r="B465" s="218"/>
      <c r="C465" s="219"/>
      <c r="D465" s="214" t="s">
        <v>151</v>
      </c>
      <c r="E465" s="220" t="s">
        <v>30</v>
      </c>
      <c r="F465" s="221" t="s">
        <v>703</v>
      </c>
      <c r="G465" s="219"/>
      <c r="H465" s="222">
        <v>295.8</v>
      </c>
      <c r="I465" s="223"/>
      <c r="J465" s="219"/>
      <c r="K465" s="219"/>
      <c r="L465" s="224"/>
      <c r="M465" s="225"/>
      <c r="N465" s="226"/>
      <c r="O465" s="226"/>
      <c r="P465" s="226"/>
      <c r="Q465" s="226"/>
      <c r="R465" s="226"/>
      <c r="S465" s="226"/>
      <c r="T465" s="227"/>
      <c r="AT465" s="228" t="s">
        <v>151</v>
      </c>
      <c r="AU465" s="228" t="s">
        <v>83</v>
      </c>
      <c r="AV465" s="12" t="s">
        <v>83</v>
      </c>
      <c r="AW465" s="12" t="s">
        <v>37</v>
      </c>
      <c r="AX465" s="12" t="s">
        <v>74</v>
      </c>
      <c r="AY465" s="228" t="s">
        <v>138</v>
      </c>
    </row>
    <row r="466" spans="2:65" s="13" customFormat="1">
      <c r="B466" s="229"/>
      <c r="C466" s="230"/>
      <c r="D466" s="214" t="s">
        <v>151</v>
      </c>
      <c r="E466" s="231" t="s">
        <v>30</v>
      </c>
      <c r="F466" s="232" t="s">
        <v>218</v>
      </c>
      <c r="G466" s="230"/>
      <c r="H466" s="233">
        <v>1078.4639999999999</v>
      </c>
      <c r="I466" s="234"/>
      <c r="J466" s="230"/>
      <c r="K466" s="230"/>
      <c r="L466" s="235"/>
      <c r="M466" s="236"/>
      <c r="N466" s="237"/>
      <c r="O466" s="237"/>
      <c r="P466" s="237"/>
      <c r="Q466" s="237"/>
      <c r="R466" s="237"/>
      <c r="S466" s="237"/>
      <c r="T466" s="238"/>
      <c r="AT466" s="239" t="s">
        <v>151</v>
      </c>
      <c r="AU466" s="239" t="s">
        <v>83</v>
      </c>
      <c r="AV466" s="13" t="s">
        <v>145</v>
      </c>
      <c r="AW466" s="13" t="s">
        <v>37</v>
      </c>
      <c r="AX466" s="13" t="s">
        <v>81</v>
      </c>
      <c r="AY466" s="239" t="s">
        <v>138</v>
      </c>
    </row>
    <row r="467" spans="2:65" s="1" customFormat="1" ht="16.5" customHeight="1">
      <c r="B467" s="40"/>
      <c r="C467" s="202" t="s">
        <v>704</v>
      </c>
      <c r="D467" s="202" t="s">
        <v>140</v>
      </c>
      <c r="E467" s="203" t="s">
        <v>705</v>
      </c>
      <c r="F467" s="204" t="s">
        <v>706</v>
      </c>
      <c r="G467" s="205" t="s">
        <v>229</v>
      </c>
      <c r="H467" s="206">
        <v>181.005</v>
      </c>
      <c r="I467" s="207"/>
      <c r="J467" s="208">
        <f>ROUND(I467*H467,2)</f>
        <v>0</v>
      </c>
      <c r="K467" s="204" t="s">
        <v>144</v>
      </c>
      <c r="L467" s="60"/>
      <c r="M467" s="209" t="s">
        <v>30</v>
      </c>
      <c r="N467" s="210" t="s">
        <v>45</v>
      </c>
      <c r="O467" s="41"/>
      <c r="P467" s="211">
        <f>O467*H467</f>
        <v>0</v>
      </c>
      <c r="Q467" s="211">
        <v>0</v>
      </c>
      <c r="R467" s="211">
        <f>Q467*H467</f>
        <v>0</v>
      </c>
      <c r="S467" s="211">
        <v>0</v>
      </c>
      <c r="T467" s="212">
        <f>S467*H467</f>
        <v>0</v>
      </c>
      <c r="AR467" s="23" t="s">
        <v>145</v>
      </c>
      <c r="AT467" s="23" t="s">
        <v>140</v>
      </c>
      <c r="AU467" s="23" t="s">
        <v>83</v>
      </c>
      <c r="AY467" s="23" t="s">
        <v>138</v>
      </c>
      <c r="BE467" s="213">
        <f>IF(N467="základní",J467,0)</f>
        <v>0</v>
      </c>
      <c r="BF467" s="213">
        <f>IF(N467="snížená",J467,0)</f>
        <v>0</v>
      </c>
      <c r="BG467" s="213">
        <f>IF(N467="zákl. přenesená",J467,0)</f>
        <v>0</v>
      </c>
      <c r="BH467" s="213">
        <f>IF(N467="sníž. přenesená",J467,0)</f>
        <v>0</v>
      </c>
      <c r="BI467" s="213">
        <f>IF(N467="nulová",J467,0)</f>
        <v>0</v>
      </c>
      <c r="BJ467" s="23" t="s">
        <v>81</v>
      </c>
      <c r="BK467" s="213">
        <f>ROUND(I467*H467,2)</f>
        <v>0</v>
      </c>
      <c r="BL467" s="23" t="s">
        <v>145</v>
      </c>
      <c r="BM467" s="23" t="s">
        <v>707</v>
      </c>
    </row>
    <row r="468" spans="2:65" s="1" customFormat="1">
      <c r="B468" s="40"/>
      <c r="C468" s="62"/>
      <c r="D468" s="214" t="s">
        <v>147</v>
      </c>
      <c r="E468" s="62"/>
      <c r="F468" s="215" t="s">
        <v>708</v>
      </c>
      <c r="G468" s="62"/>
      <c r="H468" s="62"/>
      <c r="I468" s="171"/>
      <c r="J468" s="62"/>
      <c r="K468" s="62"/>
      <c r="L468" s="60"/>
      <c r="M468" s="216"/>
      <c r="N468" s="41"/>
      <c r="O468" s="41"/>
      <c r="P468" s="41"/>
      <c r="Q468" s="41"/>
      <c r="R468" s="41"/>
      <c r="S468" s="41"/>
      <c r="T468" s="77"/>
      <c r="AT468" s="23" t="s">
        <v>147</v>
      </c>
      <c r="AU468" s="23" t="s">
        <v>83</v>
      </c>
    </row>
    <row r="469" spans="2:65" s="1" customFormat="1" ht="40.5">
      <c r="B469" s="40"/>
      <c r="C469" s="62"/>
      <c r="D469" s="214" t="s">
        <v>149</v>
      </c>
      <c r="E469" s="62"/>
      <c r="F469" s="217" t="s">
        <v>709</v>
      </c>
      <c r="G469" s="62"/>
      <c r="H469" s="62"/>
      <c r="I469" s="171"/>
      <c r="J469" s="62"/>
      <c r="K469" s="62"/>
      <c r="L469" s="60"/>
      <c r="M469" s="216"/>
      <c r="N469" s="41"/>
      <c r="O469" s="41"/>
      <c r="P469" s="41"/>
      <c r="Q469" s="41"/>
      <c r="R469" s="41"/>
      <c r="S469" s="41"/>
      <c r="T469" s="77"/>
      <c r="AT469" s="23" t="s">
        <v>149</v>
      </c>
      <c r="AU469" s="23" t="s">
        <v>83</v>
      </c>
    </row>
    <row r="470" spans="2:65" s="12" customFormat="1">
      <c r="B470" s="218"/>
      <c r="C470" s="219"/>
      <c r="D470" s="214" t="s">
        <v>151</v>
      </c>
      <c r="E470" s="220" t="s">
        <v>30</v>
      </c>
      <c r="F470" s="221" t="s">
        <v>696</v>
      </c>
      <c r="G470" s="219"/>
      <c r="H470" s="222">
        <v>33.104999999999997</v>
      </c>
      <c r="I470" s="223"/>
      <c r="J470" s="219"/>
      <c r="K470" s="219"/>
      <c r="L470" s="224"/>
      <c r="M470" s="225"/>
      <c r="N470" s="226"/>
      <c r="O470" s="226"/>
      <c r="P470" s="226"/>
      <c r="Q470" s="226"/>
      <c r="R470" s="226"/>
      <c r="S470" s="226"/>
      <c r="T470" s="227"/>
      <c r="AT470" s="228" t="s">
        <v>151</v>
      </c>
      <c r="AU470" s="228" t="s">
        <v>83</v>
      </c>
      <c r="AV470" s="12" t="s">
        <v>83</v>
      </c>
      <c r="AW470" s="12" t="s">
        <v>37</v>
      </c>
      <c r="AX470" s="12" t="s">
        <v>74</v>
      </c>
      <c r="AY470" s="228" t="s">
        <v>138</v>
      </c>
    </row>
    <row r="471" spans="2:65" s="12" customFormat="1">
      <c r="B471" s="218"/>
      <c r="C471" s="219"/>
      <c r="D471" s="214" t="s">
        <v>151</v>
      </c>
      <c r="E471" s="220" t="s">
        <v>30</v>
      </c>
      <c r="F471" s="221" t="s">
        <v>710</v>
      </c>
      <c r="G471" s="219"/>
      <c r="H471" s="222">
        <v>147.9</v>
      </c>
      <c r="I471" s="223"/>
      <c r="J471" s="219"/>
      <c r="K471" s="219"/>
      <c r="L471" s="224"/>
      <c r="M471" s="225"/>
      <c r="N471" s="226"/>
      <c r="O471" s="226"/>
      <c r="P471" s="226"/>
      <c r="Q471" s="226"/>
      <c r="R471" s="226"/>
      <c r="S471" s="226"/>
      <c r="T471" s="227"/>
      <c r="AT471" s="228" t="s">
        <v>151</v>
      </c>
      <c r="AU471" s="228" t="s">
        <v>83</v>
      </c>
      <c r="AV471" s="12" t="s">
        <v>83</v>
      </c>
      <c r="AW471" s="12" t="s">
        <v>37</v>
      </c>
      <c r="AX471" s="12" t="s">
        <v>74</v>
      </c>
      <c r="AY471" s="228" t="s">
        <v>138</v>
      </c>
    </row>
    <row r="472" spans="2:65" s="13" customFormat="1">
      <c r="B472" s="229"/>
      <c r="C472" s="230"/>
      <c r="D472" s="214" t="s">
        <v>151</v>
      </c>
      <c r="E472" s="231" t="s">
        <v>30</v>
      </c>
      <c r="F472" s="232" t="s">
        <v>218</v>
      </c>
      <c r="G472" s="230"/>
      <c r="H472" s="233">
        <v>181.005</v>
      </c>
      <c r="I472" s="234"/>
      <c r="J472" s="230"/>
      <c r="K472" s="230"/>
      <c r="L472" s="235"/>
      <c r="M472" s="236"/>
      <c r="N472" s="237"/>
      <c r="O472" s="237"/>
      <c r="P472" s="237"/>
      <c r="Q472" s="237"/>
      <c r="R472" s="237"/>
      <c r="S472" s="237"/>
      <c r="T472" s="238"/>
      <c r="AT472" s="239" t="s">
        <v>151</v>
      </c>
      <c r="AU472" s="239" t="s">
        <v>83</v>
      </c>
      <c r="AV472" s="13" t="s">
        <v>145</v>
      </c>
      <c r="AW472" s="13" t="s">
        <v>37</v>
      </c>
      <c r="AX472" s="13" t="s">
        <v>81</v>
      </c>
      <c r="AY472" s="239" t="s">
        <v>138</v>
      </c>
    </row>
    <row r="473" spans="2:65" s="1" customFormat="1" ht="16.5" customHeight="1">
      <c r="B473" s="40"/>
      <c r="C473" s="202" t="s">
        <v>711</v>
      </c>
      <c r="D473" s="202" t="s">
        <v>140</v>
      </c>
      <c r="E473" s="203" t="s">
        <v>712</v>
      </c>
      <c r="F473" s="204" t="s">
        <v>713</v>
      </c>
      <c r="G473" s="205" t="s">
        <v>229</v>
      </c>
      <c r="H473" s="206">
        <v>14.042</v>
      </c>
      <c r="I473" s="207"/>
      <c r="J473" s="208">
        <f>ROUND(I473*H473,2)</f>
        <v>0</v>
      </c>
      <c r="K473" s="204" t="s">
        <v>144</v>
      </c>
      <c r="L473" s="60"/>
      <c r="M473" s="209" t="s">
        <v>30</v>
      </c>
      <c r="N473" s="210" t="s">
        <v>45</v>
      </c>
      <c r="O473" s="41"/>
      <c r="P473" s="211">
        <f>O473*H473</f>
        <v>0</v>
      </c>
      <c r="Q473" s="211">
        <v>0</v>
      </c>
      <c r="R473" s="211">
        <f>Q473*H473</f>
        <v>0</v>
      </c>
      <c r="S473" s="211">
        <v>0</v>
      </c>
      <c r="T473" s="212">
        <f>S473*H473</f>
        <v>0</v>
      </c>
      <c r="AR473" s="23" t="s">
        <v>145</v>
      </c>
      <c r="AT473" s="23" t="s">
        <v>140</v>
      </c>
      <c r="AU473" s="23" t="s">
        <v>83</v>
      </c>
      <c r="AY473" s="23" t="s">
        <v>138</v>
      </c>
      <c r="BE473" s="213">
        <f>IF(N473="základní",J473,0)</f>
        <v>0</v>
      </c>
      <c r="BF473" s="213">
        <f>IF(N473="snížená",J473,0)</f>
        <v>0</v>
      </c>
      <c r="BG473" s="213">
        <f>IF(N473="zákl. přenesená",J473,0)</f>
        <v>0</v>
      </c>
      <c r="BH473" s="213">
        <f>IF(N473="sníž. přenesená",J473,0)</f>
        <v>0</v>
      </c>
      <c r="BI473" s="213">
        <f>IF(N473="nulová",J473,0)</f>
        <v>0</v>
      </c>
      <c r="BJ473" s="23" t="s">
        <v>81</v>
      </c>
      <c r="BK473" s="213">
        <f>ROUND(I473*H473,2)</f>
        <v>0</v>
      </c>
      <c r="BL473" s="23" t="s">
        <v>145</v>
      </c>
      <c r="BM473" s="23" t="s">
        <v>714</v>
      </c>
    </row>
    <row r="474" spans="2:65" s="1" customFormat="1">
      <c r="B474" s="40"/>
      <c r="C474" s="62"/>
      <c r="D474" s="214" t="s">
        <v>147</v>
      </c>
      <c r="E474" s="62"/>
      <c r="F474" s="215" t="s">
        <v>715</v>
      </c>
      <c r="G474" s="62"/>
      <c r="H474" s="62"/>
      <c r="I474" s="171"/>
      <c r="J474" s="62"/>
      <c r="K474" s="62"/>
      <c r="L474" s="60"/>
      <c r="M474" s="216"/>
      <c r="N474" s="41"/>
      <c r="O474" s="41"/>
      <c r="P474" s="41"/>
      <c r="Q474" s="41"/>
      <c r="R474" s="41"/>
      <c r="S474" s="41"/>
      <c r="T474" s="77"/>
      <c r="AT474" s="23" t="s">
        <v>147</v>
      </c>
      <c r="AU474" s="23" t="s">
        <v>83</v>
      </c>
    </row>
    <row r="475" spans="2:65" s="1" customFormat="1" ht="67.5">
      <c r="B475" s="40"/>
      <c r="C475" s="62"/>
      <c r="D475" s="214" t="s">
        <v>149</v>
      </c>
      <c r="E475" s="62"/>
      <c r="F475" s="217" t="s">
        <v>716</v>
      </c>
      <c r="G475" s="62"/>
      <c r="H475" s="62"/>
      <c r="I475" s="171"/>
      <c r="J475" s="62"/>
      <c r="K475" s="62"/>
      <c r="L475" s="60"/>
      <c r="M475" s="216"/>
      <c r="N475" s="41"/>
      <c r="O475" s="41"/>
      <c r="P475" s="41"/>
      <c r="Q475" s="41"/>
      <c r="R475" s="41"/>
      <c r="S475" s="41"/>
      <c r="T475" s="77"/>
      <c r="AT475" s="23" t="s">
        <v>149</v>
      </c>
      <c r="AU475" s="23" t="s">
        <v>83</v>
      </c>
    </row>
    <row r="476" spans="2:65" s="12" customFormat="1">
      <c r="B476" s="218"/>
      <c r="C476" s="219"/>
      <c r="D476" s="214" t="s">
        <v>151</v>
      </c>
      <c r="E476" s="220" t="s">
        <v>30</v>
      </c>
      <c r="F476" s="221" t="s">
        <v>717</v>
      </c>
      <c r="G476" s="219"/>
      <c r="H476" s="222">
        <v>1.3320000000000001</v>
      </c>
      <c r="I476" s="223"/>
      <c r="J476" s="219"/>
      <c r="K476" s="219"/>
      <c r="L476" s="224"/>
      <c r="M476" s="225"/>
      <c r="N476" s="226"/>
      <c r="O476" s="226"/>
      <c r="P476" s="226"/>
      <c r="Q476" s="226"/>
      <c r="R476" s="226"/>
      <c r="S476" s="226"/>
      <c r="T476" s="227"/>
      <c r="AT476" s="228" t="s">
        <v>151</v>
      </c>
      <c r="AU476" s="228" t="s">
        <v>83</v>
      </c>
      <c r="AV476" s="12" t="s">
        <v>83</v>
      </c>
      <c r="AW476" s="12" t="s">
        <v>37</v>
      </c>
      <c r="AX476" s="12" t="s">
        <v>74</v>
      </c>
      <c r="AY476" s="228" t="s">
        <v>138</v>
      </c>
    </row>
    <row r="477" spans="2:65" s="12" customFormat="1">
      <c r="B477" s="218"/>
      <c r="C477" s="219"/>
      <c r="D477" s="214" t="s">
        <v>151</v>
      </c>
      <c r="E477" s="220" t="s">
        <v>30</v>
      </c>
      <c r="F477" s="221" t="s">
        <v>718</v>
      </c>
      <c r="G477" s="219"/>
      <c r="H477" s="222">
        <v>12.71</v>
      </c>
      <c r="I477" s="223"/>
      <c r="J477" s="219"/>
      <c r="K477" s="219"/>
      <c r="L477" s="224"/>
      <c r="M477" s="225"/>
      <c r="N477" s="226"/>
      <c r="O477" s="226"/>
      <c r="P477" s="226"/>
      <c r="Q477" s="226"/>
      <c r="R477" s="226"/>
      <c r="S477" s="226"/>
      <c r="T477" s="227"/>
      <c r="AT477" s="228" t="s">
        <v>151</v>
      </c>
      <c r="AU477" s="228" t="s">
        <v>83</v>
      </c>
      <c r="AV477" s="12" t="s">
        <v>83</v>
      </c>
      <c r="AW477" s="12" t="s">
        <v>37</v>
      </c>
      <c r="AX477" s="12" t="s">
        <v>74</v>
      </c>
      <c r="AY477" s="228" t="s">
        <v>138</v>
      </c>
    </row>
    <row r="478" spans="2:65" s="13" customFormat="1">
      <c r="B478" s="229"/>
      <c r="C478" s="230"/>
      <c r="D478" s="214" t="s">
        <v>151</v>
      </c>
      <c r="E478" s="231" t="s">
        <v>30</v>
      </c>
      <c r="F478" s="232" t="s">
        <v>218</v>
      </c>
      <c r="G478" s="230"/>
      <c r="H478" s="233">
        <v>14.042</v>
      </c>
      <c r="I478" s="234"/>
      <c r="J478" s="230"/>
      <c r="K478" s="230"/>
      <c r="L478" s="235"/>
      <c r="M478" s="236"/>
      <c r="N478" s="237"/>
      <c r="O478" s="237"/>
      <c r="P478" s="237"/>
      <c r="Q478" s="237"/>
      <c r="R478" s="237"/>
      <c r="S478" s="237"/>
      <c r="T478" s="238"/>
      <c r="AT478" s="239" t="s">
        <v>151</v>
      </c>
      <c r="AU478" s="239" t="s">
        <v>83</v>
      </c>
      <c r="AV478" s="13" t="s">
        <v>145</v>
      </c>
      <c r="AW478" s="13" t="s">
        <v>37</v>
      </c>
      <c r="AX478" s="13" t="s">
        <v>81</v>
      </c>
      <c r="AY478" s="239" t="s">
        <v>138</v>
      </c>
    </row>
    <row r="479" spans="2:65" s="1" customFormat="1" ht="16.5" customHeight="1">
      <c r="B479" s="40"/>
      <c r="C479" s="202" t="s">
        <v>719</v>
      </c>
      <c r="D479" s="202" t="s">
        <v>140</v>
      </c>
      <c r="E479" s="203" t="s">
        <v>720</v>
      </c>
      <c r="F479" s="204" t="s">
        <v>721</v>
      </c>
      <c r="G479" s="205" t="s">
        <v>229</v>
      </c>
      <c r="H479" s="206">
        <v>7.2</v>
      </c>
      <c r="I479" s="207"/>
      <c r="J479" s="208">
        <f>ROUND(I479*H479,2)</f>
        <v>0</v>
      </c>
      <c r="K479" s="204" t="s">
        <v>144</v>
      </c>
      <c r="L479" s="60"/>
      <c r="M479" s="209" t="s">
        <v>30</v>
      </c>
      <c r="N479" s="210" t="s">
        <v>45</v>
      </c>
      <c r="O479" s="41"/>
      <c r="P479" s="211">
        <f>O479*H479</f>
        <v>0</v>
      </c>
      <c r="Q479" s="211">
        <v>0</v>
      </c>
      <c r="R479" s="211">
        <f>Q479*H479</f>
        <v>0</v>
      </c>
      <c r="S479" s="211">
        <v>0</v>
      </c>
      <c r="T479" s="212">
        <f>S479*H479</f>
        <v>0</v>
      </c>
      <c r="AR479" s="23" t="s">
        <v>145</v>
      </c>
      <c r="AT479" s="23" t="s">
        <v>140</v>
      </c>
      <c r="AU479" s="23" t="s">
        <v>83</v>
      </c>
      <c r="AY479" s="23" t="s">
        <v>138</v>
      </c>
      <c r="BE479" s="213">
        <f>IF(N479="základní",J479,0)</f>
        <v>0</v>
      </c>
      <c r="BF479" s="213">
        <f>IF(N479="snížená",J479,0)</f>
        <v>0</v>
      </c>
      <c r="BG479" s="213">
        <f>IF(N479="zákl. přenesená",J479,0)</f>
        <v>0</v>
      </c>
      <c r="BH479" s="213">
        <f>IF(N479="sníž. přenesená",J479,0)</f>
        <v>0</v>
      </c>
      <c r="BI479" s="213">
        <f>IF(N479="nulová",J479,0)</f>
        <v>0</v>
      </c>
      <c r="BJ479" s="23" t="s">
        <v>81</v>
      </c>
      <c r="BK479" s="213">
        <f>ROUND(I479*H479,2)</f>
        <v>0</v>
      </c>
      <c r="BL479" s="23" t="s">
        <v>145</v>
      </c>
      <c r="BM479" s="23" t="s">
        <v>722</v>
      </c>
    </row>
    <row r="480" spans="2:65" s="1" customFormat="1">
      <c r="B480" s="40"/>
      <c r="C480" s="62"/>
      <c r="D480" s="214" t="s">
        <v>147</v>
      </c>
      <c r="E480" s="62"/>
      <c r="F480" s="215" t="s">
        <v>723</v>
      </c>
      <c r="G480" s="62"/>
      <c r="H480" s="62"/>
      <c r="I480" s="171"/>
      <c r="J480" s="62"/>
      <c r="K480" s="62"/>
      <c r="L480" s="60"/>
      <c r="M480" s="216"/>
      <c r="N480" s="41"/>
      <c r="O480" s="41"/>
      <c r="P480" s="41"/>
      <c r="Q480" s="41"/>
      <c r="R480" s="41"/>
      <c r="S480" s="41"/>
      <c r="T480" s="77"/>
      <c r="AT480" s="23" t="s">
        <v>147</v>
      </c>
      <c r="AU480" s="23" t="s">
        <v>83</v>
      </c>
    </row>
    <row r="481" spans="2:65" s="1" customFormat="1" ht="67.5">
      <c r="B481" s="40"/>
      <c r="C481" s="62"/>
      <c r="D481" s="214" t="s">
        <v>149</v>
      </c>
      <c r="E481" s="62"/>
      <c r="F481" s="217" t="s">
        <v>716</v>
      </c>
      <c r="G481" s="62"/>
      <c r="H481" s="62"/>
      <c r="I481" s="171"/>
      <c r="J481" s="62"/>
      <c r="K481" s="62"/>
      <c r="L481" s="60"/>
      <c r="M481" s="216"/>
      <c r="N481" s="41"/>
      <c r="O481" s="41"/>
      <c r="P481" s="41"/>
      <c r="Q481" s="41"/>
      <c r="R481" s="41"/>
      <c r="S481" s="41"/>
      <c r="T481" s="77"/>
      <c r="AT481" s="23" t="s">
        <v>149</v>
      </c>
      <c r="AU481" s="23" t="s">
        <v>83</v>
      </c>
    </row>
    <row r="482" spans="2:65" s="12" customFormat="1">
      <c r="B482" s="218"/>
      <c r="C482" s="219"/>
      <c r="D482" s="214" t="s">
        <v>151</v>
      </c>
      <c r="E482" s="220" t="s">
        <v>30</v>
      </c>
      <c r="F482" s="221" t="s">
        <v>182</v>
      </c>
      <c r="G482" s="219"/>
      <c r="H482" s="222">
        <v>7.2</v>
      </c>
      <c r="I482" s="223"/>
      <c r="J482" s="219"/>
      <c r="K482" s="219"/>
      <c r="L482" s="224"/>
      <c r="M482" s="225"/>
      <c r="N482" s="226"/>
      <c r="O482" s="226"/>
      <c r="P482" s="226"/>
      <c r="Q482" s="226"/>
      <c r="R482" s="226"/>
      <c r="S482" s="226"/>
      <c r="T482" s="227"/>
      <c r="AT482" s="228" t="s">
        <v>151</v>
      </c>
      <c r="AU482" s="228" t="s">
        <v>83</v>
      </c>
      <c r="AV482" s="12" t="s">
        <v>83</v>
      </c>
      <c r="AW482" s="12" t="s">
        <v>37</v>
      </c>
      <c r="AX482" s="12" t="s">
        <v>81</v>
      </c>
      <c r="AY482" s="228" t="s">
        <v>138</v>
      </c>
    </row>
    <row r="483" spans="2:65" s="1" customFormat="1" ht="25.5" customHeight="1">
      <c r="B483" s="40"/>
      <c r="C483" s="202" t="s">
        <v>724</v>
      </c>
      <c r="D483" s="202" t="s">
        <v>140</v>
      </c>
      <c r="E483" s="203" t="s">
        <v>725</v>
      </c>
      <c r="F483" s="204" t="s">
        <v>726</v>
      </c>
      <c r="G483" s="205" t="s">
        <v>229</v>
      </c>
      <c r="H483" s="206">
        <v>163.24</v>
      </c>
      <c r="I483" s="207"/>
      <c r="J483" s="208">
        <f>ROUND(I483*H483,2)</f>
        <v>0</v>
      </c>
      <c r="K483" s="204" t="s">
        <v>144</v>
      </c>
      <c r="L483" s="60"/>
      <c r="M483" s="209" t="s">
        <v>30</v>
      </c>
      <c r="N483" s="210" t="s">
        <v>45</v>
      </c>
      <c r="O483" s="41"/>
      <c r="P483" s="211">
        <f>O483*H483</f>
        <v>0</v>
      </c>
      <c r="Q483" s="211">
        <v>0</v>
      </c>
      <c r="R483" s="211">
        <f>Q483*H483</f>
        <v>0</v>
      </c>
      <c r="S483" s="211">
        <v>0</v>
      </c>
      <c r="T483" s="212">
        <f>S483*H483</f>
        <v>0</v>
      </c>
      <c r="AR483" s="23" t="s">
        <v>145</v>
      </c>
      <c r="AT483" s="23" t="s">
        <v>140</v>
      </c>
      <c r="AU483" s="23" t="s">
        <v>83</v>
      </c>
      <c r="AY483" s="23" t="s">
        <v>138</v>
      </c>
      <c r="BE483" s="213">
        <f>IF(N483="základní",J483,0)</f>
        <v>0</v>
      </c>
      <c r="BF483" s="213">
        <f>IF(N483="snížená",J483,0)</f>
        <v>0</v>
      </c>
      <c r="BG483" s="213">
        <f>IF(N483="zákl. přenesená",J483,0)</f>
        <v>0</v>
      </c>
      <c r="BH483" s="213">
        <f>IF(N483="sníž. přenesená",J483,0)</f>
        <v>0</v>
      </c>
      <c r="BI483" s="213">
        <f>IF(N483="nulová",J483,0)</f>
        <v>0</v>
      </c>
      <c r="BJ483" s="23" t="s">
        <v>81</v>
      </c>
      <c r="BK483" s="213">
        <f>ROUND(I483*H483,2)</f>
        <v>0</v>
      </c>
      <c r="BL483" s="23" t="s">
        <v>145</v>
      </c>
      <c r="BM483" s="23" t="s">
        <v>727</v>
      </c>
    </row>
    <row r="484" spans="2:65" s="1" customFormat="1">
      <c r="B484" s="40"/>
      <c r="C484" s="62"/>
      <c r="D484" s="214" t="s">
        <v>147</v>
      </c>
      <c r="E484" s="62"/>
      <c r="F484" s="215" t="s">
        <v>728</v>
      </c>
      <c r="G484" s="62"/>
      <c r="H484" s="62"/>
      <c r="I484" s="171"/>
      <c r="J484" s="62"/>
      <c r="K484" s="62"/>
      <c r="L484" s="60"/>
      <c r="M484" s="216"/>
      <c r="N484" s="41"/>
      <c r="O484" s="41"/>
      <c r="P484" s="41"/>
      <c r="Q484" s="41"/>
      <c r="R484" s="41"/>
      <c r="S484" s="41"/>
      <c r="T484" s="77"/>
      <c r="AT484" s="23" t="s">
        <v>147</v>
      </c>
      <c r="AU484" s="23" t="s">
        <v>83</v>
      </c>
    </row>
    <row r="485" spans="2:65" s="1" customFormat="1" ht="67.5">
      <c r="B485" s="40"/>
      <c r="C485" s="62"/>
      <c r="D485" s="214" t="s">
        <v>149</v>
      </c>
      <c r="E485" s="62"/>
      <c r="F485" s="217" t="s">
        <v>716</v>
      </c>
      <c r="G485" s="62"/>
      <c r="H485" s="62"/>
      <c r="I485" s="171"/>
      <c r="J485" s="62"/>
      <c r="K485" s="62"/>
      <c r="L485" s="60"/>
      <c r="M485" s="216"/>
      <c r="N485" s="41"/>
      <c r="O485" s="41"/>
      <c r="P485" s="41"/>
      <c r="Q485" s="41"/>
      <c r="R485" s="41"/>
      <c r="S485" s="41"/>
      <c r="T485" s="77"/>
      <c r="AT485" s="23" t="s">
        <v>149</v>
      </c>
      <c r="AU485" s="23" t="s">
        <v>83</v>
      </c>
    </row>
    <row r="486" spans="2:65" s="12" customFormat="1">
      <c r="B486" s="218"/>
      <c r="C486" s="219"/>
      <c r="D486" s="214" t="s">
        <v>151</v>
      </c>
      <c r="E486" s="220" t="s">
        <v>30</v>
      </c>
      <c r="F486" s="221" t="s">
        <v>729</v>
      </c>
      <c r="G486" s="219"/>
      <c r="H486" s="222">
        <v>163.24</v>
      </c>
      <c r="I486" s="223"/>
      <c r="J486" s="219"/>
      <c r="K486" s="219"/>
      <c r="L486" s="224"/>
      <c r="M486" s="225"/>
      <c r="N486" s="226"/>
      <c r="O486" s="226"/>
      <c r="P486" s="226"/>
      <c r="Q486" s="226"/>
      <c r="R486" s="226"/>
      <c r="S486" s="226"/>
      <c r="T486" s="227"/>
      <c r="AT486" s="228" t="s">
        <v>151</v>
      </c>
      <c r="AU486" s="228" t="s">
        <v>83</v>
      </c>
      <c r="AV486" s="12" t="s">
        <v>83</v>
      </c>
      <c r="AW486" s="12" t="s">
        <v>37</v>
      </c>
      <c r="AX486" s="12" t="s">
        <v>81</v>
      </c>
      <c r="AY486" s="228" t="s">
        <v>138</v>
      </c>
    </row>
    <row r="487" spans="2:65" s="1" customFormat="1" ht="16.5" customHeight="1">
      <c r="B487" s="40"/>
      <c r="C487" s="202" t="s">
        <v>730</v>
      </c>
      <c r="D487" s="202" t="s">
        <v>140</v>
      </c>
      <c r="E487" s="203" t="s">
        <v>731</v>
      </c>
      <c r="F487" s="204" t="s">
        <v>732</v>
      </c>
      <c r="G487" s="205" t="s">
        <v>229</v>
      </c>
      <c r="H487" s="206">
        <v>349.98399999999998</v>
      </c>
      <c r="I487" s="207"/>
      <c r="J487" s="208">
        <f>ROUND(I487*H487,2)</f>
        <v>0</v>
      </c>
      <c r="K487" s="204" t="s">
        <v>144</v>
      </c>
      <c r="L487" s="60"/>
      <c r="M487" s="209" t="s">
        <v>30</v>
      </c>
      <c r="N487" s="210" t="s">
        <v>45</v>
      </c>
      <c r="O487" s="41"/>
      <c r="P487" s="211">
        <f>O487*H487</f>
        <v>0</v>
      </c>
      <c r="Q487" s="211">
        <v>0</v>
      </c>
      <c r="R487" s="211">
        <f>Q487*H487</f>
        <v>0</v>
      </c>
      <c r="S487" s="211">
        <v>0</v>
      </c>
      <c r="T487" s="212">
        <f>S487*H487</f>
        <v>0</v>
      </c>
      <c r="AR487" s="23" t="s">
        <v>145</v>
      </c>
      <c r="AT487" s="23" t="s">
        <v>140</v>
      </c>
      <c r="AU487" s="23" t="s">
        <v>83</v>
      </c>
      <c r="AY487" s="23" t="s">
        <v>138</v>
      </c>
      <c r="BE487" s="213">
        <f>IF(N487="základní",J487,0)</f>
        <v>0</v>
      </c>
      <c r="BF487" s="213">
        <f>IF(N487="snížená",J487,0)</f>
        <v>0</v>
      </c>
      <c r="BG487" s="213">
        <f>IF(N487="zákl. přenesená",J487,0)</f>
        <v>0</v>
      </c>
      <c r="BH487" s="213">
        <f>IF(N487="sníž. přenesená",J487,0)</f>
        <v>0</v>
      </c>
      <c r="BI487" s="213">
        <f>IF(N487="nulová",J487,0)</f>
        <v>0</v>
      </c>
      <c r="BJ487" s="23" t="s">
        <v>81</v>
      </c>
      <c r="BK487" s="213">
        <f>ROUND(I487*H487,2)</f>
        <v>0</v>
      </c>
      <c r="BL487" s="23" t="s">
        <v>145</v>
      </c>
      <c r="BM487" s="23" t="s">
        <v>733</v>
      </c>
    </row>
    <row r="488" spans="2:65" s="1" customFormat="1">
      <c r="B488" s="40"/>
      <c r="C488" s="62"/>
      <c r="D488" s="214" t="s">
        <v>147</v>
      </c>
      <c r="E488" s="62"/>
      <c r="F488" s="215" t="s">
        <v>734</v>
      </c>
      <c r="G488" s="62"/>
      <c r="H488" s="62"/>
      <c r="I488" s="171"/>
      <c r="J488" s="62"/>
      <c r="K488" s="62"/>
      <c r="L488" s="60"/>
      <c r="M488" s="216"/>
      <c r="N488" s="41"/>
      <c r="O488" s="41"/>
      <c r="P488" s="41"/>
      <c r="Q488" s="41"/>
      <c r="R488" s="41"/>
      <c r="S488" s="41"/>
      <c r="T488" s="77"/>
      <c r="AT488" s="23" t="s">
        <v>147</v>
      </c>
      <c r="AU488" s="23" t="s">
        <v>83</v>
      </c>
    </row>
    <row r="489" spans="2:65" s="1" customFormat="1" ht="67.5">
      <c r="B489" s="40"/>
      <c r="C489" s="62"/>
      <c r="D489" s="214" t="s">
        <v>149</v>
      </c>
      <c r="E489" s="62"/>
      <c r="F489" s="217" t="s">
        <v>716</v>
      </c>
      <c r="G489" s="62"/>
      <c r="H489" s="62"/>
      <c r="I489" s="171"/>
      <c r="J489" s="62"/>
      <c r="K489" s="62"/>
      <c r="L489" s="60"/>
      <c r="M489" s="216"/>
      <c r="N489" s="41"/>
      <c r="O489" s="41"/>
      <c r="P489" s="41"/>
      <c r="Q489" s="41"/>
      <c r="R489" s="41"/>
      <c r="S489" s="41"/>
      <c r="T489" s="77"/>
      <c r="AT489" s="23" t="s">
        <v>149</v>
      </c>
      <c r="AU489" s="23" t="s">
        <v>83</v>
      </c>
    </row>
    <row r="490" spans="2:65" s="12" customFormat="1">
      <c r="B490" s="218"/>
      <c r="C490" s="219"/>
      <c r="D490" s="214" t="s">
        <v>151</v>
      </c>
      <c r="E490" s="220" t="s">
        <v>30</v>
      </c>
      <c r="F490" s="221" t="s">
        <v>683</v>
      </c>
      <c r="G490" s="219"/>
      <c r="H490" s="222">
        <v>338.8</v>
      </c>
      <c r="I490" s="223"/>
      <c r="J490" s="219"/>
      <c r="K490" s="219"/>
      <c r="L490" s="224"/>
      <c r="M490" s="225"/>
      <c r="N490" s="226"/>
      <c r="O490" s="226"/>
      <c r="P490" s="226"/>
      <c r="Q490" s="226"/>
      <c r="R490" s="226"/>
      <c r="S490" s="226"/>
      <c r="T490" s="227"/>
      <c r="AT490" s="228" t="s">
        <v>151</v>
      </c>
      <c r="AU490" s="228" t="s">
        <v>83</v>
      </c>
      <c r="AV490" s="12" t="s">
        <v>83</v>
      </c>
      <c r="AW490" s="12" t="s">
        <v>37</v>
      </c>
      <c r="AX490" s="12" t="s">
        <v>74</v>
      </c>
      <c r="AY490" s="228" t="s">
        <v>138</v>
      </c>
    </row>
    <row r="491" spans="2:65" s="12" customFormat="1">
      <c r="B491" s="218"/>
      <c r="C491" s="219"/>
      <c r="D491" s="214" t="s">
        <v>151</v>
      </c>
      <c r="E491" s="220" t="s">
        <v>30</v>
      </c>
      <c r="F491" s="221" t="s">
        <v>735</v>
      </c>
      <c r="G491" s="219"/>
      <c r="H491" s="222">
        <v>0.42</v>
      </c>
      <c r="I491" s="223"/>
      <c r="J491" s="219"/>
      <c r="K491" s="219"/>
      <c r="L491" s="224"/>
      <c r="M491" s="225"/>
      <c r="N491" s="226"/>
      <c r="O491" s="226"/>
      <c r="P491" s="226"/>
      <c r="Q491" s="226"/>
      <c r="R491" s="226"/>
      <c r="S491" s="226"/>
      <c r="T491" s="227"/>
      <c r="AT491" s="228" t="s">
        <v>151</v>
      </c>
      <c r="AU491" s="228" t="s">
        <v>83</v>
      </c>
      <c r="AV491" s="12" t="s">
        <v>83</v>
      </c>
      <c r="AW491" s="12" t="s">
        <v>37</v>
      </c>
      <c r="AX491" s="12" t="s">
        <v>74</v>
      </c>
      <c r="AY491" s="228" t="s">
        <v>138</v>
      </c>
    </row>
    <row r="492" spans="2:65" s="12" customFormat="1">
      <c r="B492" s="218"/>
      <c r="C492" s="219"/>
      <c r="D492" s="214" t="s">
        <v>151</v>
      </c>
      <c r="E492" s="220" t="s">
        <v>30</v>
      </c>
      <c r="F492" s="221" t="s">
        <v>736</v>
      </c>
      <c r="G492" s="219"/>
      <c r="H492" s="222">
        <v>10.763999999999999</v>
      </c>
      <c r="I492" s="223"/>
      <c r="J492" s="219"/>
      <c r="K492" s="219"/>
      <c r="L492" s="224"/>
      <c r="M492" s="225"/>
      <c r="N492" s="226"/>
      <c r="O492" s="226"/>
      <c r="P492" s="226"/>
      <c r="Q492" s="226"/>
      <c r="R492" s="226"/>
      <c r="S492" s="226"/>
      <c r="T492" s="227"/>
      <c r="AT492" s="228" t="s">
        <v>151</v>
      </c>
      <c r="AU492" s="228" t="s">
        <v>83</v>
      </c>
      <c r="AV492" s="12" t="s">
        <v>83</v>
      </c>
      <c r="AW492" s="12" t="s">
        <v>37</v>
      </c>
      <c r="AX492" s="12" t="s">
        <v>74</v>
      </c>
      <c r="AY492" s="228" t="s">
        <v>138</v>
      </c>
    </row>
    <row r="493" spans="2:65" s="13" customFormat="1">
      <c r="B493" s="229"/>
      <c r="C493" s="230"/>
      <c r="D493" s="214" t="s">
        <v>151</v>
      </c>
      <c r="E493" s="231" t="s">
        <v>30</v>
      </c>
      <c r="F493" s="232" t="s">
        <v>218</v>
      </c>
      <c r="G493" s="230"/>
      <c r="H493" s="233">
        <v>349.98399999999998</v>
      </c>
      <c r="I493" s="234"/>
      <c r="J493" s="230"/>
      <c r="K493" s="230"/>
      <c r="L493" s="235"/>
      <c r="M493" s="236"/>
      <c r="N493" s="237"/>
      <c r="O493" s="237"/>
      <c r="P493" s="237"/>
      <c r="Q493" s="237"/>
      <c r="R493" s="237"/>
      <c r="S493" s="237"/>
      <c r="T493" s="238"/>
      <c r="AT493" s="239" t="s">
        <v>151</v>
      </c>
      <c r="AU493" s="239" t="s">
        <v>83</v>
      </c>
      <c r="AV493" s="13" t="s">
        <v>145</v>
      </c>
      <c r="AW493" s="13" t="s">
        <v>37</v>
      </c>
      <c r="AX493" s="13" t="s">
        <v>81</v>
      </c>
      <c r="AY493" s="239" t="s">
        <v>138</v>
      </c>
    </row>
    <row r="494" spans="2:65" s="11" customFormat="1" ht="29.85" customHeight="1">
      <c r="B494" s="186"/>
      <c r="C494" s="187"/>
      <c r="D494" s="188" t="s">
        <v>73</v>
      </c>
      <c r="E494" s="200" t="s">
        <v>737</v>
      </c>
      <c r="F494" s="200" t="s">
        <v>738</v>
      </c>
      <c r="G494" s="187"/>
      <c r="H494" s="187"/>
      <c r="I494" s="190"/>
      <c r="J494" s="201">
        <f>BK494</f>
        <v>0</v>
      </c>
      <c r="K494" s="187"/>
      <c r="L494" s="192"/>
      <c r="M494" s="193"/>
      <c r="N494" s="194"/>
      <c r="O494" s="194"/>
      <c r="P494" s="195">
        <f>SUM(P495:P496)</f>
        <v>0</v>
      </c>
      <c r="Q494" s="194"/>
      <c r="R494" s="195">
        <f>SUM(R495:R496)</f>
        <v>0</v>
      </c>
      <c r="S494" s="194"/>
      <c r="T494" s="196">
        <f>SUM(T495:T496)</f>
        <v>0</v>
      </c>
      <c r="AR494" s="197" t="s">
        <v>81</v>
      </c>
      <c r="AT494" s="198" t="s">
        <v>73</v>
      </c>
      <c r="AU494" s="198" t="s">
        <v>81</v>
      </c>
      <c r="AY494" s="197" t="s">
        <v>138</v>
      </c>
      <c r="BK494" s="199">
        <f>SUM(BK495:BK496)</f>
        <v>0</v>
      </c>
    </row>
    <row r="495" spans="2:65" s="1" customFormat="1" ht="16.5" customHeight="1">
      <c r="B495" s="40"/>
      <c r="C495" s="202" t="s">
        <v>739</v>
      </c>
      <c r="D495" s="202" t="s">
        <v>140</v>
      </c>
      <c r="E495" s="203" t="s">
        <v>740</v>
      </c>
      <c r="F495" s="204" t="s">
        <v>741</v>
      </c>
      <c r="G495" s="205" t="s">
        <v>229</v>
      </c>
      <c r="H495" s="206">
        <v>265.03399999999999</v>
      </c>
      <c r="I495" s="207"/>
      <c r="J495" s="208">
        <f>ROUND(I495*H495,2)</f>
        <v>0</v>
      </c>
      <c r="K495" s="204" t="s">
        <v>144</v>
      </c>
      <c r="L495" s="60"/>
      <c r="M495" s="209" t="s">
        <v>30</v>
      </c>
      <c r="N495" s="210" t="s">
        <v>45</v>
      </c>
      <c r="O495" s="41"/>
      <c r="P495" s="211">
        <f>O495*H495</f>
        <v>0</v>
      </c>
      <c r="Q495" s="211">
        <v>0</v>
      </c>
      <c r="R495" s="211">
        <f>Q495*H495</f>
        <v>0</v>
      </c>
      <c r="S495" s="211">
        <v>0</v>
      </c>
      <c r="T495" s="212">
        <f>S495*H495</f>
        <v>0</v>
      </c>
      <c r="AR495" s="23" t="s">
        <v>145</v>
      </c>
      <c r="AT495" s="23" t="s">
        <v>140</v>
      </c>
      <c r="AU495" s="23" t="s">
        <v>83</v>
      </c>
      <c r="AY495" s="23" t="s">
        <v>138</v>
      </c>
      <c r="BE495" s="213">
        <f>IF(N495="základní",J495,0)</f>
        <v>0</v>
      </c>
      <c r="BF495" s="213">
        <f>IF(N495="snížená",J495,0)</f>
        <v>0</v>
      </c>
      <c r="BG495" s="213">
        <f>IF(N495="zákl. přenesená",J495,0)</f>
        <v>0</v>
      </c>
      <c r="BH495" s="213">
        <f>IF(N495="sníž. přenesená",J495,0)</f>
        <v>0</v>
      </c>
      <c r="BI495" s="213">
        <f>IF(N495="nulová",J495,0)</f>
        <v>0</v>
      </c>
      <c r="BJ495" s="23" t="s">
        <v>81</v>
      </c>
      <c r="BK495" s="213">
        <f>ROUND(I495*H495,2)</f>
        <v>0</v>
      </c>
      <c r="BL495" s="23" t="s">
        <v>145</v>
      </c>
      <c r="BM495" s="23" t="s">
        <v>742</v>
      </c>
    </row>
    <row r="496" spans="2:65" s="1" customFormat="1" ht="27">
      <c r="B496" s="40"/>
      <c r="C496" s="62"/>
      <c r="D496" s="214" t="s">
        <v>147</v>
      </c>
      <c r="E496" s="62"/>
      <c r="F496" s="215" t="s">
        <v>743</v>
      </c>
      <c r="G496" s="62"/>
      <c r="H496" s="62"/>
      <c r="I496" s="171"/>
      <c r="J496" s="62"/>
      <c r="K496" s="62"/>
      <c r="L496" s="60"/>
      <c r="M496" s="216"/>
      <c r="N496" s="41"/>
      <c r="O496" s="41"/>
      <c r="P496" s="41"/>
      <c r="Q496" s="41"/>
      <c r="R496" s="41"/>
      <c r="S496" s="41"/>
      <c r="T496" s="77"/>
      <c r="AT496" s="23" t="s">
        <v>147</v>
      </c>
      <c r="AU496" s="23" t="s">
        <v>83</v>
      </c>
    </row>
    <row r="497" spans="2:65" s="11" customFormat="1" ht="37.35" customHeight="1">
      <c r="B497" s="186"/>
      <c r="C497" s="187"/>
      <c r="D497" s="188" t="s">
        <v>73</v>
      </c>
      <c r="E497" s="189" t="s">
        <v>744</v>
      </c>
      <c r="F497" s="189" t="s">
        <v>745</v>
      </c>
      <c r="G497" s="187"/>
      <c r="H497" s="187"/>
      <c r="I497" s="190"/>
      <c r="J497" s="191">
        <f>BK497</f>
        <v>0</v>
      </c>
      <c r="K497" s="187"/>
      <c r="L497" s="192"/>
      <c r="M497" s="193"/>
      <c r="N497" s="194"/>
      <c r="O497" s="194"/>
      <c r="P497" s="195">
        <f>P498+P501</f>
        <v>0</v>
      </c>
      <c r="Q497" s="194"/>
      <c r="R497" s="195">
        <f>R498+R501</f>
        <v>0</v>
      </c>
      <c r="S497" s="194"/>
      <c r="T497" s="196">
        <f>T498+T501</f>
        <v>0</v>
      </c>
      <c r="AR497" s="197" t="s">
        <v>152</v>
      </c>
      <c r="AT497" s="198" t="s">
        <v>73</v>
      </c>
      <c r="AU497" s="198" t="s">
        <v>74</v>
      </c>
      <c r="AY497" s="197" t="s">
        <v>138</v>
      </c>
      <c r="BK497" s="199">
        <f>BK498+BK501</f>
        <v>0</v>
      </c>
    </row>
    <row r="498" spans="2:65" s="11" customFormat="1" ht="19.899999999999999" customHeight="1">
      <c r="B498" s="186"/>
      <c r="C498" s="187"/>
      <c r="D498" s="188" t="s">
        <v>73</v>
      </c>
      <c r="E498" s="200" t="s">
        <v>746</v>
      </c>
      <c r="F498" s="200" t="s">
        <v>747</v>
      </c>
      <c r="G498" s="187"/>
      <c r="H498" s="187"/>
      <c r="I498" s="190"/>
      <c r="J498" s="201">
        <f>BK498</f>
        <v>0</v>
      </c>
      <c r="K498" s="187"/>
      <c r="L498" s="192"/>
      <c r="M498" s="193"/>
      <c r="N498" s="194"/>
      <c r="O498" s="194"/>
      <c r="P498" s="195">
        <f>SUM(P499:P500)</f>
        <v>0</v>
      </c>
      <c r="Q498" s="194"/>
      <c r="R498" s="195">
        <f>SUM(R499:R500)</f>
        <v>0</v>
      </c>
      <c r="S498" s="194"/>
      <c r="T498" s="196">
        <f>SUM(T499:T500)</f>
        <v>0</v>
      </c>
      <c r="AR498" s="197" t="s">
        <v>152</v>
      </c>
      <c r="AT498" s="198" t="s">
        <v>73</v>
      </c>
      <c r="AU498" s="198" t="s">
        <v>81</v>
      </c>
      <c r="AY498" s="197" t="s">
        <v>138</v>
      </c>
      <c r="BK498" s="199">
        <f>SUM(BK499:BK500)</f>
        <v>0</v>
      </c>
    </row>
    <row r="499" spans="2:65" s="1" customFormat="1" ht="16.5" customHeight="1">
      <c r="B499" s="40"/>
      <c r="C499" s="202" t="s">
        <v>748</v>
      </c>
      <c r="D499" s="202" t="s">
        <v>140</v>
      </c>
      <c r="E499" s="203" t="s">
        <v>749</v>
      </c>
      <c r="F499" s="204" t="s">
        <v>750</v>
      </c>
      <c r="G499" s="205" t="s">
        <v>433</v>
      </c>
      <c r="H499" s="206">
        <v>1</v>
      </c>
      <c r="I499" s="207"/>
      <c r="J499" s="208">
        <f>ROUND(I499*H499,2)</f>
        <v>0</v>
      </c>
      <c r="K499" s="204" t="s">
        <v>144</v>
      </c>
      <c r="L499" s="60"/>
      <c r="M499" s="209" t="s">
        <v>30</v>
      </c>
      <c r="N499" s="210" t="s">
        <v>45</v>
      </c>
      <c r="O499" s="41"/>
      <c r="P499" s="211">
        <f>O499*H499</f>
        <v>0</v>
      </c>
      <c r="Q499" s="211">
        <v>0</v>
      </c>
      <c r="R499" s="211">
        <f>Q499*H499</f>
        <v>0</v>
      </c>
      <c r="S499" s="211">
        <v>0</v>
      </c>
      <c r="T499" s="212">
        <f>S499*H499</f>
        <v>0</v>
      </c>
      <c r="AR499" s="23" t="s">
        <v>751</v>
      </c>
      <c r="AT499" s="23" t="s">
        <v>140</v>
      </c>
      <c r="AU499" s="23" t="s">
        <v>83</v>
      </c>
      <c r="AY499" s="23" t="s">
        <v>138</v>
      </c>
      <c r="BE499" s="213">
        <f>IF(N499="základní",J499,0)</f>
        <v>0</v>
      </c>
      <c r="BF499" s="213">
        <f>IF(N499="snížená",J499,0)</f>
        <v>0</v>
      </c>
      <c r="BG499" s="213">
        <f>IF(N499="zákl. přenesená",J499,0)</f>
        <v>0</v>
      </c>
      <c r="BH499" s="213">
        <f>IF(N499="sníž. přenesená",J499,0)</f>
        <v>0</v>
      </c>
      <c r="BI499" s="213">
        <f>IF(N499="nulová",J499,0)</f>
        <v>0</v>
      </c>
      <c r="BJ499" s="23" t="s">
        <v>81</v>
      </c>
      <c r="BK499" s="213">
        <f>ROUND(I499*H499,2)</f>
        <v>0</v>
      </c>
      <c r="BL499" s="23" t="s">
        <v>751</v>
      </c>
      <c r="BM499" s="23" t="s">
        <v>752</v>
      </c>
    </row>
    <row r="500" spans="2:65" s="1" customFormat="1">
      <c r="B500" s="40"/>
      <c r="C500" s="62"/>
      <c r="D500" s="214" t="s">
        <v>147</v>
      </c>
      <c r="E500" s="62"/>
      <c r="F500" s="215" t="s">
        <v>753</v>
      </c>
      <c r="G500" s="62"/>
      <c r="H500" s="62"/>
      <c r="I500" s="171"/>
      <c r="J500" s="62"/>
      <c r="K500" s="62"/>
      <c r="L500" s="60"/>
      <c r="M500" s="216"/>
      <c r="N500" s="41"/>
      <c r="O500" s="41"/>
      <c r="P500" s="41"/>
      <c r="Q500" s="41"/>
      <c r="R500" s="41"/>
      <c r="S500" s="41"/>
      <c r="T500" s="77"/>
      <c r="AT500" s="23" t="s">
        <v>147</v>
      </c>
      <c r="AU500" s="23" t="s">
        <v>83</v>
      </c>
    </row>
    <row r="501" spans="2:65" s="11" customFormat="1" ht="29.85" customHeight="1">
      <c r="B501" s="186"/>
      <c r="C501" s="187"/>
      <c r="D501" s="188" t="s">
        <v>73</v>
      </c>
      <c r="E501" s="200" t="s">
        <v>754</v>
      </c>
      <c r="F501" s="200" t="s">
        <v>755</v>
      </c>
      <c r="G501" s="187"/>
      <c r="H501" s="187"/>
      <c r="I501" s="190"/>
      <c r="J501" s="201">
        <f>BK501</f>
        <v>0</v>
      </c>
      <c r="K501" s="187"/>
      <c r="L501" s="192"/>
      <c r="M501" s="193"/>
      <c r="N501" s="194"/>
      <c r="O501" s="194"/>
      <c r="P501" s="195">
        <f>SUM(P502:P505)</f>
        <v>0</v>
      </c>
      <c r="Q501" s="194"/>
      <c r="R501" s="195">
        <f>SUM(R502:R505)</f>
        <v>0</v>
      </c>
      <c r="S501" s="194"/>
      <c r="T501" s="196">
        <f>SUM(T502:T505)</f>
        <v>0</v>
      </c>
      <c r="AR501" s="197" t="s">
        <v>152</v>
      </c>
      <c r="AT501" s="198" t="s">
        <v>73</v>
      </c>
      <c r="AU501" s="198" t="s">
        <v>81</v>
      </c>
      <c r="AY501" s="197" t="s">
        <v>138</v>
      </c>
      <c r="BK501" s="199">
        <f>SUM(BK502:BK505)</f>
        <v>0</v>
      </c>
    </row>
    <row r="502" spans="2:65" s="1" customFormat="1" ht="16.5" customHeight="1">
      <c r="B502" s="40"/>
      <c r="C502" s="202" t="s">
        <v>756</v>
      </c>
      <c r="D502" s="202" t="s">
        <v>140</v>
      </c>
      <c r="E502" s="203" t="s">
        <v>757</v>
      </c>
      <c r="F502" s="204" t="s">
        <v>755</v>
      </c>
      <c r="G502" s="205" t="s">
        <v>433</v>
      </c>
      <c r="H502" s="206">
        <v>1</v>
      </c>
      <c r="I502" s="207"/>
      <c r="J502" s="208">
        <f>ROUND(I502*H502,2)</f>
        <v>0</v>
      </c>
      <c r="K502" s="204" t="s">
        <v>144</v>
      </c>
      <c r="L502" s="60"/>
      <c r="M502" s="209" t="s">
        <v>30</v>
      </c>
      <c r="N502" s="210" t="s">
        <v>45</v>
      </c>
      <c r="O502" s="41"/>
      <c r="P502" s="211">
        <f>O502*H502</f>
        <v>0</v>
      </c>
      <c r="Q502" s="211">
        <v>0</v>
      </c>
      <c r="R502" s="211">
        <f>Q502*H502</f>
        <v>0</v>
      </c>
      <c r="S502" s="211">
        <v>0</v>
      </c>
      <c r="T502" s="212">
        <f>S502*H502</f>
        <v>0</v>
      </c>
      <c r="AR502" s="23" t="s">
        <v>751</v>
      </c>
      <c r="AT502" s="23" t="s">
        <v>140</v>
      </c>
      <c r="AU502" s="23" t="s">
        <v>83</v>
      </c>
      <c r="AY502" s="23" t="s">
        <v>138</v>
      </c>
      <c r="BE502" s="213">
        <f>IF(N502="základní",J502,0)</f>
        <v>0</v>
      </c>
      <c r="BF502" s="213">
        <f>IF(N502="snížená",J502,0)</f>
        <v>0</v>
      </c>
      <c r="BG502" s="213">
        <f>IF(N502="zákl. přenesená",J502,0)</f>
        <v>0</v>
      </c>
      <c r="BH502" s="213">
        <f>IF(N502="sníž. přenesená",J502,0)</f>
        <v>0</v>
      </c>
      <c r="BI502" s="213">
        <f>IF(N502="nulová",J502,0)</f>
        <v>0</v>
      </c>
      <c r="BJ502" s="23" t="s">
        <v>81</v>
      </c>
      <c r="BK502" s="213">
        <f>ROUND(I502*H502,2)</f>
        <v>0</v>
      </c>
      <c r="BL502" s="23" t="s">
        <v>751</v>
      </c>
      <c r="BM502" s="23" t="s">
        <v>758</v>
      </c>
    </row>
    <row r="503" spans="2:65" s="1" customFormat="1">
      <c r="B503" s="40"/>
      <c r="C503" s="62"/>
      <c r="D503" s="214" t="s">
        <v>147</v>
      </c>
      <c r="E503" s="62"/>
      <c r="F503" s="215" t="s">
        <v>759</v>
      </c>
      <c r="G503" s="62"/>
      <c r="H503" s="62"/>
      <c r="I503" s="171"/>
      <c r="J503" s="62"/>
      <c r="K503" s="62"/>
      <c r="L503" s="60"/>
      <c r="M503" s="216"/>
      <c r="N503" s="41"/>
      <c r="O503" s="41"/>
      <c r="P503" s="41"/>
      <c r="Q503" s="41"/>
      <c r="R503" s="41"/>
      <c r="S503" s="41"/>
      <c r="T503" s="77"/>
      <c r="AT503" s="23" t="s">
        <v>147</v>
      </c>
      <c r="AU503" s="23" t="s">
        <v>83</v>
      </c>
    </row>
    <row r="504" spans="2:65" s="1" customFormat="1" ht="16.5" customHeight="1">
      <c r="B504" s="40"/>
      <c r="C504" s="202" t="s">
        <v>760</v>
      </c>
      <c r="D504" s="202" t="s">
        <v>140</v>
      </c>
      <c r="E504" s="203" t="s">
        <v>761</v>
      </c>
      <c r="F504" s="204" t="s">
        <v>762</v>
      </c>
      <c r="G504" s="205" t="s">
        <v>433</v>
      </c>
      <c r="H504" s="206">
        <v>1</v>
      </c>
      <c r="I504" s="207"/>
      <c r="J504" s="208">
        <f>ROUND(I504*H504,2)</f>
        <v>0</v>
      </c>
      <c r="K504" s="204" t="s">
        <v>144</v>
      </c>
      <c r="L504" s="60"/>
      <c r="M504" s="209" t="s">
        <v>30</v>
      </c>
      <c r="N504" s="210" t="s">
        <v>45</v>
      </c>
      <c r="O504" s="41"/>
      <c r="P504" s="211">
        <f>O504*H504</f>
        <v>0</v>
      </c>
      <c r="Q504" s="211">
        <v>0</v>
      </c>
      <c r="R504" s="211">
        <f>Q504*H504</f>
        <v>0</v>
      </c>
      <c r="S504" s="211">
        <v>0</v>
      </c>
      <c r="T504" s="212">
        <f>S504*H504</f>
        <v>0</v>
      </c>
      <c r="AR504" s="23" t="s">
        <v>751</v>
      </c>
      <c r="AT504" s="23" t="s">
        <v>140</v>
      </c>
      <c r="AU504" s="23" t="s">
        <v>83</v>
      </c>
      <c r="AY504" s="23" t="s">
        <v>138</v>
      </c>
      <c r="BE504" s="213">
        <f>IF(N504="základní",J504,0)</f>
        <v>0</v>
      </c>
      <c r="BF504" s="213">
        <f>IF(N504="snížená",J504,0)</f>
        <v>0</v>
      </c>
      <c r="BG504" s="213">
        <f>IF(N504="zákl. přenesená",J504,0)</f>
        <v>0</v>
      </c>
      <c r="BH504" s="213">
        <f>IF(N504="sníž. přenesená",J504,0)</f>
        <v>0</v>
      </c>
      <c r="BI504" s="213">
        <f>IF(N504="nulová",J504,0)</f>
        <v>0</v>
      </c>
      <c r="BJ504" s="23" t="s">
        <v>81</v>
      </c>
      <c r="BK504" s="213">
        <f>ROUND(I504*H504,2)</f>
        <v>0</v>
      </c>
      <c r="BL504" s="23" t="s">
        <v>751</v>
      </c>
      <c r="BM504" s="23" t="s">
        <v>763</v>
      </c>
    </row>
    <row r="505" spans="2:65" s="1" customFormat="1">
      <c r="B505" s="40"/>
      <c r="C505" s="62"/>
      <c r="D505" s="214" t="s">
        <v>147</v>
      </c>
      <c r="E505" s="62"/>
      <c r="F505" s="215" t="s">
        <v>764</v>
      </c>
      <c r="G505" s="62"/>
      <c r="H505" s="62"/>
      <c r="I505" s="171"/>
      <c r="J505" s="62"/>
      <c r="K505" s="62"/>
      <c r="L505" s="60"/>
      <c r="M505" s="250"/>
      <c r="N505" s="251"/>
      <c r="O505" s="251"/>
      <c r="P505" s="251"/>
      <c r="Q505" s="251"/>
      <c r="R505" s="251"/>
      <c r="S505" s="251"/>
      <c r="T505" s="252"/>
      <c r="AT505" s="23" t="s">
        <v>147</v>
      </c>
      <c r="AU505" s="23" t="s">
        <v>83</v>
      </c>
    </row>
    <row r="506" spans="2:65" s="1" customFormat="1" ht="6.95" customHeight="1">
      <c r="B506" s="55"/>
      <c r="C506" s="56"/>
      <c r="D506" s="56"/>
      <c r="E506" s="56"/>
      <c r="F506" s="56"/>
      <c r="G506" s="56"/>
      <c r="H506" s="56"/>
      <c r="I506" s="147"/>
      <c r="J506" s="56"/>
      <c r="K506" s="56"/>
      <c r="L506" s="60"/>
    </row>
  </sheetData>
  <sheetProtection algorithmName="SHA-512" hashValue="xFEpelCrnBdk49OMpoZphUoGl2m9xFucirCacLxwJOzm3rIVjEuCB53cI94kaMFcPHhrA63tFUfD9f98PRg7Hw==" saltValue="139NUXhJoQg91dvavPNcVw6osI/U+N+Rq3W1T1ssj/95DUdPp0+YRdzSgNrVPQX/h66Yk9UUOLhHnFIFn5HJPA==" spinCount="100000" sheet="1" objects="1" scenarios="1" formatColumns="0" formatRows="0" autoFilter="0"/>
  <autoFilter ref="C95:K505"/>
  <mergeCells count="13">
    <mergeCell ref="E88:H88"/>
    <mergeCell ref="G1:H1"/>
    <mergeCell ref="L2:V2"/>
    <mergeCell ref="E49:H49"/>
    <mergeCell ref="E51:H51"/>
    <mergeCell ref="J55:J56"/>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58"/>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9"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0"/>
      <c r="C1" s="120"/>
      <c r="D1" s="121" t="s">
        <v>1</v>
      </c>
      <c r="E1" s="120"/>
      <c r="F1" s="122" t="s">
        <v>93</v>
      </c>
      <c r="G1" s="374" t="s">
        <v>94</v>
      </c>
      <c r="H1" s="374"/>
      <c r="I1" s="123"/>
      <c r="J1" s="122" t="s">
        <v>95</v>
      </c>
      <c r="K1" s="121" t="s">
        <v>96</v>
      </c>
      <c r="L1" s="122" t="s">
        <v>97</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33"/>
      <c r="M2" s="333"/>
      <c r="N2" s="333"/>
      <c r="O2" s="333"/>
      <c r="P2" s="333"/>
      <c r="Q2" s="333"/>
      <c r="R2" s="333"/>
      <c r="S2" s="333"/>
      <c r="T2" s="333"/>
      <c r="U2" s="333"/>
      <c r="V2" s="333"/>
      <c r="AT2" s="23" t="s">
        <v>92</v>
      </c>
    </row>
    <row r="3" spans="1:70" ht="6.95" customHeight="1">
      <c r="B3" s="24"/>
      <c r="C3" s="25"/>
      <c r="D3" s="25"/>
      <c r="E3" s="25"/>
      <c r="F3" s="25"/>
      <c r="G3" s="25"/>
      <c r="H3" s="25"/>
      <c r="I3" s="124"/>
      <c r="J3" s="25"/>
      <c r="K3" s="26"/>
      <c r="AT3" s="23" t="s">
        <v>83</v>
      </c>
    </row>
    <row r="4" spans="1:70" ht="36.950000000000003" customHeight="1">
      <c r="B4" s="27"/>
      <c r="C4" s="28"/>
      <c r="D4" s="29" t="s">
        <v>98</v>
      </c>
      <c r="E4" s="28"/>
      <c r="F4" s="28"/>
      <c r="G4" s="28"/>
      <c r="H4" s="28"/>
      <c r="I4" s="125"/>
      <c r="J4" s="28"/>
      <c r="K4" s="30"/>
      <c r="M4" s="31" t="s">
        <v>12</v>
      </c>
      <c r="AT4" s="23" t="s">
        <v>6</v>
      </c>
    </row>
    <row r="5" spans="1:70" ht="6.95" customHeight="1">
      <c r="B5" s="27"/>
      <c r="C5" s="28"/>
      <c r="D5" s="28"/>
      <c r="E5" s="28"/>
      <c r="F5" s="28"/>
      <c r="G5" s="28"/>
      <c r="H5" s="28"/>
      <c r="I5" s="125"/>
      <c r="J5" s="28"/>
      <c r="K5" s="30"/>
    </row>
    <row r="6" spans="1:70" ht="15">
      <c r="B6" s="27"/>
      <c r="C6" s="28"/>
      <c r="D6" s="36" t="s">
        <v>18</v>
      </c>
      <c r="E6" s="28"/>
      <c r="F6" s="28"/>
      <c r="G6" s="28"/>
      <c r="H6" s="28"/>
      <c r="I6" s="125"/>
      <c r="J6" s="28"/>
      <c r="K6" s="30"/>
    </row>
    <row r="7" spans="1:70" ht="16.5" customHeight="1">
      <c r="B7" s="27"/>
      <c r="C7" s="28"/>
      <c r="D7" s="28"/>
      <c r="E7" s="375" t="str">
        <f>'Rekapitulace stavby'!K6</f>
        <v>Ústí nad Orlicí - ulice Příkopy, Havlíčkova</v>
      </c>
      <c r="F7" s="381"/>
      <c r="G7" s="381"/>
      <c r="H7" s="381"/>
      <c r="I7" s="125"/>
      <c r="J7" s="28"/>
      <c r="K7" s="30"/>
    </row>
    <row r="8" spans="1:70" ht="15">
      <c r="B8" s="27"/>
      <c r="C8" s="28"/>
      <c r="D8" s="36" t="s">
        <v>99</v>
      </c>
      <c r="E8" s="28"/>
      <c r="F8" s="28"/>
      <c r="G8" s="28"/>
      <c r="H8" s="28"/>
      <c r="I8" s="125"/>
      <c r="J8" s="28"/>
      <c r="K8" s="30"/>
    </row>
    <row r="9" spans="1:70" s="1" customFormat="1" ht="16.5" customHeight="1">
      <c r="B9" s="40"/>
      <c r="C9" s="41"/>
      <c r="D9" s="41"/>
      <c r="E9" s="375" t="s">
        <v>765</v>
      </c>
      <c r="F9" s="376"/>
      <c r="G9" s="376"/>
      <c r="H9" s="376"/>
      <c r="I9" s="126"/>
      <c r="J9" s="41"/>
      <c r="K9" s="44"/>
    </row>
    <row r="10" spans="1:70" s="1" customFormat="1" ht="15">
      <c r="B10" s="40"/>
      <c r="C10" s="41"/>
      <c r="D10" s="36" t="s">
        <v>101</v>
      </c>
      <c r="E10" s="41"/>
      <c r="F10" s="41"/>
      <c r="G10" s="41"/>
      <c r="H10" s="41"/>
      <c r="I10" s="126"/>
      <c r="J10" s="41"/>
      <c r="K10" s="44"/>
    </row>
    <row r="11" spans="1:70" s="1" customFormat="1" ht="36.950000000000003" customHeight="1">
      <c r="B11" s="40"/>
      <c r="C11" s="41"/>
      <c r="D11" s="41"/>
      <c r="E11" s="377" t="s">
        <v>766</v>
      </c>
      <c r="F11" s="376"/>
      <c r="G11" s="376"/>
      <c r="H11" s="376"/>
      <c r="I11" s="126"/>
      <c r="J11" s="41"/>
      <c r="K11" s="44"/>
    </row>
    <row r="12" spans="1:70" s="1" customFormat="1">
      <c r="B12" s="40"/>
      <c r="C12" s="41"/>
      <c r="D12" s="41"/>
      <c r="E12" s="41"/>
      <c r="F12" s="41"/>
      <c r="G12" s="41"/>
      <c r="H12" s="41"/>
      <c r="I12" s="126"/>
      <c r="J12" s="41"/>
      <c r="K12" s="44"/>
    </row>
    <row r="13" spans="1:70" s="1" customFormat="1" ht="14.45" customHeight="1">
      <c r="B13" s="40"/>
      <c r="C13" s="41"/>
      <c r="D13" s="36" t="s">
        <v>20</v>
      </c>
      <c r="E13" s="41"/>
      <c r="F13" s="34" t="s">
        <v>21</v>
      </c>
      <c r="G13" s="41"/>
      <c r="H13" s="41"/>
      <c r="I13" s="127" t="s">
        <v>22</v>
      </c>
      <c r="J13" s="34" t="s">
        <v>23</v>
      </c>
      <c r="K13" s="44"/>
    </row>
    <row r="14" spans="1:70" s="1" customFormat="1" ht="14.45" customHeight="1">
      <c r="B14" s="40"/>
      <c r="C14" s="41"/>
      <c r="D14" s="36" t="s">
        <v>24</v>
      </c>
      <c r="E14" s="41"/>
      <c r="F14" s="34" t="s">
        <v>25</v>
      </c>
      <c r="G14" s="41"/>
      <c r="H14" s="41"/>
      <c r="I14" s="127" t="s">
        <v>26</v>
      </c>
      <c r="J14" s="128" t="str">
        <f>'Rekapitulace stavby'!AN8</f>
        <v>1.8.2017</v>
      </c>
      <c r="K14" s="44"/>
    </row>
    <row r="15" spans="1:70" s="1" customFormat="1" ht="10.9" customHeight="1">
      <c r="B15" s="40"/>
      <c r="C15" s="41"/>
      <c r="D15" s="41"/>
      <c r="E15" s="41"/>
      <c r="F15" s="41"/>
      <c r="G15" s="41"/>
      <c r="H15" s="41"/>
      <c r="I15" s="126"/>
      <c r="J15" s="41"/>
      <c r="K15" s="44"/>
    </row>
    <row r="16" spans="1:70" s="1" customFormat="1" ht="14.45" customHeight="1">
      <c r="B16" s="40"/>
      <c r="C16" s="41"/>
      <c r="D16" s="36" t="s">
        <v>28</v>
      </c>
      <c r="E16" s="41"/>
      <c r="F16" s="41"/>
      <c r="G16" s="41"/>
      <c r="H16" s="41"/>
      <c r="I16" s="127" t="s">
        <v>29</v>
      </c>
      <c r="J16" s="34" t="str">
        <f>IF('Rekapitulace stavby'!AN10="","",'Rekapitulace stavby'!AN10)</f>
        <v/>
      </c>
      <c r="K16" s="44"/>
    </row>
    <row r="17" spans="2:11" s="1" customFormat="1" ht="18" customHeight="1">
      <c r="B17" s="40"/>
      <c r="C17" s="41"/>
      <c r="D17" s="41"/>
      <c r="E17" s="34" t="str">
        <f>IF('Rekapitulace stavby'!E11="","",'Rekapitulace stavby'!E11)</f>
        <v xml:space="preserve"> </v>
      </c>
      <c r="F17" s="41"/>
      <c r="G17" s="41"/>
      <c r="H17" s="41"/>
      <c r="I17" s="127" t="s">
        <v>32</v>
      </c>
      <c r="J17" s="34" t="str">
        <f>IF('Rekapitulace stavby'!AN11="","",'Rekapitulace stavby'!AN11)</f>
        <v/>
      </c>
      <c r="K17" s="44"/>
    </row>
    <row r="18" spans="2:11" s="1" customFormat="1" ht="6.95" customHeight="1">
      <c r="B18" s="40"/>
      <c r="C18" s="41"/>
      <c r="D18" s="41"/>
      <c r="E18" s="41"/>
      <c r="F18" s="41"/>
      <c r="G18" s="41"/>
      <c r="H18" s="41"/>
      <c r="I18" s="126"/>
      <c r="J18" s="41"/>
      <c r="K18" s="44"/>
    </row>
    <row r="19" spans="2:11" s="1" customFormat="1" ht="14.45" customHeight="1">
      <c r="B19" s="40"/>
      <c r="C19" s="41"/>
      <c r="D19" s="36" t="s">
        <v>33</v>
      </c>
      <c r="E19" s="41"/>
      <c r="F19" s="41"/>
      <c r="G19" s="41"/>
      <c r="H19" s="41"/>
      <c r="I19" s="127" t="s">
        <v>29</v>
      </c>
      <c r="J19" s="34" t="str">
        <f>IF('Rekapitulace stavby'!AN13="Vyplň údaj","",IF('Rekapitulace stavby'!AN13="","",'Rekapitulace stavby'!AN13))</f>
        <v/>
      </c>
      <c r="K19" s="44"/>
    </row>
    <row r="20" spans="2:11" s="1" customFormat="1" ht="18" customHeight="1">
      <c r="B20" s="40"/>
      <c r="C20" s="41"/>
      <c r="D20" s="41"/>
      <c r="E20" s="34" t="str">
        <f>IF('Rekapitulace stavby'!E14="Vyplň údaj","",IF('Rekapitulace stavby'!E14="","",'Rekapitulace stavby'!E14))</f>
        <v/>
      </c>
      <c r="F20" s="41"/>
      <c r="G20" s="41"/>
      <c r="H20" s="41"/>
      <c r="I20" s="127" t="s">
        <v>32</v>
      </c>
      <c r="J20" s="34" t="str">
        <f>IF('Rekapitulace stavby'!AN14="Vyplň údaj","",IF('Rekapitulace stavby'!AN14="","",'Rekapitulace stavby'!AN14))</f>
        <v/>
      </c>
      <c r="K20" s="44"/>
    </row>
    <row r="21" spans="2:11" s="1" customFormat="1" ht="6.95" customHeight="1">
      <c r="B21" s="40"/>
      <c r="C21" s="41"/>
      <c r="D21" s="41"/>
      <c r="E21" s="41"/>
      <c r="F21" s="41"/>
      <c r="G21" s="41"/>
      <c r="H21" s="41"/>
      <c r="I21" s="126"/>
      <c r="J21" s="41"/>
      <c r="K21" s="44"/>
    </row>
    <row r="22" spans="2:11" s="1" customFormat="1" ht="14.45" customHeight="1">
      <c r="B22" s="40"/>
      <c r="C22" s="41"/>
      <c r="D22" s="36" t="s">
        <v>35</v>
      </c>
      <c r="E22" s="41"/>
      <c r="F22" s="41"/>
      <c r="G22" s="41"/>
      <c r="H22" s="41"/>
      <c r="I22" s="127" t="s">
        <v>29</v>
      </c>
      <c r="J22" s="34" t="s">
        <v>30</v>
      </c>
      <c r="K22" s="44"/>
    </row>
    <row r="23" spans="2:11" s="1" customFormat="1" ht="18" customHeight="1">
      <c r="B23" s="40"/>
      <c r="C23" s="41"/>
      <c r="D23" s="41"/>
      <c r="E23" s="34" t="s">
        <v>36</v>
      </c>
      <c r="F23" s="41"/>
      <c r="G23" s="41"/>
      <c r="H23" s="41"/>
      <c r="I23" s="127" t="s">
        <v>32</v>
      </c>
      <c r="J23" s="34" t="s">
        <v>30</v>
      </c>
      <c r="K23" s="44"/>
    </row>
    <row r="24" spans="2:11" s="1" customFormat="1" ht="6.95" customHeight="1">
      <c r="B24" s="40"/>
      <c r="C24" s="41"/>
      <c r="D24" s="41"/>
      <c r="E24" s="41"/>
      <c r="F24" s="41"/>
      <c r="G24" s="41"/>
      <c r="H24" s="41"/>
      <c r="I24" s="126"/>
      <c r="J24" s="41"/>
      <c r="K24" s="44"/>
    </row>
    <row r="25" spans="2:11" s="1" customFormat="1" ht="14.45" customHeight="1">
      <c r="B25" s="40"/>
      <c r="C25" s="41"/>
      <c r="D25" s="36" t="s">
        <v>38</v>
      </c>
      <c r="E25" s="41"/>
      <c r="F25" s="41"/>
      <c r="G25" s="41"/>
      <c r="H25" s="41"/>
      <c r="I25" s="126"/>
      <c r="J25" s="41"/>
      <c r="K25" s="44"/>
    </row>
    <row r="26" spans="2:11" s="7" customFormat="1" ht="16.5" customHeight="1">
      <c r="B26" s="129"/>
      <c r="C26" s="130"/>
      <c r="D26" s="130"/>
      <c r="E26" s="369" t="s">
        <v>30</v>
      </c>
      <c r="F26" s="369"/>
      <c r="G26" s="369"/>
      <c r="H26" s="369"/>
      <c r="I26" s="131"/>
      <c r="J26" s="130"/>
      <c r="K26" s="132"/>
    </row>
    <row r="27" spans="2:11" s="1" customFormat="1" ht="6.95" customHeight="1">
      <c r="B27" s="40"/>
      <c r="C27" s="41"/>
      <c r="D27" s="41"/>
      <c r="E27" s="41"/>
      <c r="F27" s="41"/>
      <c r="G27" s="41"/>
      <c r="H27" s="41"/>
      <c r="I27" s="126"/>
      <c r="J27" s="41"/>
      <c r="K27" s="44"/>
    </row>
    <row r="28" spans="2:11" s="1" customFormat="1" ht="6.95" customHeight="1">
      <c r="B28" s="40"/>
      <c r="C28" s="41"/>
      <c r="D28" s="84"/>
      <c r="E28" s="84"/>
      <c r="F28" s="84"/>
      <c r="G28" s="84"/>
      <c r="H28" s="84"/>
      <c r="I28" s="133"/>
      <c r="J28" s="84"/>
      <c r="K28" s="134"/>
    </row>
    <row r="29" spans="2:11" s="1" customFormat="1" ht="25.35" customHeight="1">
      <c r="B29" s="40"/>
      <c r="C29" s="41"/>
      <c r="D29" s="135" t="s">
        <v>40</v>
      </c>
      <c r="E29" s="41"/>
      <c r="F29" s="41"/>
      <c r="G29" s="41"/>
      <c r="H29" s="41"/>
      <c r="I29" s="126"/>
      <c r="J29" s="136">
        <f>ROUND(J96,2)</f>
        <v>0</v>
      </c>
      <c r="K29" s="44"/>
    </row>
    <row r="30" spans="2:11" s="1" customFormat="1" ht="6.95" customHeight="1">
      <c r="B30" s="40"/>
      <c r="C30" s="41"/>
      <c r="D30" s="84"/>
      <c r="E30" s="84"/>
      <c r="F30" s="84"/>
      <c r="G30" s="84"/>
      <c r="H30" s="84"/>
      <c r="I30" s="133"/>
      <c r="J30" s="84"/>
      <c r="K30" s="134"/>
    </row>
    <row r="31" spans="2:11" s="1" customFormat="1" ht="14.45" customHeight="1">
      <c r="B31" s="40"/>
      <c r="C31" s="41"/>
      <c r="D31" s="41"/>
      <c r="E31" s="41"/>
      <c r="F31" s="45" t="s">
        <v>42</v>
      </c>
      <c r="G31" s="41"/>
      <c r="H31" s="41"/>
      <c r="I31" s="137" t="s">
        <v>41</v>
      </c>
      <c r="J31" s="45" t="s">
        <v>43</v>
      </c>
      <c r="K31" s="44"/>
    </row>
    <row r="32" spans="2:11" s="1" customFormat="1" ht="14.45" customHeight="1">
      <c r="B32" s="40"/>
      <c r="C32" s="41"/>
      <c r="D32" s="48" t="s">
        <v>44</v>
      </c>
      <c r="E32" s="48" t="s">
        <v>45</v>
      </c>
      <c r="F32" s="138">
        <f>ROUND(SUM(BE96:BE457), 2)</f>
        <v>0</v>
      </c>
      <c r="G32" s="41"/>
      <c r="H32" s="41"/>
      <c r="I32" s="139">
        <v>0.21</v>
      </c>
      <c r="J32" s="138">
        <f>ROUND(ROUND((SUM(BE96:BE457)), 2)*I32, 2)</f>
        <v>0</v>
      </c>
      <c r="K32" s="44"/>
    </row>
    <row r="33" spans="2:11" s="1" customFormat="1" ht="14.45" customHeight="1">
      <c r="B33" s="40"/>
      <c r="C33" s="41"/>
      <c r="D33" s="41"/>
      <c r="E33" s="48" t="s">
        <v>46</v>
      </c>
      <c r="F33" s="138">
        <f>ROUND(SUM(BF96:BF457), 2)</f>
        <v>0</v>
      </c>
      <c r="G33" s="41"/>
      <c r="H33" s="41"/>
      <c r="I33" s="139">
        <v>0.15</v>
      </c>
      <c r="J33" s="138">
        <f>ROUND(ROUND((SUM(BF96:BF457)), 2)*I33, 2)</f>
        <v>0</v>
      </c>
      <c r="K33" s="44"/>
    </row>
    <row r="34" spans="2:11" s="1" customFormat="1" ht="14.45" hidden="1" customHeight="1">
      <c r="B34" s="40"/>
      <c r="C34" s="41"/>
      <c r="D34" s="41"/>
      <c r="E34" s="48" t="s">
        <v>47</v>
      </c>
      <c r="F34" s="138">
        <f>ROUND(SUM(BG96:BG457), 2)</f>
        <v>0</v>
      </c>
      <c r="G34" s="41"/>
      <c r="H34" s="41"/>
      <c r="I34" s="139">
        <v>0.21</v>
      </c>
      <c r="J34" s="138">
        <v>0</v>
      </c>
      <c r="K34" s="44"/>
    </row>
    <row r="35" spans="2:11" s="1" customFormat="1" ht="14.45" hidden="1" customHeight="1">
      <c r="B35" s="40"/>
      <c r="C35" s="41"/>
      <c r="D35" s="41"/>
      <c r="E35" s="48" t="s">
        <v>48</v>
      </c>
      <c r="F35" s="138">
        <f>ROUND(SUM(BH96:BH457), 2)</f>
        <v>0</v>
      </c>
      <c r="G35" s="41"/>
      <c r="H35" s="41"/>
      <c r="I35" s="139">
        <v>0.15</v>
      </c>
      <c r="J35" s="138">
        <v>0</v>
      </c>
      <c r="K35" s="44"/>
    </row>
    <row r="36" spans="2:11" s="1" customFormat="1" ht="14.45" hidden="1" customHeight="1">
      <c r="B36" s="40"/>
      <c r="C36" s="41"/>
      <c r="D36" s="41"/>
      <c r="E36" s="48" t="s">
        <v>49</v>
      </c>
      <c r="F36" s="138">
        <f>ROUND(SUM(BI96:BI457), 2)</f>
        <v>0</v>
      </c>
      <c r="G36" s="41"/>
      <c r="H36" s="41"/>
      <c r="I36" s="139">
        <v>0</v>
      </c>
      <c r="J36" s="138">
        <v>0</v>
      </c>
      <c r="K36" s="44"/>
    </row>
    <row r="37" spans="2:11" s="1" customFormat="1" ht="6.95" customHeight="1">
      <c r="B37" s="40"/>
      <c r="C37" s="41"/>
      <c r="D37" s="41"/>
      <c r="E37" s="41"/>
      <c r="F37" s="41"/>
      <c r="G37" s="41"/>
      <c r="H37" s="41"/>
      <c r="I37" s="126"/>
      <c r="J37" s="41"/>
      <c r="K37" s="44"/>
    </row>
    <row r="38" spans="2:11" s="1" customFormat="1" ht="25.35" customHeight="1">
      <c r="B38" s="40"/>
      <c r="C38" s="140"/>
      <c r="D38" s="141" t="s">
        <v>50</v>
      </c>
      <c r="E38" s="78"/>
      <c r="F38" s="78"/>
      <c r="G38" s="142" t="s">
        <v>51</v>
      </c>
      <c r="H38" s="143" t="s">
        <v>52</v>
      </c>
      <c r="I38" s="144"/>
      <c r="J38" s="145">
        <f>SUM(J29:J36)</f>
        <v>0</v>
      </c>
      <c r="K38" s="146"/>
    </row>
    <row r="39" spans="2:11" s="1" customFormat="1" ht="14.45" customHeight="1">
      <c r="B39" s="55"/>
      <c r="C39" s="56"/>
      <c r="D39" s="56"/>
      <c r="E39" s="56"/>
      <c r="F39" s="56"/>
      <c r="G39" s="56"/>
      <c r="H39" s="56"/>
      <c r="I39" s="147"/>
      <c r="J39" s="56"/>
      <c r="K39" s="57"/>
    </row>
    <row r="43" spans="2:11" s="1" customFormat="1" ht="6.95" customHeight="1">
      <c r="B43" s="148"/>
      <c r="C43" s="149"/>
      <c r="D43" s="149"/>
      <c r="E43" s="149"/>
      <c r="F43" s="149"/>
      <c r="G43" s="149"/>
      <c r="H43" s="149"/>
      <c r="I43" s="150"/>
      <c r="J43" s="149"/>
      <c r="K43" s="151"/>
    </row>
    <row r="44" spans="2:11" s="1" customFormat="1" ht="36.950000000000003" customHeight="1">
      <c r="B44" s="40"/>
      <c r="C44" s="29" t="s">
        <v>103</v>
      </c>
      <c r="D44" s="41"/>
      <c r="E44" s="41"/>
      <c r="F44" s="41"/>
      <c r="G44" s="41"/>
      <c r="H44" s="41"/>
      <c r="I44" s="126"/>
      <c r="J44" s="41"/>
      <c r="K44" s="44"/>
    </row>
    <row r="45" spans="2:11" s="1" customFormat="1" ht="6.95" customHeight="1">
      <c r="B45" s="40"/>
      <c r="C45" s="41"/>
      <c r="D45" s="41"/>
      <c r="E45" s="41"/>
      <c r="F45" s="41"/>
      <c r="G45" s="41"/>
      <c r="H45" s="41"/>
      <c r="I45" s="126"/>
      <c r="J45" s="41"/>
      <c r="K45" s="44"/>
    </row>
    <row r="46" spans="2:11" s="1" customFormat="1" ht="14.45" customHeight="1">
      <c r="B46" s="40"/>
      <c r="C46" s="36" t="s">
        <v>18</v>
      </c>
      <c r="D46" s="41"/>
      <c r="E46" s="41"/>
      <c r="F46" s="41"/>
      <c r="G46" s="41"/>
      <c r="H46" s="41"/>
      <c r="I46" s="126"/>
      <c r="J46" s="41"/>
      <c r="K46" s="44"/>
    </row>
    <row r="47" spans="2:11" s="1" customFormat="1" ht="16.5" customHeight="1">
      <c r="B47" s="40"/>
      <c r="C47" s="41"/>
      <c r="D47" s="41"/>
      <c r="E47" s="375" t="str">
        <f>E7</f>
        <v>Ústí nad Orlicí - ulice Příkopy, Havlíčkova</v>
      </c>
      <c r="F47" s="381"/>
      <c r="G47" s="381"/>
      <c r="H47" s="381"/>
      <c r="I47" s="126"/>
      <c r="J47" s="41"/>
      <c r="K47" s="44"/>
    </row>
    <row r="48" spans="2:11" ht="15">
      <c r="B48" s="27"/>
      <c r="C48" s="36" t="s">
        <v>99</v>
      </c>
      <c r="D48" s="28"/>
      <c r="E48" s="28"/>
      <c r="F48" s="28"/>
      <c r="G48" s="28"/>
      <c r="H48" s="28"/>
      <c r="I48" s="125"/>
      <c r="J48" s="28"/>
      <c r="K48" s="30"/>
    </row>
    <row r="49" spans="2:47" s="1" customFormat="1" ht="16.5" customHeight="1">
      <c r="B49" s="40"/>
      <c r="C49" s="41"/>
      <c r="D49" s="41"/>
      <c r="E49" s="375" t="s">
        <v>765</v>
      </c>
      <c r="F49" s="376"/>
      <c r="G49" s="376"/>
      <c r="H49" s="376"/>
      <c r="I49" s="126"/>
      <c r="J49" s="41"/>
      <c r="K49" s="44"/>
    </row>
    <row r="50" spans="2:47" s="1" customFormat="1" ht="14.45" customHeight="1">
      <c r="B50" s="40"/>
      <c r="C50" s="36" t="s">
        <v>101</v>
      </c>
      <c r="D50" s="41"/>
      <c r="E50" s="41"/>
      <c r="F50" s="41"/>
      <c r="G50" s="41"/>
      <c r="H50" s="41"/>
      <c r="I50" s="126"/>
      <c r="J50" s="41"/>
      <c r="K50" s="44"/>
    </row>
    <row r="51" spans="2:47" s="1" customFormat="1" ht="17.25" customHeight="1">
      <c r="B51" s="40"/>
      <c r="C51" s="41"/>
      <c r="D51" s="41"/>
      <c r="E51" s="377" t="str">
        <f>E11</f>
        <v>SO 103 - Ulice Příkopy I - soupis prací</v>
      </c>
      <c r="F51" s="376"/>
      <c r="G51" s="376"/>
      <c r="H51" s="376"/>
      <c r="I51" s="126"/>
      <c r="J51" s="41"/>
      <c r="K51" s="44"/>
    </row>
    <row r="52" spans="2:47" s="1" customFormat="1" ht="6.95" customHeight="1">
      <c r="B52" s="40"/>
      <c r="C52" s="41"/>
      <c r="D52" s="41"/>
      <c r="E52" s="41"/>
      <c r="F52" s="41"/>
      <c r="G52" s="41"/>
      <c r="H52" s="41"/>
      <c r="I52" s="126"/>
      <c r="J52" s="41"/>
      <c r="K52" s="44"/>
    </row>
    <row r="53" spans="2:47" s="1" customFormat="1" ht="18" customHeight="1">
      <c r="B53" s="40"/>
      <c r="C53" s="36" t="s">
        <v>24</v>
      </c>
      <c r="D53" s="41"/>
      <c r="E53" s="41"/>
      <c r="F53" s="34" t="str">
        <f>F14</f>
        <v>Ústí nad Orlicí</v>
      </c>
      <c r="G53" s="41"/>
      <c r="H53" s="41"/>
      <c r="I53" s="127" t="s">
        <v>26</v>
      </c>
      <c r="J53" s="128" t="str">
        <f>IF(J14="","",J14)</f>
        <v>1.8.2017</v>
      </c>
      <c r="K53" s="44"/>
    </row>
    <row r="54" spans="2:47" s="1" customFormat="1" ht="6.95" customHeight="1">
      <c r="B54" s="40"/>
      <c r="C54" s="41"/>
      <c r="D54" s="41"/>
      <c r="E54" s="41"/>
      <c r="F54" s="41"/>
      <c r="G54" s="41"/>
      <c r="H54" s="41"/>
      <c r="I54" s="126"/>
      <c r="J54" s="41"/>
      <c r="K54" s="44"/>
    </row>
    <row r="55" spans="2:47" s="1" customFormat="1" ht="15">
      <c r="B55" s="40"/>
      <c r="C55" s="36" t="s">
        <v>28</v>
      </c>
      <c r="D55" s="41"/>
      <c r="E55" s="41"/>
      <c r="F55" s="34" t="str">
        <f>E17</f>
        <v xml:space="preserve"> </v>
      </c>
      <c r="G55" s="41"/>
      <c r="H55" s="41"/>
      <c r="I55" s="127" t="s">
        <v>35</v>
      </c>
      <c r="J55" s="369" t="str">
        <f>E23</f>
        <v>Ing. Jiří Cihlář</v>
      </c>
      <c r="K55" s="44"/>
    </row>
    <row r="56" spans="2:47" s="1" customFormat="1" ht="14.45" customHeight="1">
      <c r="B56" s="40"/>
      <c r="C56" s="36" t="s">
        <v>33</v>
      </c>
      <c r="D56" s="41"/>
      <c r="E56" s="41"/>
      <c r="F56" s="34" t="str">
        <f>IF(E20="","",E20)</f>
        <v/>
      </c>
      <c r="G56" s="41"/>
      <c r="H56" s="41"/>
      <c r="I56" s="126"/>
      <c r="J56" s="378"/>
      <c r="K56" s="44"/>
    </row>
    <row r="57" spans="2:47" s="1" customFormat="1" ht="10.35" customHeight="1">
      <c r="B57" s="40"/>
      <c r="C57" s="41"/>
      <c r="D57" s="41"/>
      <c r="E57" s="41"/>
      <c r="F57" s="41"/>
      <c r="G57" s="41"/>
      <c r="H57" s="41"/>
      <c r="I57" s="126"/>
      <c r="J57" s="41"/>
      <c r="K57" s="44"/>
    </row>
    <row r="58" spans="2:47" s="1" customFormat="1" ht="29.25" customHeight="1">
      <c r="B58" s="40"/>
      <c r="C58" s="152" t="s">
        <v>104</v>
      </c>
      <c r="D58" s="140"/>
      <c r="E58" s="140"/>
      <c r="F58" s="140"/>
      <c r="G58" s="140"/>
      <c r="H58" s="140"/>
      <c r="I58" s="153"/>
      <c r="J58" s="154" t="s">
        <v>105</v>
      </c>
      <c r="K58" s="155"/>
    </row>
    <row r="59" spans="2:47" s="1" customFormat="1" ht="10.35" customHeight="1">
      <c r="B59" s="40"/>
      <c r="C59" s="41"/>
      <c r="D59" s="41"/>
      <c r="E59" s="41"/>
      <c r="F59" s="41"/>
      <c r="G59" s="41"/>
      <c r="H59" s="41"/>
      <c r="I59" s="126"/>
      <c r="J59" s="41"/>
      <c r="K59" s="44"/>
    </row>
    <row r="60" spans="2:47" s="1" customFormat="1" ht="29.25" customHeight="1">
      <c r="B60" s="40"/>
      <c r="C60" s="156" t="s">
        <v>106</v>
      </c>
      <c r="D60" s="41"/>
      <c r="E60" s="41"/>
      <c r="F60" s="41"/>
      <c r="G60" s="41"/>
      <c r="H60" s="41"/>
      <c r="I60" s="126"/>
      <c r="J60" s="136">
        <f>J96</f>
        <v>0</v>
      </c>
      <c r="K60" s="44"/>
      <c r="AU60" s="23" t="s">
        <v>107</v>
      </c>
    </row>
    <row r="61" spans="2:47" s="8" customFormat="1" ht="24.95" customHeight="1">
      <c r="B61" s="157"/>
      <c r="C61" s="158"/>
      <c r="D61" s="159" t="s">
        <v>108</v>
      </c>
      <c r="E61" s="160"/>
      <c r="F61" s="160"/>
      <c r="G61" s="160"/>
      <c r="H61" s="160"/>
      <c r="I61" s="161"/>
      <c r="J61" s="162">
        <f>J97</f>
        <v>0</v>
      </c>
      <c r="K61" s="163"/>
    </row>
    <row r="62" spans="2:47" s="9" customFormat="1" ht="19.899999999999999" customHeight="1">
      <c r="B62" s="164"/>
      <c r="C62" s="165"/>
      <c r="D62" s="166" t="s">
        <v>109</v>
      </c>
      <c r="E62" s="167"/>
      <c r="F62" s="167"/>
      <c r="G62" s="167"/>
      <c r="H62" s="167"/>
      <c r="I62" s="168"/>
      <c r="J62" s="169">
        <f>J98</f>
        <v>0</v>
      </c>
      <c r="K62" s="170"/>
    </row>
    <row r="63" spans="2:47" s="9" customFormat="1" ht="19.899999999999999" customHeight="1">
      <c r="B63" s="164"/>
      <c r="C63" s="165"/>
      <c r="D63" s="166" t="s">
        <v>111</v>
      </c>
      <c r="E63" s="167"/>
      <c r="F63" s="167"/>
      <c r="G63" s="167"/>
      <c r="H63" s="167"/>
      <c r="I63" s="168"/>
      <c r="J63" s="169">
        <f>J150</f>
        <v>0</v>
      </c>
      <c r="K63" s="170"/>
    </row>
    <row r="64" spans="2:47" s="9" customFormat="1" ht="19.899999999999999" customHeight="1">
      <c r="B64" s="164"/>
      <c r="C64" s="165"/>
      <c r="D64" s="166" t="s">
        <v>112</v>
      </c>
      <c r="E64" s="167"/>
      <c r="F64" s="167"/>
      <c r="G64" s="167"/>
      <c r="H64" s="167"/>
      <c r="I64" s="168"/>
      <c r="J64" s="169">
        <f>J161</f>
        <v>0</v>
      </c>
      <c r="K64" s="170"/>
    </row>
    <row r="65" spans="2:12" s="9" customFormat="1" ht="19.899999999999999" customHeight="1">
      <c r="B65" s="164"/>
      <c r="C65" s="165"/>
      <c r="D65" s="166" t="s">
        <v>114</v>
      </c>
      <c r="E65" s="167"/>
      <c r="F65" s="167"/>
      <c r="G65" s="167"/>
      <c r="H65" s="167"/>
      <c r="I65" s="168"/>
      <c r="J65" s="169">
        <f>J205</f>
        <v>0</v>
      </c>
      <c r="K65" s="170"/>
    </row>
    <row r="66" spans="2:12" s="9" customFormat="1" ht="19.899999999999999" customHeight="1">
      <c r="B66" s="164"/>
      <c r="C66" s="165"/>
      <c r="D66" s="166" t="s">
        <v>115</v>
      </c>
      <c r="E66" s="167"/>
      <c r="F66" s="167"/>
      <c r="G66" s="167"/>
      <c r="H66" s="167"/>
      <c r="I66" s="168"/>
      <c r="J66" s="169">
        <f>J262</f>
        <v>0</v>
      </c>
      <c r="K66" s="170"/>
    </row>
    <row r="67" spans="2:12" s="9" customFormat="1" ht="14.85" customHeight="1">
      <c r="B67" s="164"/>
      <c r="C67" s="165"/>
      <c r="D67" s="166" t="s">
        <v>116</v>
      </c>
      <c r="E67" s="167"/>
      <c r="F67" s="167"/>
      <c r="G67" s="167"/>
      <c r="H67" s="167"/>
      <c r="I67" s="168"/>
      <c r="J67" s="169">
        <f>J355</f>
        <v>0</v>
      </c>
      <c r="K67" s="170"/>
    </row>
    <row r="68" spans="2:12" s="9" customFormat="1" ht="19.899999999999999" customHeight="1">
      <c r="B68" s="164"/>
      <c r="C68" s="165"/>
      <c r="D68" s="166" t="s">
        <v>117</v>
      </c>
      <c r="E68" s="167"/>
      <c r="F68" s="167"/>
      <c r="G68" s="167"/>
      <c r="H68" s="167"/>
      <c r="I68" s="168"/>
      <c r="J68" s="169">
        <f>J391</f>
        <v>0</v>
      </c>
      <c r="K68" s="170"/>
    </row>
    <row r="69" spans="2:12" s="9" customFormat="1" ht="19.899999999999999" customHeight="1">
      <c r="B69" s="164"/>
      <c r="C69" s="165"/>
      <c r="D69" s="166" t="s">
        <v>118</v>
      </c>
      <c r="E69" s="167"/>
      <c r="F69" s="167"/>
      <c r="G69" s="167"/>
      <c r="H69" s="167"/>
      <c r="I69" s="168"/>
      <c r="J69" s="169">
        <f>J437</f>
        <v>0</v>
      </c>
      <c r="K69" s="170"/>
    </row>
    <row r="70" spans="2:12" s="8" customFormat="1" ht="24.95" customHeight="1">
      <c r="B70" s="157"/>
      <c r="C70" s="158"/>
      <c r="D70" s="159" t="s">
        <v>767</v>
      </c>
      <c r="E70" s="160"/>
      <c r="F70" s="160"/>
      <c r="G70" s="160"/>
      <c r="H70" s="160"/>
      <c r="I70" s="161"/>
      <c r="J70" s="162">
        <f>J440</f>
        <v>0</v>
      </c>
      <c r="K70" s="163"/>
    </row>
    <row r="71" spans="2:12" s="9" customFormat="1" ht="19.899999999999999" customHeight="1">
      <c r="B71" s="164"/>
      <c r="C71" s="165"/>
      <c r="D71" s="166" t="s">
        <v>768</v>
      </c>
      <c r="E71" s="167"/>
      <c r="F71" s="167"/>
      <c r="G71" s="167"/>
      <c r="H71" s="167"/>
      <c r="I71" s="168"/>
      <c r="J71" s="169">
        <f>J441</f>
        <v>0</v>
      </c>
      <c r="K71" s="170"/>
    </row>
    <row r="72" spans="2:12" s="8" customFormat="1" ht="24.95" customHeight="1">
      <c r="B72" s="157"/>
      <c r="C72" s="158"/>
      <c r="D72" s="159" t="s">
        <v>119</v>
      </c>
      <c r="E72" s="160"/>
      <c r="F72" s="160"/>
      <c r="G72" s="160"/>
      <c r="H72" s="160"/>
      <c r="I72" s="161"/>
      <c r="J72" s="162">
        <f>J449</f>
        <v>0</v>
      </c>
      <c r="K72" s="163"/>
    </row>
    <row r="73" spans="2:12" s="9" customFormat="1" ht="19.899999999999999" customHeight="1">
      <c r="B73" s="164"/>
      <c r="C73" s="165"/>
      <c r="D73" s="166" t="s">
        <v>120</v>
      </c>
      <c r="E73" s="167"/>
      <c r="F73" s="167"/>
      <c r="G73" s="167"/>
      <c r="H73" s="167"/>
      <c r="I73" s="168"/>
      <c r="J73" s="169">
        <f>J450</f>
        <v>0</v>
      </c>
      <c r="K73" s="170"/>
    </row>
    <row r="74" spans="2:12" s="9" customFormat="1" ht="19.899999999999999" customHeight="1">
      <c r="B74" s="164"/>
      <c r="C74" s="165"/>
      <c r="D74" s="166" t="s">
        <v>121</v>
      </c>
      <c r="E74" s="167"/>
      <c r="F74" s="167"/>
      <c r="G74" s="167"/>
      <c r="H74" s="167"/>
      <c r="I74" s="168"/>
      <c r="J74" s="169">
        <f>J453</f>
        <v>0</v>
      </c>
      <c r="K74" s="170"/>
    </row>
    <row r="75" spans="2:12" s="1" customFormat="1" ht="21.75" customHeight="1">
      <c r="B75" s="40"/>
      <c r="C75" s="41"/>
      <c r="D75" s="41"/>
      <c r="E75" s="41"/>
      <c r="F75" s="41"/>
      <c r="G75" s="41"/>
      <c r="H75" s="41"/>
      <c r="I75" s="126"/>
      <c r="J75" s="41"/>
      <c r="K75" s="44"/>
    </row>
    <row r="76" spans="2:12" s="1" customFormat="1" ht="6.95" customHeight="1">
      <c r="B76" s="55"/>
      <c r="C76" s="56"/>
      <c r="D76" s="56"/>
      <c r="E76" s="56"/>
      <c r="F76" s="56"/>
      <c r="G76" s="56"/>
      <c r="H76" s="56"/>
      <c r="I76" s="147"/>
      <c r="J76" s="56"/>
      <c r="K76" s="57"/>
    </row>
    <row r="80" spans="2:12" s="1" customFormat="1" ht="6.95" customHeight="1">
      <c r="B80" s="58"/>
      <c r="C80" s="59"/>
      <c r="D80" s="59"/>
      <c r="E80" s="59"/>
      <c r="F80" s="59"/>
      <c r="G80" s="59"/>
      <c r="H80" s="59"/>
      <c r="I80" s="150"/>
      <c r="J80" s="59"/>
      <c r="K80" s="59"/>
      <c r="L80" s="60"/>
    </row>
    <row r="81" spans="2:63" s="1" customFormat="1" ht="36.950000000000003" customHeight="1">
      <c r="B81" s="40"/>
      <c r="C81" s="61" t="s">
        <v>122</v>
      </c>
      <c r="D81" s="62"/>
      <c r="E81" s="62"/>
      <c r="F81" s="62"/>
      <c r="G81" s="62"/>
      <c r="H81" s="62"/>
      <c r="I81" s="171"/>
      <c r="J81" s="62"/>
      <c r="K81" s="62"/>
      <c r="L81" s="60"/>
    </row>
    <row r="82" spans="2:63" s="1" customFormat="1" ht="6.95" customHeight="1">
      <c r="B82" s="40"/>
      <c r="C82" s="62"/>
      <c r="D82" s="62"/>
      <c r="E82" s="62"/>
      <c r="F82" s="62"/>
      <c r="G82" s="62"/>
      <c r="H82" s="62"/>
      <c r="I82" s="171"/>
      <c r="J82" s="62"/>
      <c r="K82" s="62"/>
      <c r="L82" s="60"/>
    </row>
    <row r="83" spans="2:63" s="1" customFormat="1" ht="14.45" customHeight="1">
      <c r="B83" s="40"/>
      <c r="C83" s="64" t="s">
        <v>18</v>
      </c>
      <c r="D83" s="62"/>
      <c r="E83" s="62"/>
      <c r="F83" s="62"/>
      <c r="G83" s="62"/>
      <c r="H83" s="62"/>
      <c r="I83" s="171"/>
      <c r="J83" s="62"/>
      <c r="K83" s="62"/>
      <c r="L83" s="60"/>
    </row>
    <row r="84" spans="2:63" s="1" customFormat="1" ht="16.5" customHeight="1">
      <c r="B84" s="40"/>
      <c r="C84" s="62"/>
      <c r="D84" s="62"/>
      <c r="E84" s="379" t="str">
        <f>E7</f>
        <v>Ústí nad Orlicí - ulice Příkopy, Havlíčkova</v>
      </c>
      <c r="F84" s="380"/>
      <c r="G84" s="380"/>
      <c r="H84" s="380"/>
      <c r="I84" s="171"/>
      <c r="J84" s="62"/>
      <c r="K84" s="62"/>
      <c r="L84" s="60"/>
    </row>
    <row r="85" spans="2:63" ht="15">
      <c r="B85" s="27"/>
      <c r="C85" s="64" t="s">
        <v>99</v>
      </c>
      <c r="D85" s="172"/>
      <c r="E85" s="172"/>
      <c r="F85" s="172"/>
      <c r="G85" s="172"/>
      <c r="H85" s="172"/>
      <c r="J85" s="172"/>
      <c r="K85" s="172"/>
      <c r="L85" s="173"/>
    </row>
    <row r="86" spans="2:63" s="1" customFormat="1" ht="16.5" customHeight="1">
      <c r="B86" s="40"/>
      <c r="C86" s="62"/>
      <c r="D86" s="62"/>
      <c r="E86" s="379" t="s">
        <v>765</v>
      </c>
      <c r="F86" s="373"/>
      <c r="G86" s="373"/>
      <c r="H86" s="373"/>
      <c r="I86" s="171"/>
      <c r="J86" s="62"/>
      <c r="K86" s="62"/>
      <c r="L86" s="60"/>
    </row>
    <row r="87" spans="2:63" s="1" customFormat="1" ht="14.45" customHeight="1">
      <c r="B87" s="40"/>
      <c r="C87" s="64" t="s">
        <v>101</v>
      </c>
      <c r="D87" s="62"/>
      <c r="E87" s="62"/>
      <c r="F87" s="62"/>
      <c r="G87" s="62"/>
      <c r="H87" s="62"/>
      <c r="I87" s="171"/>
      <c r="J87" s="62"/>
      <c r="K87" s="62"/>
      <c r="L87" s="60"/>
    </row>
    <row r="88" spans="2:63" s="1" customFormat="1" ht="17.25" customHeight="1">
      <c r="B88" s="40"/>
      <c r="C88" s="62"/>
      <c r="D88" s="62"/>
      <c r="E88" s="341" t="str">
        <f>E11</f>
        <v>SO 103 - Ulice Příkopy I - soupis prací</v>
      </c>
      <c r="F88" s="373"/>
      <c r="G88" s="373"/>
      <c r="H88" s="373"/>
      <c r="I88" s="171"/>
      <c r="J88" s="62"/>
      <c r="K88" s="62"/>
      <c r="L88" s="60"/>
    </row>
    <row r="89" spans="2:63" s="1" customFormat="1" ht="6.95" customHeight="1">
      <c r="B89" s="40"/>
      <c r="C89" s="62"/>
      <c r="D89" s="62"/>
      <c r="E89" s="62"/>
      <c r="F89" s="62"/>
      <c r="G89" s="62"/>
      <c r="H89" s="62"/>
      <c r="I89" s="171"/>
      <c r="J89" s="62"/>
      <c r="K89" s="62"/>
      <c r="L89" s="60"/>
    </row>
    <row r="90" spans="2:63" s="1" customFormat="1" ht="18" customHeight="1">
      <c r="B90" s="40"/>
      <c r="C90" s="64" t="s">
        <v>24</v>
      </c>
      <c r="D90" s="62"/>
      <c r="E90" s="62"/>
      <c r="F90" s="174" t="str">
        <f>F14</f>
        <v>Ústí nad Orlicí</v>
      </c>
      <c r="G90" s="62"/>
      <c r="H90" s="62"/>
      <c r="I90" s="175" t="s">
        <v>26</v>
      </c>
      <c r="J90" s="72" t="str">
        <f>IF(J14="","",J14)</f>
        <v>1.8.2017</v>
      </c>
      <c r="K90" s="62"/>
      <c r="L90" s="60"/>
    </row>
    <row r="91" spans="2:63" s="1" customFormat="1" ht="6.95" customHeight="1">
      <c r="B91" s="40"/>
      <c r="C91" s="62"/>
      <c r="D91" s="62"/>
      <c r="E91" s="62"/>
      <c r="F91" s="62"/>
      <c r="G91" s="62"/>
      <c r="H91" s="62"/>
      <c r="I91" s="171"/>
      <c r="J91" s="62"/>
      <c r="K91" s="62"/>
      <c r="L91" s="60"/>
    </row>
    <row r="92" spans="2:63" s="1" customFormat="1" ht="15">
      <c r="B92" s="40"/>
      <c r="C92" s="64" t="s">
        <v>28</v>
      </c>
      <c r="D92" s="62"/>
      <c r="E92" s="62"/>
      <c r="F92" s="174" t="str">
        <f>E17</f>
        <v xml:space="preserve"> </v>
      </c>
      <c r="G92" s="62"/>
      <c r="H92" s="62"/>
      <c r="I92" s="175" t="s">
        <v>35</v>
      </c>
      <c r="J92" s="174" t="str">
        <f>E23</f>
        <v>Ing. Jiří Cihlář</v>
      </c>
      <c r="K92" s="62"/>
      <c r="L92" s="60"/>
    </row>
    <row r="93" spans="2:63" s="1" customFormat="1" ht="14.45" customHeight="1">
      <c r="B93" s="40"/>
      <c r="C93" s="64" t="s">
        <v>33</v>
      </c>
      <c r="D93" s="62"/>
      <c r="E93" s="62"/>
      <c r="F93" s="174" t="str">
        <f>IF(E20="","",E20)</f>
        <v/>
      </c>
      <c r="G93" s="62"/>
      <c r="H93" s="62"/>
      <c r="I93" s="171"/>
      <c r="J93" s="62"/>
      <c r="K93" s="62"/>
      <c r="L93" s="60"/>
    </row>
    <row r="94" spans="2:63" s="1" customFormat="1" ht="10.35" customHeight="1">
      <c r="B94" s="40"/>
      <c r="C94" s="62"/>
      <c r="D94" s="62"/>
      <c r="E94" s="62"/>
      <c r="F94" s="62"/>
      <c r="G94" s="62"/>
      <c r="H94" s="62"/>
      <c r="I94" s="171"/>
      <c r="J94" s="62"/>
      <c r="K94" s="62"/>
      <c r="L94" s="60"/>
    </row>
    <row r="95" spans="2:63" s="10" customFormat="1" ht="29.25" customHeight="1">
      <c r="B95" s="176"/>
      <c r="C95" s="177" t="s">
        <v>123</v>
      </c>
      <c r="D95" s="178" t="s">
        <v>59</v>
      </c>
      <c r="E95" s="178" t="s">
        <v>55</v>
      </c>
      <c r="F95" s="178" t="s">
        <v>124</v>
      </c>
      <c r="G95" s="178" t="s">
        <v>125</v>
      </c>
      <c r="H95" s="178" t="s">
        <v>126</v>
      </c>
      <c r="I95" s="179" t="s">
        <v>127</v>
      </c>
      <c r="J95" s="178" t="s">
        <v>105</v>
      </c>
      <c r="K95" s="180" t="s">
        <v>128</v>
      </c>
      <c r="L95" s="181"/>
      <c r="M95" s="80" t="s">
        <v>129</v>
      </c>
      <c r="N95" s="81" t="s">
        <v>44</v>
      </c>
      <c r="O95" s="81" t="s">
        <v>130</v>
      </c>
      <c r="P95" s="81" t="s">
        <v>131</v>
      </c>
      <c r="Q95" s="81" t="s">
        <v>132</v>
      </c>
      <c r="R95" s="81" t="s">
        <v>133</v>
      </c>
      <c r="S95" s="81" t="s">
        <v>134</v>
      </c>
      <c r="T95" s="82" t="s">
        <v>135</v>
      </c>
    </row>
    <row r="96" spans="2:63" s="1" customFormat="1" ht="29.25" customHeight="1">
      <c r="B96" s="40"/>
      <c r="C96" s="86" t="s">
        <v>106</v>
      </c>
      <c r="D96" s="62"/>
      <c r="E96" s="62"/>
      <c r="F96" s="62"/>
      <c r="G96" s="62"/>
      <c r="H96" s="62"/>
      <c r="I96" s="171"/>
      <c r="J96" s="182">
        <f>BK96</f>
        <v>0</v>
      </c>
      <c r="K96" s="62"/>
      <c r="L96" s="60"/>
      <c r="M96" s="83"/>
      <c r="N96" s="84"/>
      <c r="O96" s="84"/>
      <c r="P96" s="183">
        <f>P97+P440+P449</f>
        <v>0</v>
      </c>
      <c r="Q96" s="84"/>
      <c r="R96" s="183">
        <f>R97+R440+R449</f>
        <v>220.91746508000003</v>
      </c>
      <c r="S96" s="84"/>
      <c r="T96" s="184">
        <f>T97+T440+T449</f>
        <v>544.03899999999999</v>
      </c>
      <c r="AT96" s="23" t="s">
        <v>73</v>
      </c>
      <c r="AU96" s="23" t="s">
        <v>107</v>
      </c>
      <c r="BK96" s="185">
        <f>BK97+BK440+BK449</f>
        <v>0</v>
      </c>
    </row>
    <row r="97" spans="2:65" s="11" customFormat="1" ht="37.35" customHeight="1">
      <c r="B97" s="186"/>
      <c r="C97" s="187"/>
      <c r="D97" s="188" t="s">
        <v>73</v>
      </c>
      <c r="E97" s="189" t="s">
        <v>136</v>
      </c>
      <c r="F97" s="189" t="s">
        <v>137</v>
      </c>
      <c r="G97" s="187"/>
      <c r="H97" s="187"/>
      <c r="I97" s="190"/>
      <c r="J97" s="191">
        <f>BK97</f>
        <v>0</v>
      </c>
      <c r="K97" s="187"/>
      <c r="L97" s="192"/>
      <c r="M97" s="193"/>
      <c r="N97" s="194"/>
      <c r="O97" s="194"/>
      <c r="P97" s="195">
        <f>P98+P150+P161+P205+P262+P391+P437</f>
        <v>0</v>
      </c>
      <c r="Q97" s="194"/>
      <c r="R97" s="195">
        <f>R98+R150+R161+R205+R262+R391+R437</f>
        <v>220.89321800000002</v>
      </c>
      <c r="S97" s="194"/>
      <c r="T97" s="196">
        <f>T98+T150+T161+T205+T262+T391+T437</f>
        <v>544.03899999999999</v>
      </c>
      <c r="AR97" s="197" t="s">
        <v>81</v>
      </c>
      <c r="AT97" s="198" t="s">
        <v>73</v>
      </c>
      <c r="AU97" s="198" t="s">
        <v>74</v>
      </c>
      <c r="AY97" s="197" t="s">
        <v>138</v>
      </c>
      <c r="BK97" s="199">
        <f>BK98+BK150+BK161+BK205+BK262+BK391+BK437</f>
        <v>0</v>
      </c>
    </row>
    <row r="98" spans="2:65" s="11" customFormat="1" ht="19.899999999999999" customHeight="1">
      <c r="B98" s="186"/>
      <c r="C98" s="187"/>
      <c r="D98" s="188" t="s">
        <v>73</v>
      </c>
      <c r="E98" s="200" t="s">
        <v>81</v>
      </c>
      <c r="F98" s="200" t="s">
        <v>139</v>
      </c>
      <c r="G98" s="187"/>
      <c r="H98" s="187"/>
      <c r="I98" s="190"/>
      <c r="J98" s="201">
        <f>BK98</f>
        <v>0</v>
      </c>
      <c r="K98" s="187"/>
      <c r="L98" s="192"/>
      <c r="M98" s="193"/>
      <c r="N98" s="194"/>
      <c r="O98" s="194"/>
      <c r="P98" s="195">
        <f>SUM(P99:P149)</f>
        <v>0</v>
      </c>
      <c r="Q98" s="194"/>
      <c r="R98" s="195">
        <f>SUM(R99:R149)</f>
        <v>5.16</v>
      </c>
      <c r="S98" s="194"/>
      <c r="T98" s="196">
        <f>SUM(T99:T149)</f>
        <v>0</v>
      </c>
      <c r="AR98" s="197" t="s">
        <v>81</v>
      </c>
      <c r="AT98" s="198" t="s">
        <v>73</v>
      </c>
      <c r="AU98" s="198" t="s">
        <v>81</v>
      </c>
      <c r="AY98" s="197" t="s">
        <v>138</v>
      </c>
      <c r="BK98" s="199">
        <f>SUM(BK99:BK149)</f>
        <v>0</v>
      </c>
    </row>
    <row r="99" spans="2:65" s="1" customFormat="1" ht="16.5" customHeight="1">
      <c r="B99" s="40"/>
      <c r="C99" s="202" t="s">
        <v>81</v>
      </c>
      <c r="D99" s="202" t="s">
        <v>140</v>
      </c>
      <c r="E99" s="203" t="s">
        <v>171</v>
      </c>
      <c r="F99" s="204" t="s">
        <v>172</v>
      </c>
      <c r="G99" s="205" t="s">
        <v>155</v>
      </c>
      <c r="H99" s="206">
        <v>2.88</v>
      </c>
      <c r="I99" s="207"/>
      <c r="J99" s="208">
        <f>ROUND(I99*H99,2)</f>
        <v>0</v>
      </c>
      <c r="K99" s="204" t="s">
        <v>144</v>
      </c>
      <c r="L99" s="60"/>
      <c r="M99" s="209" t="s">
        <v>30</v>
      </c>
      <c r="N99" s="210" t="s">
        <v>45</v>
      </c>
      <c r="O99" s="41"/>
      <c r="P99" s="211">
        <f>O99*H99</f>
        <v>0</v>
      </c>
      <c r="Q99" s="211">
        <v>0</v>
      </c>
      <c r="R99" s="211">
        <f>Q99*H99</f>
        <v>0</v>
      </c>
      <c r="S99" s="211">
        <v>0</v>
      </c>
      <c r="T99" s="212">
        <f>S99*H99</f>
        <v>0</v>
      </c>
      <c r="AR99" s="23" t="s">
        <v>145</v>
      </c>
      <c r="AT99" s="23" t="s">
        <v>140</v>
      </c>
      <c r="AU99" s="23" t="s">
        <v>83</v>
      </c>
      <c r="AY99" s="23" t="s">
        <v>138</v>
      </c>
      <c r="BE99" s="213">
        <f>IF(N99="základní",J99,0)</f>
        <v>0</v>
      </c>
      <c r="BF99" s="213">
        <f>IF(N99="snížená",J99,0)</f>
        <v>0</v>
      </c>
      <c r="BG99" s="213">
        <f>IF(N99="zákl. přenesená",J99,0)</f>
        <v>0</v>
      </c>
      <c r="BH99" s="213">
        <f>IF(N99="sníž. přenesená",J99,0)</f>
        <v>0</v>
      </c>
      <c r="BI99" s="213">
        <f>IF(N99="nulová",J99,0)</f>
        <v>0</v>
      </c>
      <c r="BJ99" s="23" t="s">
        <v>81</v>
      </c>
      <c r="BK99" s="213">
        <f>ROUND(I99*H99,2)</f>
        <v>0</v>
      </c>
      <c r="BL99" s="23" t="s">
        <v>145</v>
      </c>
      <c r="BM99" s="23" t="s">
        <v>769</v>
      </c>
    </row>
    <row r="100" spans="2:65" s="1" customFormat="1" ht="27">
      <c r="B100" s="40"/>
      <c r="C100" s="62"/>
      <c r="D100" s="214" t="s">
        <v>147</v>
      </c>
      <c r="E100" s="62"/>
      <c r="F100" s="215" t="s">
        <v>174</v>
      </c>
      <c r="G100" s="62"/>
      <c r="H100" s="62"/>
      <c r="I100" s="171"/>
      <c r="J100" s="62"/>
      <c r="K100" s="62"/>
      <c r="L100" s="60"/>
      <c r="M100" s="216"/>
      <c r="N100" s="41"/>
      <c r="O100" s="41"/>
      <c r="P100" s="41"/>
      <c r="Q100" s="41"/>
      <c r="R100" s="41"/>
      <c r="S100" s="41"/>
      <c r="T100" s="77"/>
      <c r="AT100" s="23" t="s">
        <v>147</v>
      </c>
      <c r="AU100" s="23" t="s">
        <v>83</v>
      </c>
    </row>
    <row r="101" spans="2:65" s="1" customFormat="1" ht="94.5">
      <c r="B101" s="40"/>
      <c r="C101" s="62"/>
      <c r="D101" s="214" t="s">
        <v>149</v>
      </c>
      <c r="E101" s="62"/>
      <c r="F101" s="217" t="s">
        <v>175</v>
      </c>
      <c r="G101" s="62"/>
      <c r="H101" s="62"/>
      <c r="I101" s="171"/>
      <c r="J101" s="62"/>
      <c r="K101" s="62"/>
      <c r="L101" s="60"/>
      <c r="M101" s="216"/>
      <c r="N101" s="41"/>
      <c r="O101" s="41"/>
      <c r="P101" s="41"/>
      <c r="Q101" s="41"/>
      <c r="R101" s="41"/>
      <c r="S101" s="41"/>
      <c r="T101" s="77"/>
      <c r="AT101" s="23" t="s">
        <v>149</v>
      </c>
      <c r="AU101" s="23" t="s">
        <v>83</v>
      </c>
    </row>
    <row r="102" spans="2:65" s="12" customFormat="1">
      <c r="B102" s="218"/>
      <c r="C102" s="219"/>
      <c r="D102" s="214" t="s">
        <v>151</v>
      </c>
      <c r="E102" s="220" t="s">
        <v>30</v>
      </c>
      <c r="F102" s="221" t="s">
        <v>770</v>
      </c>
      <c r="G102" s="219"/>
      <c r="H102" s="222">
        <v>2.88</v>
      </c>
      <c r="I102" s="223"/>
      <c r="J102" s="219"/>
      <c r="K102" s="219"/>
      <c r="L102" s="224"/>
      <c r="M102" s="225"/>
      <c r="N102" s="226"/>
      <c r="O102" s="226"/>
      <c r="P102" s="226"/>
      <c r="Q102" s="226"/>
      <c r="R102" s="226"/>
      <c r="S102" s="226"/>
      <c r="T102" s="227"/>
      <c r="AT102" s="228" t="s">
        <v>151</v>
      </c>
      <c r="AU102" s="228" t="s">
        <v>83</v>
      </c>
      <c r="AV102" s="12" t="s">
        <v>83</v>
      </c>
      <c r="AW102" s="12" t="s">
        <v>37</v>
      </c>
      <c r="AX102" s="12" t="s">
        <v>81</v>
      </c>
      <c r="AY102" s="228" t="s">
        <v>138</v>
      </c>
    </row>
    <row r="103" spans="2:65" s="1" customFormat="1" ht="16.5" customHeight="1">
      <c r="B103" s="40"/>
      <c r="C103" s="202" t="s">
        <v>83</v>
      </c>
      <c r="D103" s="202" t="s">
        <v>140</v>
      </c>
      <c r="E103" s="203" t="s">
        <v>178</v>
      </c>
      <c r="F103" s="204" t="s">
        <v>179</v>
      </c>
      <c r="G103" s="205" t="s">
        <v>155</v>
      </c>
      <c r="H103" s="206">
        <v>2.88</v>
      </c>
      <c r="I103" s="207"/>
      <c r="J103" s="208">
        <f>ROUND(I103*H103,2)</f>
        <v>0</v>
      </c>
      <c r="K103" s="204" t="s">
        <v>144</v>
      </c>
      <c r="L103" s="60"/>
      <c r="M103" s="209" t="s">
        <v>30</v>
      </c>
      <c r="N103" s="210" t="s">
        <v>45</v>
      </c>
      <c r="O103" s="41"/>
      <c r="P103" s="211">
        <f>O103*H103</f>
        <v>0</v>
      </c>
      <c r="Q103" s="211">
        <v>0</v>
      </c>
      <c r="R103" s="211">
        <f>Q103*H103</f>
        <v>0</v>
      </c>
      <c r="S103" s="211">
        <v>0</v>
      </c>
      <c r="T103" s="212">
        <f>S103*H103</f>
        <v>0</v>
      </c>
      <c r="AR103" s="23" t="s">
        <v>145</v>
      </c>
      <c r="AT103" s="23" t="s">
        <v>140</v>
      </c>
      <c r="AU103" s="23" t="s">
        <v>83</v>
      </c>
      <c r="AY103" s="23" t="s">
        <v>138</v>
      </c>
      <c r="BE103" s="213">
        <f>IF(N103="základní",J103,0)</f>
        <v>0</v>
      </c>
      <c r="BF103" s="213">
        <f>IF(N103="snížená",J103,0)</f>
        <v>0</v>
      </c>
      <c r="BG103" s="213">
        <f>IF(N103="zákl. přenesená",J103,0)</f>
        <v>0</v>
      </c>
      <c r="BH103" s="213">
        <f>IF(N103="sníž. přenesená",J103,0)</f>
        <v>0</v>
      </c>
      <c r="BI103" s="213">
        <f>IF(N103="nulová",J103,0)</f>
        <v>0</v>
      </c>
      <c r="BJ103" s="23" t="s">
        <v>81</v>
      </c>
      <c r="BK103" s="213">
        <f>ROUND(I103*H103,2)</f>
        <v>0</v>
      </c>
      <c r="BL103" s="23" t="s">
        <v>145</v>
      </c>
      <c r="BM103" s="23" t="s">
        <v>771</v>
      </c>
    </row>
    <row r="104" spans="2:65" s="1" customFormat="1" ht="27">
      <c r="B104" s="40"/>
      <c r="C104" s="62"/>
      <c r="D104" s="214" t="s">
        <v>147</v>
      </c>
      <c r="E104" s="62"/>
      <c r="F104" s="215" t="s">
        <v>181</v>
      </c>
      <c r="G104" s="62"/>
      <c r="H104" s="62"/>
      <c r="I104" s="171"/>
      <c r="J104" s="62"/>
      <c r="K104" s="62"/>
      <c r="L104" s="60"/>
      <c r="M104" s="216"/>
      <c r="N104" s="41"/>
      <c r="O104" s="41"/>
      <c r="P104" s="41"/>
      <c r="Q104" s="41"/>
      <c r="R104" s="41"/>
      <c r="S104" s="41"/>
      <c r="T104" s="77"/>
      <c r="AT104" s="23" t="s">
        <v>147</v>
      </c>
      <c r="AU104" s="23" t="s">
        <v>83</v>
      </c>
    </row>
    <row r="105" spans="2:65" s="1" customFormat="1" ht="94.5">
      <c r="B105" s="40"/>
      <c r="C105" s="62"/>
      <c r="D105" s="214" t="s">
        <v>149</v>
      </c>
      <c r="E105" s="62"/>
      <c r="F105" s="217" t="s">
        <v>175</v>
      </c>
      <c r="G105" s="62"/>
      <c r="H105" s="62"/>
      <c r="I105" s="171"/>
      <c r="J105" s="62"/>
      <c r="K105" s="62"/>
      <c r="L105" s="60"/>
      <c r="M105" s="216"/>
      <c r="N105" s="41"/>
      <c r="O105" s="41"/>
      <c r="P105" s="41"/>
      <c r="Q105" s="41"/>
      <c r="R105" s="41"/>
      <c r="S105" s="41"/>
      <c r="T105" s="77"/>
      <c r="AT105" s="23" t="s">
        <v>149</v>
      </c>
      <c r="AU105" s="23" t="s">
        <v>83</v>
      </c>
    </row>
    <row r="106" spans="2:65" s="12" customFormat="1">
      <c r="B106" s="218"/>
      <c r="C106" s="219"/>
      <c r="D106" s="214" t="s">
        <v>151</v>
      </c>
      <c r="E106" s="220" t="s">
        <v>30</v>
      </c>
      <c r="F106" s="221" t="s">
        <v>772</v>
      </c>
      <c r="G106" s="219"/>
      <c r="H106" s="222">
        <v>2.88</v>
      </c>
      <c r="I106" s="223"/>
      <c r="J106" s="219"/>
      <c r="K106" s="219"/>
      <c r="L106" s="224"/>
      <c r="M106" s="225"/>
      <c r="N106" s="226"/>
      <c r="O106" s="226"/>
      <c r="P106" s="226"/>
      <c r="Q106" s="226"/>
      <c r="R106" s="226"/>
      <c r="S106" s="226"/>
      <c r="T106" s="227"/>
      <c r="AT106" s="228" t="s">
        <v>151</v>
      </c>
      <c r="AU106" s="228" t="s">
        <v>83</v>
      </c>
      <c r="AV106" s="12" t="s">
        <v>83</v>
      </c>
      <c r="AW106" s="12" t="s">
        <v>37</v>
      </c>
      <c r="AX106" s="12" t="s">
        <v>81</v>
      </c>
      <c r="AY106" s="228" t="s">
        <v>138</v>
      </c>
    </row>
    <row r="107" spans="2:65" s="1" customFormat="1" ht="16.5" customHeight="1">
      <c r="B107" s="40"/>
      <c r="C107" s="202" t="s">
        <v>160</v>
      </c>
      <c r="D107" s="202" t="s">
        <v>140</v>
      </c>
      <c r="E107" s="203" t="s">
        <v>184</v>
      </c>
      <c r="F107" s="204" t="s">
        <v>185</v>
      </c>
      <c r="G107" s="205" t="s">
        <v>155</v>
      </c>
      <c r="H107" s="206">
        <v>3</v>
      </c>
      <c r="I107" s="207"/>
      <c r="J107" s="208">
        <f>ROUND(I107*H107,2)</f>
        <v>0</v>
      </c>
      <c r="K107" s="204" t="s">
        <v>144</v>
      </c>
      <c r="L107" s="60"/>
      <c r="M107" s="209" t="s">
        <v>30</v>
      </c>
      <c r="N107" s="210" t="s">
        <v>45</v>
      </c>
      <c r="O107" s="41"/>
      <c r="P107" s="211">
        <f>O107*H107</f>
        <v>0</v>
      </c>
      <c r="Q107" s="211">
        <v>0</v>
      </c>
      <c r="R107" s="211">
        <f>Q107*H107</f>
        <v>0</v>
      </c>
      <c r="S107" s="211">
        <v>0</v>
      </c>
      <c r="T107" s="212">
        <f>S107*H107</f>
        <v>0</v>
      </c>
      <c r="AR107" s="23" t="s">
        <v>145</v>
      </c>
      <c r="AT107" s="23" t="s">
        <v>140</v>
      </c>
      <c r="AU107" s="23" t="s">
        <v>83</v>
      </c>
      <c r="AY107" s="23" t="s">
        <v>138</v>
      </c>
      <c r="BE107" s="213">
        <f>IF(N107="základní",J107,0)</f>
        <v>0</v>
      </c>
      <c r="BF107" s="213">
        <f>IF(N107="snížená",J107,0)</f>
        <v>0</v>
      </c>
      <c r="BG107" s="213">
        <f>IF(N107="zákl. přenesená",J107,0)</f>
        <v>0</v>
      </c>
      <c r="BH107" s="213">
        <f>IF(N107="sníž. přenesená",J107,0)</f>
        <v>0</v>
      </c>
      <c r="BI107" s="213">
        <f>IF(N107="nulová",J107,0)</f>
        <v>0</v>
      </c>
      <c r="BJ107" s="23" t="s">
        <v>81</v>
      </c>
      <c r="BK107" s="213">
        <f>ROUND(I107*H107,2)</f>
        <v>0</v>
      </c>
      <c r="BL107" s="23" t="s">
        <v>145</v>
      </c>
      <c r="BM107" s="23" t="s">
        <v>773</v>
      </c>
    </row>
    <row r="108" spans="2:65" s="1" customFormat="1" ht="27">
      <c r="B108" s="40"/>
      <c r="C108" s="62"/>
      <c r="D108" s="214" t="s">
        <v>147</v>
      </c>
      <c r="E108" s="62"/>
      <c r="F108" s="215" t="s">
        <v>187</v>
      </c>
      <c r="G108" s="62"/>
      <c r="H108" s="62"/>
      <c r="I108" s="171"/>
      <c r="J108" s="62"/>
      <c r="K108" s="62"/>
      <c r="L108" s="60"/>
      <c r="M108" s="216"/>
      <c r="N108" s="41"/>
      <c r="O108" s="41"/>
      <c r="P108" s="41"/>
      <c r="Q108" s="41"/>
      <c r="R108" s="41"/>
      <c r="S108" s="41"/>
      <c r="T108" s="77"/>
      <c r="AT108" s="23" t="s">
        <v>147</v>
      </c>
      <c r="AU108" s="23" t="s">
        <v>83</v>
      </c>
    </row>
    <row r="109" spans="2:65" s="1" customFormat="1" ht="189">
      <c r="B109" s="40"/>
      <c r="C109" s="62"/>
      <c r="D109" s="214" t="s">
        <v>149</v>
      </c>
      <c r="E109" s="62"/>
      <c r="F109" s="217" t="s">
        <v>188</v>
      </c>
      <c r="G109" s="62"/>
      <c r="H109" s="62"/>
      <c r="I109" s="171"/>
      <c r="J109" s="62"/>
      <c r="K109" s="62"/>
      <c r="L109" s="60"/>
      <c r="M109" s="216"/>
      <c r="N109" s="41"/>
      <c r="O109" s="41"/>
      <c r="P109" s="41"/>
      <c r="Q109" s="41"/>
      <c r="R109" s="41"/>
      <c r="S109" s="41"/>
      <c r="T109" s="77"/>
      <c r="AT109" s="23" t="s">
        <v>149</v>
      </c>
      <c r="AU109" s="23" t="s">
        <v>83</v>
      </c>
    </row>
    <row r="110" spans="2:65" s="12" customFormat="1">
      <c r="B110" s="218"/>
      <c r="C110" s="219"/>
      <c r="D110" s="214" t="s">
        <v>151</v>
      </c>
      <c r="E110" s="220" t="s">
        <v>30</v>
      </c>
      <c r="F110" s="221" t="s">
        <v>774</v>
      </c>
      <c r="G110" s="219"/>
      <c r="H110" s="222">
        <v>3</v>
      </c>
      <c r="I110" s="223"/>
      <c r="J110" s="219"/>
      <c r="K110" s="219"/>
      <c r="L110" s="224"/>
      <c r="M110" s="225"/>
      <c r="N110" s="226"/>
      <c r="O110" s="226"/>
      <c r="P110" s="226"/>
      <c r="Q110" s="226"/>
      <c r="R110" s="226"/>
      <c r="S110" s="226"/>
      <c r="T110" s="227"/>
      <c r="AT110" s="228" t="s">
        <v>151</v>
      </c>
      <c r="AU110" s="228" t="s">
        <v>83</v>
      </c>
      <c r="AV110" s="12" t="s">
        <v>83</v>
      </c>
      <c r="AW110" s="12" t="s">
        <v>37</v>
      </c>
      <c r="AX110" s="12" t="s">
        <v>81</v>
      </c>
      <c r="AY110" s="228" t="s">
        <v>138</v>
      </c>
    </row>
    <row r="111" spans="2:65" s="1" customFormat="1" ht="16.5" customHeight="1">
      <c r="B111" s="40"/>
      <c r="C111" s="202" t="s">
        <v>145</v>
      </c>
      <c r="D111" s="202" t="s">
        <v>140</v>
      </c>
      <c r="E111" s="203" t="s">
        <v>191</v>
      </c>
      <c r="F111" s="204" t="s">
        <v>192</v>
      </c>
      <c r="G111" s="205" t="s">
        <v>155</v>
      </c>
      <c r="H111" s="206">
        <v>3</v>
      </c>
      <c r="I111" s="207"/>
      <c r="J111" s="208">
        <f>ROUND(I111*H111,2)</f>
        <v>0</v>
      </c>
      <c r="K111" s="204" t="s">
        <v>144</v>
      </c>
      <c r="L111" s="60"/>
      <c r="M111" s="209" t="s">
        <v>30</v>
      </c>
      <c r="N111" s="210" t="s">
        <v>45</v>
      </c>
      <c r="O111" s="41"/>
      <c r="P111" s="211">
        <f>O111*H111</f>
        <v>0</v>
      </c>
      <c r="Q111" s="211">
        <v>0</v>
      </c>
      <c r="R111" s="211">
        <f>Q111*H111</f>
        <v>0</v>
      </c>
      <c r="S111" s="211">
        <v>0</v>
      </c>
      <c r="T111" s="212">
        <f>S111*H111</f>
        <v>0</v>
      </c>
      <c r="AR111" s="23" t="s">
        <v>145</v>
      </c>
      <c r="AT111" s="23" t="s">
        <v>140</v>
      </c>
      <c r="AU111" s="23" t="s">
        <v>83</v>
      </c>
      <c r="AY111" s="23" t="s">
        <v>138</v>
      </c>
      <c r="BE111" s="213">
        <f>IF(N111="základní",J111,0)</f>
        <v>0</v>
      </c>
      <c r="BF111" s="213">
        <f>IF(N111="snížená",J111,0)</f>
        <v>0</v>
      </c>
      <c r="BG111" s="213">
        <f>IF(N111="zákl. přenesená",J111,0)</f>
        <v>0</v>
      </c>
      <c r="BH111" s="213">
        <f>IF(N111="sníž. přenesená",J111,0)</f>
        <v>0</v>
      </c>
      <c r="BI111" s="213">
        <f>IF(N111="nulová",J111,0)</f>
        <v>0</v>
      </c>
      <c r="BJ111" s="23" t="s">
        <v>81</v>
      </c>
      <c r="BK111" s="213">
        <f>ROUND(I111*H111,2)</f>
        <v>0</v>
      </c>
      <c r="BL111" s="23" t="s">
        <v>145</v>
      </c>
      <c r="BM111" s="23" t="s">
        <v>775</v>
      </c>
    </row>
    <row r="112" spans="2:65" s="1" customFormat="1" ht="27">
      <c r="B112" s="40"/>
      <c r="C112" s="62"/>
      <c r="D112" s="214" t="s">
        <v>147</v>
      </c>
      <c r="E112" s="62"/>
      <c r="F112" s="215" t="s">
        <v>194</v>
      </c>
      <c r="G112" s="62"/>
      <c r="H112" s="62"/>
      <c r="I112" s="171"/>
      <c r="J112" s="62"/>
      <c r="K112" s="62"/>
      <c r="L112" s="60"/>
      <c r="M112" s="216"/>
      <c r="N112" s="41"/>
      <c r="O112" s="41"/>
      <c r="P112" s="41"/>
      <c r="Q112" s="41"/>
      <c r="R112" s="41"/>
      <c r="S112" s="41"/>
      <c r="T112" s="77"/>
      <c r="AT112" s="23" t="s">
        <v>147</v>
      </c>
      <c r="AU112" s="23" t="s">
        <v>83</v>
      </c>
    </row>
    <row r="113" spans="2:65" s="1" customFormat="1" ht="189">
      <c r="B113" s="40"/>
      <c r="C113" s="62"/>
      <c r="D113" s="214" t="s">
        <v>149</v>
      </c>
      <c r="E113" s="62"/>
      <c r="F113" s="217" t="s">
        <v>188</v>
      </c>
      <c r="G113" s="62"/>
      <c r="H113" s="62"/>
      <c r="I113" s="171"/>
      <c r="J113" s="62"/>
      <c r="K113" s="62"/>
      <c r="L113" s="60"/>
      <c r="M113" s="216"/>
      <c r="N113" s="41"/>
      <c r="O113" s="41"/>
      <c r="P113" s="41"/>
      <c r="Q113" s="41"/>
      <c r="R113" s="41"/>
      <c r="S113" s="41"/>
      <c r="T113" s="77"/>
      <c r="AT113" s="23" t="s">
        <v>149</v>
      </c>
      <c r="AU113" s="23" t="s">
        <v>83</v>
      </c>
    </row>
    <row r="114" spans="2:65" s="12" customFormat="1">
      <c r="B114" s="218"/>
      <c r="C114" s="219"/>
      <c r="D114" s="214" t="s">
        <v>151</v>
      </c>
      <c r="E114" s="220" t="s">
        <v>30</v>
      </c>
      <c r="F114" s="221" t="s">
        <v>160</v>
      </c>
      <c r="G114" s="219"/>
      <c r="H114" s="222">
        <v>3</v>
      </c>
      <c r="I114" s="223"/>
      <c r="J114" s="219"/>
      <c r="K114" s="219"/>
      <c r="L114" s="224"/>
      <c r="M114" s="225"/>
      <c r="N114" s="226"/>
      <c r="O114" s="226"/>
      <c r="P114" s="226"/>
      <c r="Q114" s="226"/>
      <c r="R114" s="226"/>
      <c r="S114" s="226"/>
      <c r="T114" s="227"/>
      <c r="AT114" s="228" t="s">
        <v>151</v>
      </c>
      <c r="AU114" s="228" t="s">
        <v>83</v>
      </c>
      <c r="AV114" s="12" t="s">
        <v>83</v>
      </c>
      <c r="AW114" s="12" t="s">
        <v>37</v>
      </c>
      <c r="AX114" s="12" t="s">
        <v>81</v>
      </c>
      <c r="AY114" s="228" t="s">
        <v>138</v>
      </c>
    </row>
    <row r="115" spans="2:65" s="1" customFormat="1" ht="16.5" customHeight="1">
      <c r="B115" s="40"/>
      <c r="C115" s="202" t="s">
        <v>152</v>
      </c>
      <c r="D115" s="202" t="s">
        <v>140</v>
      </c>
      <c r="E115" s="203" t="s">
        <v>197</v>
      </c>
      <c r="F115" s="204" t="s">
        <v>198</v>
      </c>
      <c r="G115" s="205" t="s">
        <v>155</v>
      </c>
      <c r="H115" s="206">
        <v>3</v>
      </c>
      <c r="I115" s="207"/>
      <c r="J115" s="208">
        <f>ROUND(I115*H115,2)</f>
        <v>0</v>
      </c>
      <c r="K115" s="204" t="s">
        <v>144</v>
      </c>
      <c r="L115" s="60"/>
      <c r="M115" s="209" t="s">
        <v>30</v>
      </c>
      <c r="N115" s="210" t="s">
        <v>45</v>
      </c>
      <c r="O115" s="41"/>
      <c r="P115" s="211">
        <f>O115*H115</f>
        <v>0</v>
      </c>
      <c r="Q115" s="211">
        <v>0</v>
      </c>
      <c r="R115" s="211">
        <f>Q115*H115</f>
        <v>0</v>
      </c>
      <c r="S115" s="211">
        <v>0</v>
      </c>
      <c r="T115" s="212">
        <f>S115*H115</f>
        <v>0</v>
      </c>
      <c r="AR115" s="23" t="s">
        <v>145</v>
      </c>
      <c r="AT115" s="23" t="s">
        <v>140</v>
      </c>
      <c r="AU115" s="23" t="s">
        <v>83</v>
      </c>
      <c r="AY115" s="23" t="s">
        <v>138</v>
      </c>
      <c r="BE115" s="213">
        <f>IF(N115="základní",J115,0)</f>
        <v>0</v>
      </c>
      <c r="BF115" s="213">
        <f>IF(N115="snížená",J115,0)</f>
        <v>0</v>
      </c>
      <c r="BG115" s="213">
        <f>IF(N115="zákl. přenesená",J115,0)</f>
        <v>0</v>
      </c>
      <c r="BH115" s="213">
        <f>IF(N115="sníž. přenesená",J115,0)</f>
        <v>0</v>
      </c>
      <c r="BI115" s="213">
        <f>IF(N115="nulová",J115,0)</f>
        <v>0</v>
      </c>
      <c r="BJ115" s="23" t="s">
        <v>81</v>
      </c>
      <c r="BK115" s="213">
        <f>ROUND(I115*H115,2)</f>
        <v>0</v>
      </c>
      <c r="BL115" s="23" t="s">
        <v>145</v>
      </c>
      <c r="BM115" s="23" t="s">
        <v>776</v>
      </c>
    </row>
    <row r="116" spans="2:65" s="1" customFormat="1" ht="40.5">
      <c r="B116" s="40"/>
      <c r="C116" s="62"/>
      <c r="D116" s="214" t="s">
        <v>147</v>
      </c>
      <c r="E116" s="62"/>
      <c r="F116" s="215" t="s">
        <v>200</v>
      </c>
      <c r="G116" s="62"/>
      <c r="H116" s="62"/>
      <c r="I116" s="171"/>
      <c r="J116" s="62"/>
      <c r="K116" s="62"/>
      <c r="L116" s="60"/>
      <c r="M116" s="216"/>
      <c r="N116" s="41"/>
      <c r="O116" s="41"/>
      <c r="P116" s="41"/>
      <c r="Q116" s="41"/>
      <c r="R116" s="41"/>
      <c r="S116" s="41"/>
      <c r="T116" s="77"/>
      <c r="AT116" s="23" t="s">
        <v>147</v>
      </c>
      <c r="AU116" s="23" t="s">
        <v>83</v>
      </c>
    </row>
    <row r="117" spans="2:65" s="1" customFormat="1" ht="189">
      <c r="B117" s="40"/>
      <c r="C117" s="62"/>
      <c r="D117" s="214" t="s">
        <v>149</v>
      </c>
      <c r="E117" s="62"/>
      <c r="F117" s="217" t="s">
        <v>201</v>
      </c>
      <c r="G117" s="62"/>
      <c r="H117" s="62"/>
      <c r="I117" s="171"/>
      <c r="J117" s="62"/>
      <c r="K117" s="62"/>
      <c r="L117" s="60"/>
      <c r="M117" s="216"/>
      <c r="N117" s="41"/>
      <c r="O117" s="41"/>
      <c r="P117" s="41"/>
      <c r="Q117" s="41"/>
      <c r="R117" s="41"/>
      <c r="S117" s="41"/>
      <c r="T117" s="77"/>
      <c r="AT117" s="23" t="s">
        <v>149</v>
      </c>
      <c r="AU117" s="23" t="s">
        <v>83</v>
      </c>
    </row>
    <row r="118" spans="2:65" s="12" customFormat="1">
      <c r="B118" s="218"/>
      <c r="C118" s="219"/>
      <c r="D118" s="214" t="s">
        <v>151</v>
      </c>
      <c r="E118" s="220" t="s">
        <v>30</v>
      </c>
      <c r="F118" s="221" t="s">
        <v>777</v>
      </c>
      <c r="G118" s="219"/>
      <c r="H118" s="222">
        <v>3</v>
      </c>
      <c r="I118" s="223"/>
      <c r="J118" s="219"/>
      <c r="K118" s="219"/>
      <c r="L118" s="224"/>
      <c r="M118" s="225"/>
      <c r="N118" s="226"/>
      <c r="O118" s="226"/>
      <c r="P118" s="226"/>
      <c r="Q118" s="226"/>
      <c r="R118" s="226"/>
      <c r="S118" s="226"/>
      <c r="T118" s="227"/>
      <c r="AT118" s="228" t="s">
        <v>151</v>
      </c>
      <c r="AU118" s="228" t="s">
        <v>83</v>
      </c>
      <c r="AV118" s="12" t="s">
        <v>83</v>
      </c>
      <c r="AW118" s="12" t="s">
        <v>37</v>
      </c>
      <c r="AX118" s="12" t="s">
        <v>81</v>
      </c>
      <c r="AY118" s="228" t="s">
        <v>138</v>
      </c>
    </row>
    <row r="119" spans="2:65" s="1" customFormat="1" ht="16.5" customHeight="1">
      <c r="B119" s="40"/>
      <c r="C119" s="202" t="s">
        <v>177</v>
      </c>
      <c r="D119" s="202" t="s">
        <v>140</v>
      </c>
      <c r="E119" s="203" t="s">
        <v>212</v>
      </c>
      <c r="F119" s="204" t="s">
        <v>213</v>
      </c>
      <c r="G119" s="205" t="s">
        <v>155</v>
      </c>
      <c r="H119" s="206">
        <v>2.88</v>
      </c>
      <c r="I119" s="207"/>
      <c r="J119" s="208">
        <f>ROUND(I119*H119,2)</f>
        <v>0</v>
      </c>
      <c r="K119" s="204" t="s">
        <v>144</v>
      </c>
      <c r="L119" s="60"/>
      <c r="M119" s="209" t="s">
        <v>30</v>
      </c>
      <c r="N119" s="210" t="s">
        <v>45</v>
      </c>
      <c r="O119" s="41"/>
      <c r="P119" s="211">
        <f>O119*H119</f>
        <v>0</v>
      </c>
      <c r="Q119" s="211">
        <v>0</v>
      </c>
      <c r="R119" s="211">
        <f>Q119*H119</f>
        <v>0</v>
      </c>
      <c r="S119" s="211">
        <v>0</v>
      </c>
      <c r="T119" s="212">
        <f>S119*H119</f>
        <v>0</v>
      </c>
      <c r="AR119" s="23" t="s">
        <v>145</v>
      </c>
      <c r="AT119" s="23" t="s">
        <v>140</v>
      </c>
      <c r="AU119" s="23" t="s">
        <v>83</v>
      </c>
      <c r="AY119" s="23" t="s">
        <v>138</v>
      </c>
      <c r="BE119" s="213">
        <f>IF(N119="základní",J119,0)</f>
        <v>0</v>
      </c>
      <c r="BF119" s="213">
        <f>IF(N119="snížená",J119,0)</f>
        <v>0</v>
      </c>
      <c r="BG119" s="213">
        <f>IF(N119="zákl. přenesená",J119,0)</f>
        <v>0</v>
      </c>
      <c r="BH119" s="213">
        <f>IF(N119="sníž. přenesená",J119,0)</f>
        <v>0</v>
      </c>
      <c r="BI119" s="213">
        <f>IF(N119="nulová",J119,0)</f>
        <v>0</v>
      </c>
      <c r="BJ119" s="23" t="s">
        <v>81</v>
      </c>
      <c r="BK119" s="213">
        <f>ROUND(I119*H119,2)</f>
        <v>0</v>
      </c>
      <c r="BL119" s="23" t="s">
        <v>145</v>
      </c>
      <c r="BM119" s="23" t="s">
        <v>778</v>
      </c>
    </row>
    <row r="120" spans="2:65" s="1" customFormat="1" ht="40.5">
      <c r="B120" s="40"/>
      <c r="C120" s="62"/>
      <c r="D120" s="214" t="s">
        <v>147</v>
      </c>
      <c r="E120" s="62"/>
      <c r="F120" s="215" t="s">
        <v>215</v>
      </c>
      <c r="G120" s="62"/>
      <c r="H120" s="62"/>
      <c r="I120" s="171"/>
      <c r="J120" s="62"/>
      <c r="K120" s="62"/>
      <c r="L120" s="60"/>
      <c r="M120" s="216"/>
      <c r="N120" s="41"/>
      <c r="O120" s="41"/>
      <c r="P120" s="41"/>
      <c r="Q120" s="41"/>
      <c r="R120" s="41"/>
      <c r="S120" s="41"/>
      <c r="T120" s="77"/>
      <c r="AT120" s="23" t="s">
        <v>147</v>
      </c>
      <c r="AU120" s="23" t="s">
        <v>83</v>
      </c>
    </row>
    <row r="121" spans="2:65" s="1" customFormat="1" ht="189">
      <c r="B121" s="40"/>
      <c r="C121" s="62"/>
      <c r="D121" s="214" t="s">
        <v>149</v>
      </c>
      <c r="E121" s="62"/>
      <c r="F121" s="217" t="s">
        <v>201</v>
      </c>
      <c r="G121" s="62"/>
      <c r="H121" s="62"/>
      <c r="I121" s="171"/>
      <c r="J121" s="62"/>
      <c r="K121" s="62"/>
      <c r="L121" s="60"/>
      <c r="M121" s="216"/>
      <c r="N121" s="41"/>
      <c r="O121" s="41"/>
      <c r="P121" s="41"/>
      <c r="Q121" s="41"/>
      <c r="R121" s="41"/>
      <c r="S121" s="41"/>
      <c r="T121" s="77"/>
      <c r="AT121" s="23" t="s">
        <v>149</v>
      </c>
      <c r="AU121" s="23" t="s">
        <v>83</v>
      </c>
    </row>
    <row r="122" spans="2:65" s="12" customFormat="1">
      <c r="B122" s="218"/>
      <c r="C122" s="219"/>
      <c r="D122" s="214" t="s">
        <v>151</v>
      </c>
      <c r="E122" s="220" t="s">
        <v>30</v>
      </c>
      <c r="F122" s="221" t="s">
        <v>772</v>
      </c>
      <c r="G122" s="219"/>
      <c r="H122" s="222">
        <v>2.88</v>
      </c>
      <c r="I122" s="223"/>
      <c r="J122" s="219"/>
      <c r="K122" s="219"/>
      <c r="L122" s="224"/>
      <c r="M122" s="225"/>
      <c r="N122" s="226"/>
      <c r="O122" s="226"/>
      <c r="P122" s="226"/>
      <c r="Q122" s="226"/>
      <c r="R122" s="226"/>
      <c r="S122" s="226"/>
      <c r="T122" s="227"/>
      <c r="AT122" s="228" t="s">
        <v>151</v>
      </c>
      <c r="AU122" s="228" t="s">
        <v>83</v>
      </c>
      <c r="AV122" s="12" t="s">
        <v>83</v>
      </c>
      <c r="AW122" s="12" t="s">
        <v>37</v>
      </c>
      <c r="AX122" s="12" t="s">
        <v>74</v>
      </c>
      <c r="AY122" s="228" t="s">
        <v>138</v>
      </c>
    </row>
    <row r="123" spans="2:65" s="13" customFormat="1">
      <c r="B123" s="229"/>
      <c r="C123" s="230"/>
      <c r="D123" s="214" t="s">
        <v>151</v>
      </c>
      <c r="E123" s="231" t="s">
        <v>30</v>
      </c>
      <c r="F123" s="232" t="s">
        <v>218</v>
      </c>
      <c r="G123" s="230"/>
      <c r="H123" s="233">
        <v>2.88</v>
      </c>
      <c r="I123" s="234"/>
      <c r="J123" s="230"/>
      <c r="K123" s="230"/>
      <c r="L123" s="235"/>
      <c r="M123" s="236"/>
      <c r="N123" s="237"/>
      <c r="O123" s="237"/>
      <c r="P123" s="237"/>
      <c r="Q123" s="237"/>
      <c r="R123" s="237"/>
      <c r="S123" s="237"/>
      <c r="T123" s="238"/>
      <c r="AT123" s="239" t="s">
        <v>151</v>
      </c>
      <c r="AU123" s="239" t="s">
        <v>83</v>
      </c>
      <c r="AV123" s="13" t="s">
        <v>145</v>
      </c>
      <c r="AW123" s="13" t="s">
        <v>37</v>
      </c>
      <c r="AX123" s="13" t="s">
        <v>81</v>
      </c>
      <c r="AY123" s="239" t="s">
        <v>138</v>
      </c>
    </row>
    <row r="124" spans="2:65" s="1" customFormat="1" ht="16.5" customHeight="1">
      <c r="B124" s="40"/>
      <c r="C124" s="202" t="s">
        <v>183</v>
      </c>
      <c r="D124" s="202" t="s">
        <v>140</v>
      </c>
      <c r="E124" s="203" t="s">
        <v>220</v>
      </c>
      <c r="F124" s="204" t="s">
        <v>221</v>
      </c>
      <c r="G124" s="205" t="s">
        <v>155</v>
      </c>
      <c r="H124" s="206">
        <v>3</v>
      </c>
      <c r="I124" s="207"/>
      <c r="J124" s="208">
        <f>ROUND(I124*H124,2)</f>
        <v>0</v>
      </c>
      <c r="K124" s="204" t="s">
        <v>144</v>
      </c>
      <c r="L124" s="60"/>
      <c r="M124" s="209" t="s">
        <v>30</v>
      </c>
      <c r="N124" s="210" t="s">
        <v>45</v>
      </c>
      <c r="O124" s="41"/>
      <c r="P124" s="211">
        <f>O124*H124</f>
        <v>0</v>
      </c>
      <c r="Q124" s="211">
        <v>0</v>
      </c>
      <c r="R124" s="211">
        <f>Q124*H124</f>
        <v>0</v>
      </c>
      <c r="S124" s="211">
        <v>0</v>
      </c>
      <c r="T124" s="212">
        <f>S124*H124</f>
        <v>0</v>
      </c>
      <c r="AR124" s="23" t="s">
        <v>145</v>
      </c>
      <c r="AT124" s="23" t="s">
        <v>140</v>
      </c>
      <c r="AU124" s="23" t="s">
        <v>83</v>
      </c>
      <c r="AY124" s="23" t="s">
        <v>138</v>
      </c>
      <c r="BE124" s="213">
        <f>IF(N124="základní",J124,0)</f>
        <v>0</v>
      </c>
      <c r="BF124" s="213">
        <f>IF(N124="snížená",J124,0)</f>
        <v>0</v>
      </c>
      <c r="BG124" s="213">
        <f>IF(N124="zákl. přenesená",J124,0)</f>
        <v>0</v>
      </c>
      <c r="BH124" s="213">
        <f>IF(N124="sníž. přenesená",J124,0)</f>
        <v>0</v>
      </c>
      <c r="BI124" s="213">
        <f>IF(N124="nulová",J124,0)</f>
        <v>0</v>
      </c>
      <c r="BJ124" s="23" t="s">
        <v>81</v>
      </c>
      <c r="BK124" s="213">
        <f>ROUND(I124*H124,2)</f>
        <v>0</v>
      </c>
      <c r="BL124" s="23" t="s">
        <v>145</v>
      </c>
      <c r="BM124" s="23" t="s">
        <v>779</v>
      </c>
    </row>
    <row r="125" spans="2:65" s="1" customFormat="1" ht="27">
      <c r="B125" s="40"/>
      <c r="C125" s="62"/>
      <c r="D125" s="214" t="s">
        <v>147</v>
      </c>
      <c r="E125" s="62"/>
      <c r="F125" s="215" t="s">
        <v>223</v>
      </c>
      <c r="G125" s="62"/>
      <c r="H125" s="62"/>
      <c r="I125" s="171"/>
      <c r="J125" s="62"/>
      <c r="K125" s="62"/>
      <c r="L125" s="60"/>
      <c r="M125" s="216"/>
      <c r="N125" s="41"/>
      <c r="O125" s="41"/>
      <c r="P125" s="41"/>
      <c r="Q125" s="41"/>
      <c r="R125" s="41"/>
      <c r="S125" s="41"/>
      <c r="T125" s="77"/>
      <c r="AT125" s="23" t="s">
        <v>147</v>
      </c>
      <c r="AU125" s="23" t="s">
        <v>83</v>
      </c>
    </row>
    <row r="126" spans="2:65" s="1" customFormat="1" ht="148.5">
      <c r="B126" s="40"/>
      <c r="C126" s="62"/>
      <c r="D126" s="214" t="s">
        <v>149</v>
      </c>
      <c r="E126" s="62"/>
      <c r="F126" s="217" t="s">
        <v>224</v>
      </c>
      <c r="G126" s="62"/>
      <c r="H126" s="62"/>
      <c r="I126" s="171"/>
      <c r="J126" s="62"/>
      <c r="K126" s="62"/>
      <c r="L126" s="60"/>
      <c r="M126" s="216"/>
      <c r="N126" s="41"/>
      <c r="O126" s="41"/>
      <c r="P126" s="41"/>
      <c r="Q126" s="41"/>
      <c r="R126" s="41"/>
      <c r="S126" s="41"/>
      <c r="T126" s="77"/>
      <c r="AT126" s="23" t="s">
        <v>149</v>
      </c>
      <c r="AU126" s="23" t="s">
        <v>83</v>
      </c>
    </row>
    <row r="127" spans="2:65" s="12" customFormat="1">
      <c r="B127" s="218"/>
      <c r="C127" s="219"/>
      <c r="D127" s="214" t="s">
        <v>151</v>
      </c>
      <c r="E127" s="220" t="s">
        <v>30</v>
      </c>
      <c r="F127" s="221" t="s">
        <v>160</v>
      </c>
      <c r="G127" s="219"/>
      <c r="H127" s="222">
        <v>3</v>
      </c>
      <c r="I127" s="223"/>
      <c r="J127" s="219"/>
      <c r="K127" s="219"/>
      <c r="L127" s="224"/>
      <c r="M127" s="225"/>
      <c r="N127" s="226"/>
      <c r="O127" s="226"/>
      <c r="P127" s="226"/>
      <c r="Q127" s="226"/>
      <c r="R127" s="226"/>
      <c r="S127" s="226"/>
      <c r="T127" s="227"/>
      <c r="AT127" s="228" t="s">
        <v>151</v>
      </c>
      <c r="AU127" s="228" t="s">
        <v>83</v>
      </c>
      <c r="AV127" s="12" t="s">
        <v>83</v>
      </c>
      <c r="AW127" s="12" t="s">
        <v>37</v>
      </c>
      <c r="AX127" s="12" t="s">
        <v>81</v>
      </c>
      <c r="AY127" s="228" t="s">
        <v>138</v>
      </c>
    </row>
    <row r="128" spans="2:65" s="1" customFormat="1" ht="16.5" customHeight="1">
      <c r="B128" s="40"/>
      <c r="C128" s="202" t="s">
        <v>190</v>
      </c>
      <c r="D128" s="202" t="s">
        <v>140</v>
      </c>
      <c r="E128" s="203" t="s">
        <v>227</v>
      </c>
      <c r="F128" s="204" t="s">
        <v>228</v>
      </c>
      <c r="G128" s="205" t="s">
        <v>229</v>
      </c>
      <c r="H128" s="206">
        <v>5.76</v>
      </c>
      <c r="I128" s="207"/>
      <c r="J128" s="208">
        <f>ROUND(I128*H128,2)</f>
        <v>0</v>
      </c>
      <c r="K128" s="204" t="s">
        <v>144</v>
      </c>
      <c r="L128" s="60"/>
      <c r="M128" s="209" t="s">
        <v>30</v>
      </c>
      <c r="N128" s="210" t="s">
        <v>45</v>
      </c>
      <c r="O128" s="41"/>
      <c r="P128" s="211">
        <f>O128*H128</f>
        <v>0</v>
      </c>
      <c r="Q128" s="211">
        <v>0</v>
      </c>
      <c r="R128" s="211">
        <f>Q128*H128</f>
        <v>0</v>
      </c>
      <c r="S128" s="211">
        <v>0</v>
      </c>
      <c r="T128" s="212">
        <f>S128*H128</f>
        <v>0</v>
      </c>
      <c r="AR128" s="23" t="s">
        <v>145</v>
      </c>
      <c r="AT128" s="23" t="s">
        <v>140</v>
      </c>
      <c r="AU128" s="23" t="s">
        <v>83</v>
      </c>
      <c r="AY128" s="23" t="s">
        <v>138</v>
      </c>
      <c r="BE128" s="213">
        <f>IF(N128="základní",J128,0)</f>
        <v>0</v>
      </c>
      <c r="BF128" s="213">
        <f>IF(N128="snížená",J128,0)</f>
        <v>0</v>
      </c>
      <c r="BG128" s="213">
        <f>IF(N128="zákl. přenesená",J128,0)</f>
        <v>0</v>
      </c>
      <c r="BH128" s="213">
        <f>IF(N128="sníž. přenesená",J128,0)</f>
        <v>0</v>
      </c>
      <c r="BI128" s="213">
        <f>IF(N128="nulová",J128,0)</f>
        <v>0</v>
      </c>
      <c r="BJ128" s="23" t="s">
        <v>81</v>
      </c>
      <c r="BK128" s="213">
        <f>ROUND(I128*H128,2)</f>
        <v>0</v>
      </c>
      <c r="BL128" s="23" t="s">
        <v>145</v>
      </c>
      <c r="BM128" s="23" t="s">
        <v>780</v>
      </c>
    </row>
    <row r="129" spans="2:65" s="1" customFormat="1">
      <c r="B129" s="40"/>
      <c r="C129" s="62"/>
      <c r="D129" s="214" t="s">
        <v>147</v>
      </c>
      <c r="E129" s="62"/>
      <c r="F129" s="215" t="s">
        <v>231</v>
      </c>
      <c r="G129" s="62"/>
      <c r="H129" s="62"/>
      <c r="I129" s="171"/>
      <c r="J129" s="62"/>
      <c r="K129" s="62"/>
      <c r="L129" s="60"/>
      <c r="M129" s="216"/>
      <c r="N129" s="41"/>
      <c r="O129" s="41"/>
      <c r="P129" s="41"/>
      <c r="Q129" s="41"/>
      <c r="R129" s="41"/>
      <c r="S129" s="41"/>
      <c r="T129" s="77"/>
      <c r="AT129" s="23" t="s">
        <v>147</v>
      </c>
      <c r="AU129" s="23" t="s">
        <v>83</v>
      </c>
    </row>
    <row r="130" spans="2:65" s="1" customFormat="1" ht="297">
      <c r="B130" s="40"/>
      <c r="C130" s="62"/>
      <c r="D130" s="214" t="s">
        <v>149</v>
      </c>
      <c r="E130" s="62"/>
      <c r="F130" s="217" t="s">
        <v>232</v>
      </c>
      <c r="G130" s="62"/>
      <c r="H130" s="62"/>
      <c r="I130" s="171"/>
      <c r="J130" s="62"/>
      <c r="K130" s="62"/>
      <c r="L130" s="60"/>
      <c r="M130" s="216"/>
      <c r="N130" s="41"/>
      <c r="O130" s="41"/>
      <c r="P130" s="41"/>
      <c r="Q130" s="41"/>
      <c r="R130" s="41"/>
      <c r="S130" s="41"/>
      <c r="T130" s="77"/>
      <c r="AT130" s="23" t="s">
        <v>149</v>
      </c>
      <c r="AU130" s="23" t="s">
        <v>83</v>
      </c>
    </row>
    <row r="131" spans="2:65" s="12" customFormat="1">
      <c r="B131" s="218"/>
      <c r="C131" s="219"/>
      <c r="D131" s="214" t="s">
        <v>151</v>
      </c>
      <c r="E131" s="220" t="s">
        <v>30</v>
      </c>
      <c r="F131" s="221" t="s">
        <v>781</v>
      </c>
      <c r="G131" s="219"/>
      <c r="H131" s="222">
        <v>5.76</v>
      </c>
      <c r="I131" s="223"/>
      <c r="J131" s="219"/>
      <c r="K131" s="219"/>
      <c r="L131" s="224"/>
      <c r="M131" s="225"/>
      <c r="N131" s="226"/>
      <c r="O131" s="226"/>
      <c r="P131" s="226"/>
      <c r="Q131" s="226"/>
      <c r="R131" s="226"/>
      <c r="S131" s="226"/>
      <c r="T131" s="227"/>
      <c r="AT131" s="228" t="s">
        <v>151</v>
      </c>
      <c r="AU131" s="228" t="s">
        <v>83</v>
      </c>
      <c r="AV131" s="12" t="s">
        <v>83</v>
      </c>
      <c r="AW131" s="12" t="s">
        <v>37</v>
      </c>
      <c r="AX131" s="12" t="s">
        <v>81</v>
      </c>
      <c r="AY131" s="228" t="s">
        <v>138</v>
      </c>
    </row>
    <row r="132" spans="2:65" s="1" customFormat="1" ht="16.5" customHeight="1">
      <c r="B132" s="40"/>
      <c r="C132" s="202" t="s">
        <v>196</v>
      </c>
      <c r="D132" s="202" t="s">
        <v>140</v>
      </c>
      <c r="E132" s="203" t="s">
        <v>235</v>
      </c>
      <c r="F132" s="204" t="s">
        <v>236</v>
      </c>
      <c r="G132" s="205" t="s">
        <v>155</v>
      </c>
      <c r="H132" s="206">
        <v>6.72</v>
      </c>
      <c r="I132" s="207"/>
      <c r="J132" s="208">
        <f>ROUND(I132*H132,2)</f>
        <v>0</v>
      </c>
      <c r="K132" s="204" t="s">
        <v>144</v>
      </c>
      <c r="L132" s="60"/>
      <c r="M132" s="209" t="s">
        <v>30</v>
      </c>
      <c r="N132" s="210" t="s">
        <v>45</v>
      </c>
      <c r="O132" s="41"/>
      <c r="P132" s="211">
        <f>O132*H132</f>
        <v>0</v>
      </c>
      <c r="Q132" s="211">
        <v>0</v>
      </c>
      <c r="R132" s="211">
        <f>Q132*H132</f>
        <v>0</v>
      </c>
      <c r="S132" s="211">
        <v>0</v>
      </c>
      <c r="T132" s="212">
        <f>S132*H132</f>
        <v>0</v>
      </c>
      <c r="AR132" s="23" t="s">
        <v>145</v>
      </c>
      <c r="AT132" s="23" t="s">
        <v>140</v>
      </c>
      <c r="AU132" s="23" t="s">
        <v>83</v>
      </c>
      <c r="AY132" s="23" t="s">
        <v>138</v>
      </c>
      <c r="BE132" s="213">
        <f>IF(N132="základní",J132,0)</f>
        <v>0</v>
      </c>
      <c r="BF132" s="213">
        <f>IF(N132="snížená",J132,0)</f>
        <v>0</v>
      </c>
      <c r="BG132" s="213">
        <f>IF(N132="zákl. přenesená",J132,0)</f>
        <v>0</v>
      </c>
      <c r="BH132" s="213">
        <f>IF(N132="sníž. přenesená",J132,0)</f>
        <v>0</v>
      </c>
      <c r="BI132" s="213">
        <f>IF(N132="nulová",J132,0)</f>
        <v>0</v>
      </c>
      <c r="BJ132" s="23" t="s">
        <v>81</v>
      </c>
      <c r="BK132" s="213">
        <f>ROUND(I132*H132,2)</f>
        <v>0</v>
      </c>
      <c r="BL132" s="23" t="s">
        <v>145</v>
      </c>
      <c r="BM132" s="23" t="s">
        <v>782</v>
      </c>
    </row>
    <row r="133" spans="2:65" s="1" customFormat="1" ht="27">
      <c r="B133" s="40"/>
      <c r="C133" s="62"/>
      <c r="D133" s="214" t="s">
        <v>147</v>
      </c>
      <c r="E133" s="62"/>
      <c r="F133" s="215" t="s">
        <v>238</v>
      </c>
      <c r="G133" s="62"/>
      <c r="H133" s="62"/>
      <c r="I133" s="171"/>
      <c r="J133" s="62"/>
      <c r="K133" s="62"/>
      <c r="L133" s="60"/>
      <c r="M133" s="216"/>
      <c r="N133" s="41"/>
      <c r="O133" s="41"/>
      <c r="P133" s="41"/>
      <c r="Q133" s="41"/>
      <c r="R133" s="41"/>
      <c r="S133" s="41"/>
      <c r="T133" s="77"/>
      <c r="AT133" s="23" t="s">
        <v>147</v>
      </c>
      <c r="AU133" s="23" t="s">
        <v>83</v>
      </c>
    </row>
    <row r="134" spans="2:65" s="1" customFormat="1" ht="409.5">
      <c r="B134" s="40"/>
      <c r="C134" s="62"/>
      <c r="D134" s="214" t="s">
        <v>149</v>
      </c>
      <c r="E134" s="62"/>
      <c r="F134" s="217" t="s">
        <v>239</v>
      </c>
      <c r="G134" s="62"/>
      <c r="H134" s="62"/>
      <c r="I134" s="171"/>
      <c r="J134" s="62"/>
      <c r="K134" s="62"/>
      <c r="L134" s="60"/>
      <c r="M134" s="216"/>
      <c r="N134" s="41"/>
      <c r="O134" s="41"/>
      <c r="P134" s="41"/>
      <c r="Q134" s="41"/>
      <c r="R134" s="41"/>
      <c r="S134" s="41"/>
      <c r="T134" s="77"/>
      <c r="AT134" s="23" t="s">
        <v>149</v>
      </c>
      <c r="AU134" s="23" t="s">
        <v>83</v>
      </c>
    </row>
    <row r="135" spans="2:65" s="12" customFormat="1">
      <c r="B135" s="218"/>
      <c r="C135" s="219"/>
      <c r="D135" s="214" t="s">
        <v>151</v>
      </c>
      <c r="E135" s="220" t="s">
        <v>30</v>
      </c>
      <c r="F135" s="221" t="s">
        <v>240</v>
      </c>
      <c r="G135" s="219"/>
      <c r="H135" s="222">
        <v>1.8</v>
      </c>
      <c r="I135" s="223"/>
      <c r="J135" s="219"/>
      <c r="K135" s="219"/>
      <c r="L135" s="224"/>
      <c r="M135" s="225"/>
      <c r="N135" s="226"/>
      <c r="O135" s="226"/>
      <c r="P135" s="226"/>
      <c r="Q135" s="226"/>
      <c r="R135" s="226"/>
      <c r="S135" s="226"/>
      <c r="T135" s="227"/>
      <c r="AT135" s="228" t="s">
        <v>151</v>
      </c>
      <c r="AU135" s="228" t="s">
        <v>83</v>
      </c>
      <c r="AV135" s="12" t="s">
        <v>83</v>
      </c>
      <c r="AW135" s="12" t="s">
        <v>37</v>
      </c>
      <c r="AX135" s="12" t="s">
        <v>74</v>
      </c>
      <c r="AY135" s="228" t="s">
        <v>138</v>
      </c>
    </row>
    <row r="136" spans="2:65" s="12" customFormat="1">
      <c r="B136" s="218"/>
      <c r="C136" s="219"/>
      <c r="D136" s="214" t="s">
        <v>151</v>
      </c>
      <c r="E136" s="220" t="s">
        <v>30</v>
      </c>
      <c r="F136" s="221" t="s">
        <v>783</v>
      </c>
      <c r="G136" s="219"/>
      <c r="H136" s="222">
        <v>1.92</v>
      </c>
      <c r="I136" s="223"/>
      <c r="J136" s="219"/>
      <c r="K136" s="219"/>
      <c r="L136" s="224"/>
      <c r="M136" s="225"/>
      <c r="N136" s="226"/>
      <c r="O136" s="226"/>
      <c r="P136" s="226"/>
      <c r="Q136" s="226"/>
      <c r="R136" s="226"/>
      <c r="S136" s="226"/>
      <c r="T136" s="227"/>
      <c r="AT136" s="228" t="s">
        <v>151</v>
      </c>
      <c r="AU136" s="228" t="s">
        <v>83</v>
      </c>
      <c r="AV136" s="12" t="s">
        <v>83</v>
      </c>
      <c r="AW136" s="12" t="s">
        <v>37</v>
      </c>
      <c r="AX136" s="12" t="s">
        <v>74</v>
      </c>
      <c r="AY136" s="228" t="s">
        <v>138</v>
      </c>
    </row>
    <row r="137" spans="2:65" s="12" customFormat="1">
      <c r="B137" s="218"/>
      <c r="C137" s="219"/>
      <c r="D137" s="214" t="s">
        <v>151</v>
      </c>
      <c r="E137" s="220" t="s">
        <v>30</v>
      </c>
      <c r="F137" s="221" t="s">
        <v>784</v>
      </c>
      <c r="G137" s="219"/>
      <c r="H137" s="222">
        <v>3</v>
      </c>
      <c r="I137" s="223"/>
      <c r="J137" s="219"/>
      <c r="K137" s="219"/>
      <c r="L137" s="224"/>
      <c r="M137" s="225"/>
      <c r="N137" s="226"/>
      <c r="O137" s="226"/>
      <c r="P137" s="226"/>
      <c r="Q137" s="226"/>
      <c r="R137" s="226"/>
      <c r="S137" s="226"/>
      <c r="T137" s="227"/>
      <c r="AT137" s="228" t="s">
        <v>151</v>
      </c>
      <c r="AU137" s="228" t="s">
        <v>83</v>
      </c>
      <c r="AV137" s="12" t="s">
        <v>83</v>
      </c>
      <c r="AW137" s="12" t="s">
        <v>37</v>
      </c>
      <c r="AX137" s="12" t="s">
        <v>74</v>
      </c>
      <c r="AY137" s="228" t="s">
        <v>138</v>
      </c>
    </row>
    <row r="138" spans="2:65" s="13" customFormat="1">
      <c r="B138" s="229"/>
      <c r="C138" s="230"/>
      <c r="D138" s="214" t="s">
        <v>151</v>
      </c>
      <c r="E138" s="231" t="s">
        <v>30</v>
      </c>
      <c r="F138" s="232" t="s">
        <v>218</v>
      </c>
      <c r="G138" s="230"/>
      <c r="H138" s="233">
        <v>6.72</v>
      </c>
      <c r="I138" s="234"/>
      <c r="J138" s="230"/>
      <c r="K138" s="230"/>
      <c r="L138" s="235"/>
      <c r="M138" s="236"/>
      <c r="N138" s="237"/>
      <c r="O138" s="237"/>
      <c r="P138" s="237"/>
      <c r="Q138" s="237"/>
      <c r="R138" s="237"/>
      <c r="S138" s="237"/>
      <c r="T138" s="238"/>
      <c r="AT138" s="239" t="s">
        <v>151</v>
      </c>
      <c r="AU138" s="239" t="s">
        <v>83</v>
      </c>
      <c r="AV138" s="13" t="s">
        <v>145</v>
      </c>
      <c r="AW138" s="13" t="s">
        <v>37</v>
      </c>
      <c r="AX138" s="13" t="s">
        <v>81</v>
      </c>
      <c r="AY138" s="239" t="s">
        <v>138</v>
      </c>
    </row>
    <row r="139" spans="2:65" s="1" customFormat="1" ht="16.5" customHeight="1">
      <c r="B139" s="40"/>
      <c r="C139" s="202" t="s">
        <v>203</v>
      </c>
      <c r="D139" s="202" t="s">
        <v>140</v>
      </c>
      <c r="E139" s="203" t="s">
        <v>243</v>
      </c>
      <c r="F139" s="204" t="s">
        <v>244</v>
      </c>
      <c r="G139" s="205" t="s">
        <v>155</v>
      </c>
      <c r="H139" s="206">
        <v>0.78</v>
      </c>
      <c r="I139" s="207"/>
      <c r="J139" s="208">
        <f>ROUND(I139*H139,2)</f>
        <v>0</v>
      </c>
      <c r="K139" s="204" t="s">
        <v>144</v>
      </c>
      <c r="L139" s="60"/>
      <c r="M139" s="209" t="s">
        <v>30</v>
      </c>
      <c r="N139" s="210" t="s">
        <v>45</v>
      </c>
      <c r="O139" s="41"/>
      <c r="P139" s="211">
        <f>O139*H139</f>
        <v>0</v>
      </c>
      <c r="Q139" s="211">
        <v>0</v>
      </c>
      <c r="R139" s="211">
        <f>Q139*H139</f>
        <v>0</v>
      </c>
      <c r="S139" s="211">
        <v>0</v>
      </c>
      <c r="T139" s="212">
        <f>S139*H139</f>
        <v>0</v>
      </c>
      <c r="AR139" s="23" t="s">
        <v>145</v>
      </c>
      <c r="AT139" s="23" t="s">
        <v>140</v>
      </c>
      <c r="AU139" s="23" t="s">
        <v>83</v>
      </c>
      <c r="AY139" s="23" t="s">
        <v>138</v>
      </c>
      <c r="BE139" s="213">
        <f>IF(N139="základní",J139,0)</f>
        <v>0</v>
      </c>
      <c r="BF139" s="213">
        <f>IF(N139="snížená",J139,0)</f>
        <v>0</v>
      </c>
      <c r="BG139" s="213">
        <f>IF(N139="zákl. přenesená",J139,0)</f>
        <v>0</v>
      </c>
      <c r="BH139" s="213">
        <f>IF(N139="sníž. přenesená",J139,0)</f>
        <v>0</v>
      </c>
      <c r="BI139" s="213">
        <f>IF(N139="nulová",J139,0)</f>
        <v>0</v>
      </c>
      <c r="BJ139" s="23" t="s">
        <v>81</v>
      </c>
      <c r="BK139" s="213">
        <f>ROUND(I139*H139,2)</f>
        <v>0</v>
      </c>
      <c r="BL139" s="23" t="s">
        <v>145</v>
      </c>
      <c r="BM139" s="23" t="s">
        <v>785</v>
      </c>
    </row>
    <row r="140" spans="2:65" s="1" customFormat="1" ht="40.5">
      <c r="B140" s="40"/>
      <c r="C140" s="62"/>
      <c r="D140" s="214" t="s">
        <v>147</v>
      </c>
      <c r="E140" s="62"/>
      <c r="F140" s="215" t="s">
        <v>246</v>
      </c>
      <c r="G140" s="62"/>
      <c r="H140" s="62"/>
      <c r="I140" s="171"/>
      <c r="J140" s="62"/>
      <c r="K140" s="62"/>
      <c r="L140" s="60"/>
      <c r="M140" s="216"/>
      <c r="N140" s="41"/>
      <c r="O140" s="41"/>
      <c r="P140" s="41"/>
      <c r="Q140" s="41"/>
      <c r="R140" s="41"/>
      <c r="S140" s="41"/>
      <c r="T140" s="77"/>
      <c r="AT140" s="23" t="s">
        <v>147</v>
      </c>
      <c r="AU140" s="23" t="s">
        <v>83</v>
      </c>
    </row>
    <row r="141" spans="2:65" s="1" customFormat="1" ht="108">
      <c r="B141" s="40"/>
      <c r="C141" s="62"/>
      <c r="D141" s="214" t="s">
        <v>149</v>
      </c>
      <c r="E141" s="62"/>
      <c r="F141" s="217" t="s">
        <v>247</v>
      </c>
      <c r="G141" s="62"/>
      <c r="H141" s="62"/>
      <c r="I141" s="171"/>
      <c r="J141" s="62"/>
      <c r="K141" s="62"/>
      <c r="L141" s="60"/>
      <c r="M141" s="216"/>
      <c r="N141" s="41"/>
      <c r="O141" s="41"/>
      <c r="P141" s="41"/>
      <c r="Q141" s="41"/>
      <c r="R141" s="41"/>
      <c r="S141" s="41"/>
      <c r="T141" s="77"/>
      <c r="AT141" s="23" t="s">
        <v>149</v>
      </c>
      <c r="AU141" s="23" t="s">
        <v>83</v>
      </c>
    </row>
    <row r="142" spans="2:65" s="12" customFormat="1">
      <c r="B142" s="218"/>
      <c r="C142" s="219"/>
      <c r="D142" s="214" t="s">
        <v>151</v>
      </c>
      <c r="E142" s="220" t="s">
        <v>30</v>
      </c>
      <c r="F142" s="221" t="s">
        <v>786</v>
      </c>
      <c r="G142" s="219"/>
      <c r="H142" s="222">
        <v>0.78</v>
      </c>
      <c r="I142" s="223"/>
      <c r="J142" s="219"/>
      <c r="K142" s="219"/>
      <c r="L142" s="224"/>
      <c r="M142" s="225"/>
      <c r="N142" s="226"/>
      <c r="O142" s="226"/>
      <c r="P142" s="226"/>
      <c r="Q142" s="226"/>
      <c r="R142" s="226"/>
      <c r="S142" s="226"/>
      <c r="T142" s="227"/>
      <c r="AT142" s="228" t="s">
        <v>151</v>
      </c>
      <c r="AU142" s="228" t="s">
        <v>83</v>
      </c>
      <c r="AV142" s="12" t="s">
        <v>83</v>
      </c>
      <c r="AW142" s="12" t="s">
        <v>37</v>
      </c>
      <c r="AX142" s="12" t="s">
        <v>81</v>
      </c>
      <c r="AY142" s="228" t="s">
        <v>138</v>
      </c>
    </row>
    <row r="143" spans="2:65" s="1" customFormat="1" ht="16.5" customHeight="1">
      <c r="B143" s="40"/>
      <c r="C143" s="240" t="s">
        <v>211</v>
      </c>
      <c r="D143" s="240" t="s">
        <v>250</v>
      </c>
      <c r="E143" s="241" t="s">
        <v>251</v>
      </c>
      <c r="F143" s="242" t="s">
        <v>252</v>
      </c>
      <c r="G143" s="243" t="s">
        <v>229</v>
      </c>
      <c r="H143" s="244">
        <v>5.16</v>
      </c>
      <c r="I143" s="245"/>
      <c r="J143" s="246">
        <f>ROUND(I143*H143,2)</f>
        <v>0</v>
      </c>
      <c r="K143" s="242" t="s">
        <v>144</v>
      </c>
      <c r="L143" s="247"/>
      <c r="M143" s="248" t="s">
        <v>30</v>
      </c>
      <c r="N143" s="249" t="s">
        <v>45</v>
      </c>
      <c r="O143" s="41"/>
      <c r="P143" s="211">
        <f>O143*H143</f>
        <v>0</v>
      </c>
      <c r="Q143" s="211">
        <v>1</v>
      </c>
      <c r="R143" s="211">
        <f>Q143*H143</f>
        <v>5.16</v>
      </c>
      <c r="S143" s="211">
        <v>0</v>
      </c>
      <c r="T143" s="212">
        <f>S143*H143</f>
        <v>0</v>
      </c>
      <c r="AR143" s="23" t="s">
        <v>190</v>
      </c>
      <c r="AT143" s="23" t="s">
        <v>250</v>
      </c>
      <c r="AU143" s="23" t="s">
        <v>83</v>
      </c>
      <c r="AY143" s="23" t="s">
        <v>138</v>
      </c>
      <c r="BE143" s="213">
        <f>IF(N143="základní",J143,0)</f>
        <v>0</v>
      </c>
      <c r="BF143" s="213">
        <f>IF(N143="snížená",J143,0)</f>
        <v>0</v>
      </c>
      <c r="BG143" s="213">
        <f>IF(N143="zákl. přenesená",J143,0)</f>
        <v>0</v>
      </c>
      <c r="BH143" s="213">
        <f>IF(N143="sníž. přenesená",J143,0)</f>
        <v>0</v>
      </c>
      <c r="BI143" s="213">
        <f>IF(N143="nulová",J143,0)</f>
        <v>0</v>
      </c>
      <c r="BJ143" s="23" t="s">
        <v>81</v>
      </c>
      <c r="BK143" s="213">
        <f>ROUND(I143*H143,2)</f>
        <v>0</v>
      </c>
      <c r="BL143" s="23" t="s">
        <v>145</v>
      </c>
      <c r="BM143" s="23" t="s">
        <v>787</v>
      </c>
    </row>
    <row r="144" spans="2:65" s="1" customFormat="1">
      <c r="B144" s="40"/>
      <c r="C144" s="62"/>
      <c r="D144" s="214" t="s">
        <v>147</v>
      </c>
      <c r="E144" s="62"/>
      <c r="F144" s="215" t="s">
        <v>252</v>
      </c>
      <c r="G144" s="62"/>
      <c r="H144" s="62"/>
      <c r="I144" s="171"/>
      <c r="J144" s="62"/>
      <c r="K144" s="62"/>
      <c r="L144" s="60"/>
      <c r="M144" s="216"/>
      <c r="N144" s="41"/>
      <c r="O144" s="41"/>
      <c r="P144" s="41"/>
      <c r="Q144" s="41"/>
      <c r="R144" s="41"/>
      <c r="S144" s="41"/>
      <c r="T144" s="77"/>
      <c r="AT144" s="23" t="s">
        <v>147</v>
      </c>
      <c r="AU144" s="23" t="s">
        <v>83</v>
      </c>
    </row>
    <row r="145" spans="2:65" s="12" customFormat="1">
      <c r="B145" s="218"/>
      <c r="C145" s="219"/>
      <c r="D145" s="214" t="s">
        <v>151</v>
      </c>
      <c r="E145" s="220" t="s">
        <v>30</v>
      </c>
      <c r="F145" s="221" t="s">
        <v>788</v>
      </c>
      <c r="G145" s="219"/>
      <c r="H145" s="222">
        <v>5.16</v>
      </c>
      <c r="I145" s="223"/>
      <c r="J145" s="219"/>
      <c r="K145" s="219"/>
      <c r="L145" s="224"/>
      <c r="M145" s="225"/>
      <c r="N145" s="226"/>
      <c r="O145" s="226"/>
      <c r="P145" s="226"/>
      <c r="Q145" s="226"/>
      <c r="R145" s="226"/>
      <c r="S145" s="226"/>
      <c r="T145" s="227"/>
      <c r="AT145" s="228" t="s">
        <v>151</v>
      </c>
      <c r="AU145" s="228" t="s">
        <v>83</v>
      </c>
      <c r="AV145" s="12" t="s">
        <v>83</v>
      </c>
      <c r="AW145" s="12" t="s">
        <v>37</v>
      </c>
      <c r="AX145" s="12" t="s">
        <v>81</v>
      </c>
      <c r="AY145" s="228" t="s">
        <v>138</v>
      </c>
    </row>
    <row r="146" spans="2:65" s="1" customFormat="1" ht="16.5" customHeight="1">
      <c r="B146" s="40"/>
      <c r="C146" s="202" t="s">
        <v>219</v>
      </c>
      <c r="D146" s="202" t="s">
        <v>140</v>
      </c>
      <c r="E146" s="203" t="s">
        <v>286</v>
      </c>
      <c r="F146" s="204" t="s">
        <v>287</v>
      </c>
      <c r="G146" s="205" t="s">
        <v>143</v>
      </c>
      <c r="H146" s="206">
        <v>747.3</v>
      </c>
      <c r="I146" s="207"/>
      <c r="J146" s="208">
        <f>ROUND(I146*H146,2)</f>
        <v>0</v>
      </c>
      <c r="K146" s="204" t="s">
        <v>144</v>
      </c>
      <c r="L146" s="60"/>
      <c r="M146" s="209" t="s">
        <v>30</v>
      </c>
      <c r="N146" s="210" t="s">
        <v>45</v>
      </c>
      <c r="O146" s="41"/>
      <c r="P146" s="211">
        <f>O146*H146</f>
        <v>0</v>
      </c>
      <c r="Q146" s="211">
        <v>0</v>
      </c>
      <c r="R146" s="211">
        <f>Q146*H146</f>
        <v>0</v>
      </c>
      <c r="S146" s="211">
        <v>0</v>
      </c>
      <c r="T146" s="212">
        <f>S146*H146</f>
        <v>0</v>
      </c>
      <c r="AR146" s="23" t="s">
        <v>145</v>
      </c>
      <c r="AT146" s="23" t="s">
        <v>140</v>
      </c>
      <c r="AU146" s="23" t="s">
        <v>83</v>
      </c>
      <c r="AY146" s="23" t="s">
        <v>138</v>
      </c>
      <c r="BE146" s="213">
        <f>IF(N146="základní",J146,0)</f>
        <v>0</v>
      </c>
      <c r="BF146" s="213">
        <f>IF(N146="snížená",J146,0)</f>
        <v>0</v>
      </c>
      <c r="BG146" s="213">
        <f>IF(N146="zákl. přenesená",J146,0)</f>
        <v>0</v>
      </c>
      <c r="BH146" s="213">
        <f>IF(N146="sníž. přenesená",J146,0)</f>
        <v>0</v>
      </c>
      <c r="BI146" s="213">
        <f>IF(N146="nulová",J146,0)</f>
        <v>0</v>
      </c>
      <c r="BJ146" s="23" t="s">
        <v>81</v>
      </c>
      <c r="BK146" s="213">
        <f>ROUND(I146*H146,2)</f>
        <v>0</v>
      </c>
      <c r="BL146" s="23" t="s">
        <v>145</v>
      </c>
      <c r="BM146" s="23" t="s">
        <v>789</v>
      </c>
    </row>
    <row r="147" spans="2:65" s="1" customFormat="1">
      <c r="B147" s="40"/>
      <c r="C147" s="62"/>
      <c r="D147" s="214" t="s">
        <v>147</v>
      </c>
      <c r="E147" s="62"/>
      <c r="F147" s="215" t="s">
        <v>289</v>
      </c>
      <c r="G147" s="62"/>
      <c r="H147" s="62"/>
      <c r="I147" s="171"/>
      <c r="J147" s="62"/>
      <c r="K147" s="62"/>
      <c r="L147" s="60"/>
      <c r="M147" s="216"/>
      <c r="N147" s="41"/>
      <c r="O147" s="41"/>
      <c r="P147" s="41"/>
      <c r="Q147" s="41"/>
      <c r="R147" s="41"/>
      <c r="S147" s="41"/>
      <c r="T147" s="77"/>
      <c r="AT147" s="23" t="s">
        <v>147</v>
      </c>
      <c r="AU147" s="23" t="s">
        <v>83</v>
      </c>
    </row>
    <row r="148" spans="2:65" s="1" customFormat="1" ht="162">
      <c r="B148" s="40"/>
      <c r="C148" s="62"/>
      <c r="D148" s="214" t="s">
        <v>149</v>
      </c>
      <c r="E148" s="62"/>
      <c r="F148" s="217" t="s">
        <v>290</v>
      </c>
      <c r="G148" s="62"/>
      <c r="H148" s="62"/>
      <c r="I148" s="171"/>
      <c r="J148" s="62"/>
      <c r="K148" s="62"/>
      <c r="L148" s="60"/>
      <c r="M148" s="216"/>
      <c r="N148" s="41"/>
      <c r="O148" s="41"/>
      <c r="P148" s="41"/>
      <c r="Q148" s="41"/>
      <c r="R148" s="41"/>
      <c r="S148" s="41"/>
      <c r="T148" s="77"/>
      <c r="AT148" s="23" t="s">
        <v>149</v>
      </c>
      <c r="AU148" s="23" t="s">
        <v>83</v>
      </c>
    </row>
    <row r="149" spans="2:65" s="12" customFormat="1">
      <c r="B149" s="218"/>
      <c r="C149" s="219"/>
      <c r="D149" s="214" t="s">
        <v>151</v>
      </c>
      <c r="E149" s="220" t="s">
        <v>30</v>
      </c>
      <c r="F149" s="221" t="s">
        <v>790</v>
      </c>
      <c r="G149" s="219"/>
      <c r="H149" s="222">
        <v>747.3</v>
      </c>
      <c r="I149" s="223"/>
      <c r="J149" s="219"/>
      <c r="K149" s="219"/>
      <c r="L149" s="224"/>
      <c r="M149" s="225"/>
      <c r="N149" s="226"/>
      <c r="O149" s="226"/>
      <c r="P149" s="226"/>
      <c r="Q149" s="226"/>
      <c r="R149" s="226"/>
      <c r="S149" s="226"/>
      <c r="T149" s="227"/>
      <c r="AT149" s="228" t="s">
        <v>151</v>
      </c>
      <c r="AU149" s="228" t="s">
        <v>83</v>
      </c>
      <c r="AV149" s="12" t="s">
        <v>83</v>
      </c>
      <c r="AW149" s="12" t="s">
        <v>37</v>
      </c>
      <c r="AX149" s="12" t="s">
        <v>81</v>
      </c>
      <c r="AY149" s="228" t="s">
        <v>138</v>
      </c>
    </row>
    <row r="150" spans="2:65" s="11" customFormat="1" ht="29.85" customHeight="1">
      <c r="B150" s="186"/>
      <c r="C150" s="187"/>
      <c r="D150" s="188" t="s">
        <v>73</v>
      </c>
      <c r="E150" s="200" t="s">
        <v>145</v>
      </c>
      <c r="F150" s="200" t="s">
        <v>326</v>
      </c>
      <c r="G150" s="187"/>
      <c r="H150" s="187"/>
      <c r="I150" s="190"/>
      <c r="J150" s="201">
        <f>BK150</f>
        <v>0</v>
      </c>
      <c r="K150" s="187"/>
      <c r="L150" s="192"/>
      <c r="M150" s="193"/>
      <c r="N150" s="194"/>
      <c r="O150" s="194"/>
      <c r="P150" s="195">
        <f>SUM(P151:P160)</f>
        <v>0</v>
      </c>
      <c r="Q150" s="194"/>
      <c r="R150" s="195">
        <f>SUM(R151:R160)</f>
        <v>0</v>
      </c>
      <c r="S150" s="194"/>
      <c r="T150" s="196">
        <f>SUM(T151:T160)</f>
        <v>0</v>
      </c>
      <c r="AR150" s="197" t="s">
        <v>81</v>
      </c>
      <c r="AT150" s="198" t="s">
        <v>73</v>
      </c>
      <c r="AU150" s="198" t="s">
        <v>81</v>
      </c>
      <c r="AY150" s="197" t="s">
        <v>138</v>
      </c>
      <c r="BK150" s="199">
        <f>SUM(BK151:BK160)</f>
        <v>0</v>
      </c>
    </row>
    <row r="151" spans="2:65" s="1" customFormat="1" ht="25.5" customHeight="1">
      <c r="B151" s="40"/>
      <c r="C151" s="202" t="s">
        <v>226</v>
      </c>
      <c r="D151" s="202" t="s">
        <v>140</v>
      </c>
      <c r="E151" s="203" t="s">
        <v>328</v>
      </c>
      <c r="F151" s="204" t="s">
        <v>329</v>
      </c>
      <c r="G151" s="205" t="s">
        <v>143</v>
      </c>
      <c r="H151" s="206">
        <v>54.1</v>
      </c>
      <c r="I151" s="207"/>
      <c r="J151" s="208">
        <f>ROUND(I151*H151,2)</f>
        <v>0</v>
      </c>
      <c r="K151" s="204" t="s">
        <v>144</v>
      </c>
      <c r="L151" s="60"/>
      <c r="M151" s="209" t="s">
        <v>30</v>
      </c>
      <c r="N151" s="210" t="s">
        <v>45</v>
      </c>
      <c r="O151" s="41"/>
      <c r="P151" s="211">
        <f>O151*H151</f>
        <v>0</v>
      </c>
      <c r="Q151" s="211">
        <v>0</v>
      </c>
      <c r="R151" s="211">
        <f>Q151*H151</f>
        <v>0</v>
      </c>
      <c r="S151" s="211">
        <v>0</v>
      </c>
      <c r="T151" s="212">
        <f>S151*H151</f>
        <v>0</v>
      </c>
      <c r="AR151" s="23" t="s">
        <v>145</v>
      </c>
      <c r="AT151" s="23" t="s">
        <v>140</v>
      </c>
      <c r="AU151" s="23" t="s">
        <v>83</v>
      </c>
      <c r="AY151" s="23" t="s">
        <v>138</v>
      </c>
      <c r="BE151" s="213">
        <f>IF(N151="základní",J151,0)</f>
        <v>0</v>
      </c>
      <c r="BF151" s="213">
        <f>IF(N151="snížená",J151,0)</f>
        <v>0</v>
      </c>
      <c r="BG151" s="213">
        <f>IF(N151="zákl. přenesená",J151,0)</f>
        <v>0</v>
      </c>
      <c r="BH151" s="213">
        <f>IF(N151="sníž. přenesená",J151,0)</f>
        <v>0</v>
      </c>
      <c r="BI151" s="213">
        <f>IF(N151="nulová",J151,0)</f>
        <v>0</v>
      </c>
      <c r="BJ151" s="23" t="s">
        <v>81</v>
      </c>
      <c r="BK151" s="213">
        <f>ROUND(I151*H151,2)</f>
        <v>0</v>
      </c>
      <c r="BL151" s="23" t="s">
        <v>145</v>
      </c>
      <c r="BM151" s="23" t="s">
        <v>791</v>
      </c>
    </row>
    <row r="152" spans="2:65" s="1" customFormat="1" ht="27">
      <c r="B152" s="40"/>
      <c r="C152" s="62"/>
      <c r="D152" s="214" t="s">
        <v>147</v>
      </c>
      <c r="E152" s="62"/>
      <c r="F152" s="215" t="s">
        <v>331</v>
      </c>
      <c r="G152" s="62"/>
      <c r="H152" s="62"/>
      <c r="I152" s="171"/>
      <c r="J152" s="62"/>
      <c r="K152" s="62"/>
      <c r="L152" s="60"/>
      <c r="M152" s="216"/>
      <c r="N152" s="41"/>
      <c r="O152" s="41"/>
      <c r="P152" s="41"/>
      <c r="Q152" s="41"/>
      <c r="R152" s="41"/>
      <c r="S152" s="41"/>
      <c r="T152" s="77"/>
      <c r="AT152" s="23" t="s">
        <v>147</v>
      </c>
      <c r="AU152" s="23" t="s">
        <v>83</v>
      </c>
    </row>
    <row r="153" spans="2:65" s="1" customFormat="1" ht="189">
      <c r="B153" s="40"/>
      <c r="C153" s="62"/>
      <c r="D153" s="214" t="s">
        <v>149</v>
      </c>
      <c r="E153" s="62"/>
      <c r="F153" s="217" t="s">
        <v>332</v>
      </c>
      <c r="G153" s="62"/>
      <c r="H153" s="62"/>
      <c r="I153" s="171"/>
      <c r="J153" s="62"/>
      <c r="K153" s="62"/>
      <c r="L153" s="60"/>
      <c r="M153" s="216"/>
      <c r="N153" s="41"/>
      <c r="O153" s="41"/>
      <c r="P153" s="41"/>
      <c r="Q153" s="41"/>
      <c r="R153" s="41"/>
      <c r="S153" s="41"/>
      <c r="T153" s="77"/>
      <c r="AT153" s="23" t="s">
        <v>149</v>
      </c>
      <c r="AU153" s="23" t="s">
        <v>83</v>
      </c>
    </row>
    <row r="154" spans="2:65" s="12" customFormat="1">
      <c r="B154" s="218"/>
      <c r="C154" s="219"/>
      <c r="D154" s="214" t="s">
        <v>151</v>
      </c>
      <c r="E154" s="220" t="s">
        <v>30</v>
      </c>
      <c r="F154" s="221" t="s">
        <v>792</v>
      </c>
      <c r="G154" s="219"/>
      <c r="H154" s="222">
        <v>42</v>
      </c>
      <c r="I154" s="223"/>
      <c r="J154" s="219"/>
      <c r="K154" s="219"/>
      <c r="L154" s="224"/>
      <c r="M154" s="225"/>
      <c r="N154" s="226"/>
      <c r="O154" s="226"/>
      <c r="P154" s="226"/>
      <c r="Q154" s="226"/>
      <c r="R154" s="226"/>
      <c r="S154" s="226"/>
      <c r="T154" s="227"/>
      <c r="AT154" s="228" t="s">
        <v>151</v>
      </c>
      <c r="AU154" s="228" t="s">
        <v>83</v>
      </c>
      <c r="AV154" s="12" t="s">
        <v>83</v>
      </c>
      <c r="AW154" s="12" t="s">
        <v>37</v>
      </c>
      <c r="AX154" s="12" t="s">
        <v>74</v>
      </c>
      <c r="AY154" s="228" t="s">
        <v>138</v>
      </c>
    </row>
    <row r="155" spans="2:65" s="12" customFormat="1">
      <c r="B155" s="218"/>
      <c r="C155" s="219"/>
      <c r="D155" s="214" t="s">
        <v>151</v>
      </c>
      <c r="E155" s="220" t="s">
        <v>30</v>
      </c>
      <c r="F155" s="221" t="s">
        <v>793</v>
      </c>
      <c r="G155" s="219"/>
      <c r="H155" s="222">
        <v>12.1</v>
      </c>
      <c r="I155" s="223"/>
      <c r="J155" s="219"/>
      <c r="K155" s="219"/>
      <c r="L155" s="224"/>
      <c r="M155" s="225"/>
      <c r="N155" s="226"/>
      <c r="O155" s="226"/>
      <c r="P155" s="226"/>
      <c r="Q155" s="226"/>
      <c r="R155" s="226"/>
      <c r="S155" s="226"/>
      <c r="T155" s="227"/>
      <c r="AT155" s="228" t="s">
        <v>151</v>
      </c>
      <c r="AU155" s="228" t="s">
        <v>83</v>
      </c>
      <c r="AV155" s="12" t="s">
        <v>83</v>
      </c>
      <c r="AW155" s="12" t="s">
        <v>37</v>
      </c>
      <c r="AX155" s="12" t="s">
        <v>74</v>
      </c>
      <c r="AY155" s="228" t="s">
        <v>138</v>
      </c>
    </row>
    <row r="156" spans="2:65" s="13" customFormat="1">
      <c r="B156" s="229"/>
      <c r="C156" s="230"/>
      <c r="D156" s="214" t="s">
        <v>151</v>
      </c>
      <c r="E156" s="231" t="s">
        <v>30</v>
      </c>
      <c r="F156" s="232" t="s">
        <v>218</v>
      </c>
      <c r="G156" s="230"/>
      <c r="H156" s="233">
        <v>54.1</v>
      </c>
      <c r="I156" s="234"/>
      <c r="J156" s="230"/>
      <c r="K156" s="230"/>
      <c r="L156" s="235"/>
      <c r="M156" s="236"/>
      <c r="N156" s="237"/>
      <c r="O156" s="237"/>
      <c r="P156" s="237"/>
      <c r="Q156" s="237"/>
      <c r="R156" s="237"/>
      <c r="S156" s="237"/>
      <c r="T156" s="238"/>
      <c r="AT156" s="239" t="s">
        <v>151</v>
      </c>
      <c r="AU156" s="239" t="s">
        <v>83</v>
      </c>
      <c r="AV156" s="13" t="s">
        <v>145</v>
      </c>
      <c r="AW156" s="13" t="s">
        <v>37</v>
      </c>
      <c r="AX156" s="13" t="s">
        <v>81</v>
      </c>
      <c r="AY156" s="239" t="s">
        <v>138</v>
      </c>
    </row>
    <row r="157" spans="2:65" s="1" customFormat="1" ht="16.5" customHeight="1">
      <c r="B157" s="40"/>
      <c r="C157" s="202" t="s">
        <v>234</v>
      </c>
      <c r="D157" s="202" t="s">
        <v>140</v>
      </c>
      <c r="E157" s="203" t="s">
        <v>336</v>
      </c>
      <c r="F157" s="204" t="s">
        <v>337</v>
      </c>
      <c r="G157" s="205" t="s">
        <v>155</v>
      </c>
      <c r="H157" s="206">
        <v>0.24</v>
      </c>
      <c r="I157" s="207"/>
      <c r="J157" s="208">
        <f>ROUND(I157*H157,2)</f>
        <v>0</v>
      </c>
      <c r="K157" s="204" t="s">
        <v>144</v>
      </c>
      <c r="L157" s="60"/>
      <c r="M157" s="209" t="s">
        <v>30</v>
      </c>
      <c r="N157" s="210" t="s">
        <v>45</v>
      </c>
      <c r="O157" s="41"/>
      <c r="P157" s="211">
        <f>O157*H157</f>
        <v>0</v>
      </c>
      <c r="Q157" s="211">
        <v>0</v>
      </c>
      <c r="R157" s="211">
        <f>Q157*H157</f>
        <v>0</v>
      </c>
      <c r="S157" s="211">
        <v>0</v>
      </c>
      <c r="T157" s="212">
        <f>S157*H157</f>
        <v>0</v>
      </c>
      <c r="AR157" s="23" t="s">
        <v>145</v>
      </c>
      <c r="AT157" s="23" t="s">
        <v>140</v>
      </c>
      <c r="AU157" s="23" t="s">
        <v>83</v>
      </c>
      <c r="AY157" s="23" t="s">
        <v>138</v>
      </c>
      <c r="BE157" s="213">
        <f>IF(N157="základní",J157,0)</f>
        <v>0</v>
      </c>
      <c r="BF157" s="213">
        <f>IF(N157="snížená",J157,0)</f>
        <v>0</v>
      </c>
      <c r="BG157" s="213">
        <f>IF(N157="zákl. přenesená",J157,0)</f>
        <v>0</v>
      </c>
      <c r="BH157" s="213">
        <f>IF(N157="sníž. přenesená",J157,0)</f>
        <v>0</v>
      </c>
      <c r="BI157" s="213">
        <f>IF(N157="nulová",J157,0)</f>
        <v>0</v>
      </c>
      <c r="BJ157" s="23" t="s">
        <v>81</v>
      </c>
      <c r="BK157" s="213">
        <f>ROUND(I157*H157,2)</f>
        <v>0</v>
      </c>
      <c r="BL157" s="23" t="s">
        <v>145</v>
      </c>
      <c r="BM157" s="23" t="s">
        <v>794</v>
      </c>
    </row>
    <row r="158" spans="2:65" s="1" customFormat="1">
      <c r="B158" s="40"/>
      <c r="C158" s="62"/>
      <c r="D158" s="214" t="s">
        <v>147</v>
      </c>
      <c r="E158" s="62"/>
      <c r="F158" s="215" t="s">
        <v>339</v>
      </c>
      <c r="G158" s="62"/>
      <c r="H158" s="62"/>
      <c r="I158" s="171"/>
      <c r="J158" s="62"/>
      <c r="K158" s="62"/>
      <c r="L158" s="60"/>
      <c r="M158" s="216"/>
      <c r="N158" s="41"/>
      <c r="O158" s="41"/>
      <c r="P158" s="41"/>
      <c r="Q158" s="41"/>
      <c r="R158" s="41"/>
      <c r="S158" s="41"/>
      <c r="T158" s="77"/>
      <c r="AT158" s="23" t="s">
        <v>147</v>
      </c>
      <c r="AU158" s="23" t="s">
        <v>83</v>
      </c>
    </row>
    <row r="159" spans="2:65" s="1" customFormat="1" ht="54">
      <c r="B159" s="40"/>
      <c r="C159" s="62"/>
      <c r="D159" s="214" t="s">
        <v>149</v>
      </c>
      <c r="E159" s="62"/>
      <c r="F159" s="217" t="s">
        <v>340</v>
      </c>
      <c r="G159" s="62"/>
      <c r="H159" s="62"/>
      <c r="I159" s="171"/>
      <c r="J159" s="62"/>
      <c r="K159" s="62"/>
      <c r="L159" s="60"/>
      <c r="M159" s="216"/>
      <c r="N159" s="41"/>
      <c r="O159" s="41"/>
      <c r="P159" s="41"/>
      <c r="Q159" s="41"/>
      <c r="R159" s="41"/>
      <c r="S159" s="41"/>
      <c r="T159" s="77"/>
      <c r="AT159" s="23" t="s">
        <v>149</v>
      </c>
      <c r="AU159" s="23" t="s">
        <v>83</v>
      </c>
    </row>
    <row r="160" spans="2:65" s="12" customFormat="1">
      <c r="B160" s="218"/>
      <c r="C160" s="219"/>
      <c r="D160" s="214" t="s">
        <v>151</v>
      </c>
      <c r="E160" s="220" t="s">
        <v>30</v>
      </c>
      <c r="F160" s="221" t="s">
        <v>795</v>
      </c>
      <c r="G160" s="219"/>
      <c r="H160" s="222">
        <v>0.24</v>
      </c>
      <c r="I160" s="223"/>
      <c r="J160" s="219"/>
      <c r="K160" s="219"/>
      <c r="L160" s="224"/>
      <c r="M160" s="225"/>
      <c r="N160" s="226"/>
      <c r="O160" s="226"/>
      <c r="P160" s="226"/>
      <c r="Q160" s="226"/>
      <c r="R160" s="226"/>
      <c r="S160" s="226"/>
      <c r="T160" s="227"/>
      <c r="AT160" s="228" t="s">
        <v>151</v>
      </c>
      <c r="AU160" s="228" t="s">
        <v>83</v>
      </c>
      <c r="AV160" s="12" t="s">
        <v>83</v>
      </c>
      <c r="AW160" s="12" t="s">
        <v>37</v>
      </c>
      <c r="AX160" s="12" t="s">
        <v>81</v>
      </c>
      <c r="AY160" s="228" t="s">
        <v>138</v>
      </c>
    </row>
    <row r="161" spans="2:65" s="11" customFormat="1" ht="29.85" customHeight="1">
      <c r="B161" s="186"/>
      <c r="C161" s="187"/>
      <c r="D161" s="188" t="s">
        <v>73</v>
      </c>
      <c r="E161" s="200" t="s">
        <v>152</v>
      </c>
      <c r="F161" s="200" t="s">
        <v>342</v>
      </c>
      <c r="G161" s="187"/>
      <c r="H161" s="187"/>
      <c r="I161" s="190"/>
      <c r="J161" s="201">
        <f>BK161</f>
        <v>0</v>
      </c>
      <c r="K161" s="187"/>
      <c r="L161" s="192"/>
      <c r="M161" s="193"/>
      <c r="N161" s="194"/>
      <c r="O161" s="194"/>
      <c r="P161" s="195">
        <f>SUM(P162:P204)</f>
        <v>0</v>
      </c>
      <c r="Q161" s="194"/>
      <c r="R161" s="195">
        <f>SUM(R162:R204)</f>
        <v>136.95174800000001</v>
      </c>
      <c r="S161" s="194"/>
      <c r="T161" s="196">
        <f>SUM(T162:T204)</f>
        <v>0</v>
      </c>
      <c r="AR161" s="197" t="s">
        <v>81</v>
      </c>
      <c r="AT161" s="198" t="s">
        <v>73</v>
      </c>
      <c r="AU161" s="198" t="s">
        <v>81</v>
      </c>
      <c r="AY161" s="197" t="s">
        <v>138</v>
      </c>
      <c r="BK161" s="199">
        <f>SUM(BK162:BK204)</f>
        <v>0</v>
      </c>
    </row>
    <row r="162" spans="2:65" s="1" customFormat="1" ht="16.5" customHeight="1">
      <c r="B162" s="40"/>
      <c r="C162" s="202" t="s">
        <v>10</v>
      </c>
      <c r="D162" s="202" t="s">
        <v>140</v>
      </c>
      <c r="E162" s="203" t="s">
        <v>344</v>
      </c>
      <c r="F162" s="204" t="s">
        <v>345</v>
      </c>
      <c r="G162" s="205" t="s">
        <v>143</v>
      </c>
      <c r="H162" s="206">
        <v>187</v>
      </c>
      <c r="I162" s="207"/>
      <c r="J162" s="208">
        <f>ROUND(I162*H162,2)</f>
        <v>0</v>
      </c>
      <c r="K162" s="204" t="s">
        <v>144</v>
      </c>
      <c r="L162" s="60"/>
      <c r="M162" s="209" t="s">
        <v>30</v>
      </c>
      <c r="N162" s="210" t="s">
        <v>45</v>
      </c>
      <c r="O162" s="41"/>
      <c r="P162" s="211">
        <f>O162*H162</f>
        <v>0</v>
      </c>
      <c r="Q162" s="211">
        <v>0</v>
      </c>
      <c r="R162" s="211">
        <f>Q162*H162</f>
        <v>0</v>
      </c>
      <c r="S162" s="211">
        <v>0</v>
      </c>
      <c r="T162" s="212">
        <f>S162*H162</f>
        <v>0</v>
      </c>
      <c r="AR162" s="23" t="s">
        <v>145</v>
      </c>
      <c r="AT162" s="23" t="s">
        <v>140</v>
      </c>
      <c r="AU162" s="23" t="s">
        <v>83</v>
      </c>
      <c r="AY162" s="23" t="s">
        <v>138</v>
      </c>
      <c r="BE162" s="213">
        <f>IF(N162="základní",J162,0)</f>
        <v>0</v>
      </c>
      <c r="BF162" s="213">
        <f>IF(N162="snížená",J162,0)</f>
        <v>0</v>
      </c>
      <c r="BG162" s="213">
        <f>IF(N162="zákl. přenesená",J162,0)</f>
        <v>0</v>
      </c>
      <c r="BH162" s="213">
        <f>IF(N162="sníž. přenesená",J162,0)</f>
        <v>0</v>
      </c>
      <c r="BI162" s="213">
        <f>IF(N162="nulová",J162,0)</f>
        <v>0</v>
      </c>
      <c r="BJ162" s="23" t="s">
        <v>81</v>
      </c>
      <c r="BK162" s="213">
        <f>ROUND(I162*H162,2)</f>
        <v>0</v>
      </c>
      <c r="BL162" s="23" t="s">
        <v>145</v>
      </c>
      <c r="BM162" s="23" t="s">
        <v>796</v>
      </c>
    </row>
    <row r="163" spans="2:65" s="1" customFormat="1">
      <c r="B163" s="40"/>
      <c r="C163" s="62"/>
      <c r="D163" s="214" t="s">
        <v>147</v>
      </c>
      <c r="E163" s="62"/>
      <c r="F163" s="215" t="s">
        <v>347</v>
      </c>
      <c r="G163" s="62"/>
      <c r="H163" s="62"/>
      <c r="I163" s="171"/>
      <c r="J163" s="62"/>
      <c r="K163" s="62"/>
      <c r="L163" s="60"/>
      <c r="M163" s="216"/>
      <c r="N163" s="41"/>
      <c r="O163" s="41"/>
      <c r="P163" s="41"/>
      <c r="Q163" s="41"/>
      <c r="R163" s="41"/>
      <c r="S163" s="41"/>
      <c r="T163" s="77"/>
      <c r="AT163" s="23" t="s">
        <v>147</v>
      </c>
      <c r="AU163" s="23" t="s">
        <v>83</v>
      </c>
    </row>
    <row r="164" spans="2:65" s="12" customFormat="1">
      <c r="B164" s="218"/>
      <c r="C164" s="219"/>
      <c r="D164" s="214" t="s">
        <v>151</v>
      </c>
      <c r="E164" s="220" t="s">
        <v>30</v>
      </c>
      <c r="F164" s="221" t="s">
        <v>797</v>
      </c>
      <c r="G164" s="219"/>
      <c r="H164" s="222">
        <v>187</v>
      </c>
      <c r="I164" s="223"/>
      <c r="J164" s="219"/>
      <c r="K164" s="219"/>
      <c r="L164" s="224"/>
      <c r="M164" s="225"/>
      <c r="N164" s="226"/>
      <c r="O164" s="226"/>
      <c r="P164" s="226"/>
      <c r="Q164" s="226"/>
      <c r="R164" s="226"/>
      <c r="S164" s="226"/>
      <c r="T164" s="227"/>
      <c r="AT164" s="228" t="s">
        <v>151</v>
      </c>
      <c r="AU164" s="228" t="s">
        <v>83</v>
      </c>
      <c r="AV164" s="12" t="s">
        <v>83</v>
      </c>
      <c r="AW164" s="12" t="s">
        <v>37</v>
      </c>
      <c r="AX164" s="12" t="s">
        <v>81</v>
      </c>
      <c r="AY164" s="228" t="s">
        <v>138</v>
      </c>
    </row>
    <row r="165" spans="2:65" s="1" customFormat="1" ht="16.5" customHeight="1">
      <c r="B165" s="40"/>
      <c r="C165" s="202" t="s">
        <v>249</v>
      </c>
      <c r="D165" s="202" t="s">
        <v>140</v>
      </c>
      <c r="E165" s="203" t="s">
        <v>350</v>
      </c>
      <c r="F165" s="204" t="s">
        <v>351</v>
      </c>
      <c r="G165" s="205" t="s">
        <v>143</v>
      </c>
      <c r="H165" s="206">
        <v>560.29999999999995</v>
      </c>
      <c r="I165" s="207"/>
      <c r="J165" s="208">
        <f>ROUND(I165*H165,2)</f>
        <v>0</v>
      </c>
      <c r="K165" s="204" t="s">
        <v>144</v>
      </c>
      <c r="L165" s="60"/>
      <c r="M165" s="209" t="s">
        <v>30</v>
      </c>
      <c r="N165" s="210" t="s">
        <v>45</v>
      </c>
      <c r="O165" s="41"/>
      <c r="P165" s="211">
        <f>O165*H165</f>
        <v>0</v>
      </c>
      <c r="Q165" s="211">
        <v>0</v>
      </c>
      <c r="R165" s="211">
        <f>Q165*H165</f>
        <v>0</v>
      </c>
      <c r="S165" s="211">
        <v>0</v>
      </c>
      <c r="T165" s="212">
        <f>S165*H165</f>
        <v>0</v>
      </c>
      <c r="AR165" s="23" t="s">
        <v>145</v>
      </c>
      <c r="AT165" s="23" t="s">
        <v>140</v>
      </c>
      <c r="AU165" s="23" t="s">
        <v>83</v>
      </c>
      <c r="AY165" s="23" t="s">
        <v>138</v>
      </c>
      <c r="BE165" s="213">
        <f>IF(N165="základní",J165,0)</f>
        <v>0</v>
      </c>
      <c r="BF165" s="213">
        <f>IF(N165="snížená",J165,0)</f>
        <v>0</v>
      </c>
      <c r="BG165" s="213">
        <f>IF(N165="zákl. přenesená",J165,0)</f>
        <v>0</v>
      </c>
      <c r="BH165" s="213">
        <f>IF(N165="sníž. přenesená",J165,0)</f>
        <v>0</v>
      </c>
      <c r="BI165" s="213">
        <f>IF(N165="nulová",J165,0)</f>
        <v>0</v>
      </c>
      <c r="BJ165" s="23" t="s">
        <v>81</v>
      </c>
      <c r="BK165" s="213">
        <f>ROUND(I165*H165,2)</f>
        <v>0</v>
      </c>
      <c r="BL165" s="23" t="s">
        <v>145</v>
      </c>
      <c r="BM165" s="23" t="s">
        <v>798</v>
      </c>
    </row>
    <row r="166" spans="2:65" s="1" customFormat="1">
      <c r="B166" s="40"/>
      <c r="C166" s="62"/>
      <c r="D166" s="214" t="s">
        <v>147</v>
      </c>
      <c r="E166" s="62"/>
      <c r="F166" s="215" t="s">
        <v>353</v>
      </c>
      <c r="G166" s="62"/>
      <c r="H166" s="62"/>
      <c r="I166" s="171"/>
      <c r="J166" s="62"/>
      <c r="K166" s="62"/>
      <c r="L166" s="60"/>
      <c r="M166" s="216"/>
      <c r="N166" s="41"/>
      <c r="O166" s="41"/>
      <c r="P166" s="41"/>
      <c r="Q166" s="41"/>
      <c r="R166" s="41"/>
      <c r="S166" s="41"/>
      <c r="T166" s="77"/>
      <c r="AT166" s="23" t="s">
        <v>147</v>
      </c>
      <c r="AU166" s="23" t="s">
        <v>83</v>
      </c>
    </row>
    <row r="167" spans="2:65" s="12" customFormat="1">
      <c r="B167" s="218"/>
      <c r="C167" s="219"/>
      <c r="D167" s="214" t="s">
        <v>151</v>
      </c>
      <c r="E167" s="220" t="s">
        <v>30</v>
      </c>
      <c r="F167" s="221" t="s">
        <v>799</v>
      </c>
      <c r="G167" s="219"/>
      <c r="H167" s="222">
        <v>560.29999999999995</v>
      </c>
      <c r="I167" s="223"/>
      <c r="J167" s="219"/>
      <c r="K167" s="219"/>
      <c r="L167" s="224"/>
      <c r="M167" s="225"/>
      <c r="N167" s="226"/>
      <c r="O167" s="226"/>
      <c r="P167" s="226"/>
      <c r="Q167" s="226"/>
      <c r="R167" s="226"/>
      <c r="S167" s="226"/>
      <c r="T167" s="227"/>
      <c r="AT167" s="228" t="s">
        <v>151</v>
      </c>
      <c r="AU167" s="228" t="s">
        <v>83</v>
      </c>
      <c r="AV167" s="12" t="s">
        <v>83</v>
      </c>
      <c r="AW167" s="12" t="s">
        <v>37</v>
      </c>
      <c r="AX167" s="12" t="s">
        <v>81</v>
      </c>
      <c r="AY167" s="228" t="s">
        <v>138</v>
      </c>
    </row>
    <row r="168" spans="2:65" s="1" customFormat="1" ht="16.5" customHeight="1">
      <c r="B168" s="40"/>
      <c r="C168" s="202" t="s">
        <v>255</v>
      </c>
      <c r="D168" s="202" t="s">
        <v>140</v>
      </c>
      <c r="E168" s="203" t="s">
        <v>355</v>
      </c>
      <c r="F168" s="204" t="s">
        <v>356</v>
      </c>
      <c r="G168" s="205" t="s">
        <v>143</v>
      </c>
      <c r="H168" s="206">
        <v>187</v>
      </c>
      <c r="I168" s="207"/>
      <c r="J168" s="208">
        <f>ROUND(I168*H168,2)</f>
        <v>0</v>
      </c>
      <c r="K168" s="204" t="s">
        <v>144</v>
      </c>
      <c r="L168" s="60"/>
      <c r="M168" s="209" t="s">
        <v>30</v>
      </c>
      <c r="N168" s="210" t="s">
        <v>45</v>
      </c>
      <c r="O168" s="41"/>
      <c r="P168" s="211">
        <f>O168*H168</f>
        <v>0</v>
      </c>
      <c r="Q168" s="211">
        <v>0</v>
      </c>
      <c r="R168" s="211">
        <f>Q168*H168</f>
        <v>0</v>
      </c>
      <c r="S168" s="211">
        <v>0</v>
      </c>
      <c r="T168" s="212">
        <f>S168*H168</f>
        <v>0</v>
      </c>
      <c r="AR168" s="23" t="s">
        <v>145</v>
      </c>
      <c r="AT168" s="23" t="s">
        <v>140</v>
      </c>
      <c r="AU168" s="23" t="s">
        <v>83</v>
      </c>
      <c r="AY168" s="23" t="s">
        <v>138</v>
      </c>
      <c r="BE168" s="213">
        <f>IF(N168="základní",J168,0)</f>
        <v>0</v>
      </c>
      <c r="BF168" s="213">
        <f>IF(N168="snížená",J168,0)</f>
        <v>0</v>
      </c>
      <c r="BG168" s="213">
        <f>IF(N168="zákl. přenesená",J168,0)</f>
        <v>0</v>
      </c>
      <c r="BH168" s="213">
        <f>IF(N168="sníž. přenesená",J168,0)</f>
        <v>0</v>
      </c>
      <c r="BI168" s="213">
        <f>IF(N168="nulová",J168,0)</f>
        <v>0</v>
      </c>
      <c r="BJ168" s="23" t="s">
        <v>81</v>
      </c>
      <c r="BK168" s="213">
        <f>ROUND(I168*H168,2)</f>
        <v>0</v>
      </c>
      <c r="BL168" s="23" t="s">
        <v>145</v>
      </c>
      <c r="BM168" s="23" t="s">
        <v>800</v>
      </c>
    </row>
    <row r="169" spans="2:65" s="1" customFormat="1" ht="27">
      <c r="B169" s="40"/>
      <c r="C169" s="62"/>
      <c r="D169" s="214" t="s">
        <v>147</v>
      </c>
      <c r="E169" s="62"/>
      <c r="F169" s="215" t="s">
        <v>358</v>
      </c>
      <c r="G169" s="62"/>
      <c r="H169" s="62"/>
      <c r="I169" s="171"/>
      <c r="J169" s="62"/>
      <c r="K169" s="62"/>
      <c r="L169" s="60"/>
      <c r="M169" s="216"/>
      <c r="N169" s="41"/>
      <c r="O169" s="41"/>
      <c r="P169" s="41"/>
      <c r="Q169" s="41"/>
      <c r="R169" s="41"/>
      <c r="S169" s="41"/>
      <c r="T169" s="77"/>
      <c r="AT169" s="23" t="s">
        <v>147</v>
      </c>
      <c r="AU169" s="23" t="s">
        <v>83</v>
      </c>
    </row>
    <row r="170" spans="2:65" s="1" customFormat="1" ht="94.5">
      <c r="B170" s="40"/>
      <c r="C170" s="62"/>
      <c r="D170" s="214" t="s">
        <v>149</v>
      </c>
      <c r="E170" s="62"/>
      <c r="F170" s="217" t="s">
        <v>359</v>
      </c>
      <c r="G170" s="62"/>
      <c r="H170" s="62"/>
      <c r="I170" s="171"/>
      <c r="J170" s="62"/>
      <c r="K170" s="62"/>
      <c r="L170" s="60"/>
      <c r="M170" s="216"/>
      <c r="N170" s="41"/>
      <c r="O170" s="41"/>
      <c r="P170" s="41"/>
      <c r="Q170" s="41"/>
      <c r="R170" s="41"/>
      <c r="S170" s="41"/>
      <c r="T170" s="77"/>
      <c r="AT170" s="23" t="s">
        <v>149</v>
      </c>
      <c r="AU170" s="23" t="s">
        <v>83</v>
      </c>
    </row>
    <row r="171" spans="2:65" s="12" customFormat="1">
      <c r="B171" s="218"/>
      <c r="C171" s="219"/>
      <c r="D171" s="214" t="s">
        <v>151</v>
      </c>
      <c r="E171" s="220" t="s">
        <v>30</v>
      </c>
      <c r="F171" s="221" t="s">
        <v>797</v>
      </c>
      <c r="G171" s="219"/>
      <c r="H171" s="222">
        <v>187</v>
      </c>
      <c r="I171" s="223"/>
      <c r="J171" s="219"/>
      <c r="K171" s="219"/>
      <c r="L171" s="224"/>
      <c r="M171" s="225"/>
      <c r="N171" s="226"/>
      <c r="O171" s="226"/>
      <c r="P171" s="226"/>
      <c r="Q171" s="226"/>
      <c r="R171" s="226"/>
      <c r="S171" s="226"/>
      <c r="T171" s="227"/>
      <c r="AT171" s="228" t="s">
        <v>151</v>
      </c>
      <c r="AU171" s="228" t="s">
        <v>83</v>
      </c>
      <c r="AV171" s="12" t="s">
        <v>83</v>
      </c>
      <c r="AW171" s="12" t="s">
        <v>37</v>
      </c>
      <c r="AX171" s="12" t="s">
        <v>81</v>
      </c>
      <c r="AY171" s="228" t="s">
        <v>138</v>
      </c>
    </row>
    <row r="172" spans="2:65" s="1" customFormat="1" ht="25.5" customHeight="1">
      <c r="B172" s="40"/>
      <c r="C172" s="202" t="s">
        <v>262</v>
      </c>
      <c r="D172" s="202" t="s">
        <v>140</v>
      </c>
      <c r="E172" s="203" t="s">
        <v>362</v>
      </c>
      <c r="F172" s="204" t="s">
        <v>363</v>
      </c>
      <c r="G172" s="205" t="s">
        <v>143</v>
      </c>
      <c r="H172" s="206">
        <v>495.4</v>
      </c>
      <c r="I172" s="207"/>
      <c r="J172" s="208">
        <f>ROUND(I172*H172,2)</f>
        <v>0</v>
      </c>
      <c r="K172" s="204" t="s">
        <v>144</v>
      </c>
      <c r="L172" s="60"/>
      <c r="M172" s="209" t="s">
        <v>30</v>
      </c>
      <c r="N172" s="210" t="s">
        <v>45</v>
      </c>
      <c r="O172" s="41"/>
      <c r="P172" s="211">
        <f>O172*H172</f>
        <v>0</v>
      </c>
      <c r="Q172" s="211">
        <v>0.1837</v>
      </c>
      <c r="R172" s="211">
        <f>Q172*H172</f>
        <v>91.004980000000003</v>
      </c>
      <c r="S172" s="211">
        <v>0</v>
      </c>
      <c r="T172" s="212">
        <f>S172*H172</f>
        <v>0</v>
      </c>
      <c r="AR172" s="23" t="s">
        <v>145</v>
      </c>
      <c r="AT172" s="23" t="s">
        <v>140</v>
      </c>
      <c r="AU172" s="23" t="s">
        <v>83</v>
      </c>
      <c r="AY172" s="23" t="s">
        <v>138</v>
      </c>
      <c r="BE172" s="213">
        <f>IF(N172="základní",J172,0)</f>
        <v>0</v>
      </c>
      <c r="BF172" s="213">
        <f>IF(N172="snížená",J172,0)</f>
        <v>0</v>
      </c>
      <c r="BG172" s="213">
        <f>IF(N172="zákl. přenesená",J172,0)</f>
        <v>0</v>
      </c>
      <c r="BH172" s="213">
        <f>IF(N172="sníž. přenesená",J172,0)</f>
        <v>0</v>
      </c>
      <c r="BI172" s="213">
        <f>IF(N172="nulová",J172,0)</f>
        <v>0</v>
      </c>
      <c r="BJ172" s="23" t="s">
        <v>81</v>
      </c>
      <c r="BK172" s="213">
        <f>ROUND(I172*H172,2)</f>
        <v>0</v>
      </c>
      <c r="BL172" s="23" t="s">
        <v>145</v>
      </c>
      <c r="BM172" s="23" t="s">
        <v>801</v>
      </c>
    </row>
    <row r="173" spans="2:65" s="1" customFormat="1" ht="27">
      <c r="B173" s="40"/>
      <c r="C173" s="62"/>
      <c r="D173" s="214" t="s">
        <v>147</v>
      </c>
      <c r="E173" s="62"/>
      <c r="F173" s="215" t="s">
        <v>365</v>
      </c>
      <c r="G173" s="62"/>
      <c r="H173" s="62"/>
      <c r="I173" s="171"/>
      <c r="J173" s="62"/>
      <c r="K173" s="62"/>
      <c r="L173" s="60"/>
      <c r="M173" s="216"/>
      <c r="N173" s="41"/>
      <c r="O173" s="41"/>
      <c r="P173" s="41"/>
      <c r="Q173" s="41"/>
      <c r="R173" s="41"/>
      <c r="S173" s="41"/>
      <c r="T173" s="77"/>
      <c r="AT173" s="23" t="s">
        <v>147</v>
      </c>
      <c r="AU173" s="23" t="s">
        <v>83</v>
      </c>
    </row>
    <row r="174" spans="2:65" s="1" customFormat="1" ht="148.5">
      <c r="B174" s="40"/>
      <c r="C174" s="62"/>
      <c r="D174" s="214" t="s">
        <v>149</v>
      </c>
      <c r="E174" s="62"/>
      <c r="F174" s="217" t="s">
        <v>366</v>
      </c>
      <c r="G174" s="62"/>
      <c r="H174" s="62"/>
      <c r="I174" s="171"/>
      <c r="J174" s="62"/>
      <c r="K174" s="62"/>
      <c r="L174" s="60"/>
      <c r="M174" s="216"/>
      <c r="N174" s="41"/>
      <c r="O174" s="41"/>
      <c r="P174" s="41"/>
      <c r="Q174" s="41"/>
      <c r="R174" s="41"/>
      <c r="S174" s="41"/>
      <c r="T174" s="77"/>
      <c r="AT174" s="23" t="s">
        <v>149</v>
      </c>
      <c r="AU174" s="23" t="s">
        <v>83</v>
      </c>
    </row>
    <row r="175" spans="2:65" s="1" customFormat="1" ht="27">
      <c r="B175" s="40"/>
      <c r="C175" s="62"/>
      <c r="D175" s="214" t="s">
        <v>209</v>
      </c>
      <c r="E175" s="62"/>
      <c r="F175" s="217" t="s">
        <v>802</v>
      </c>
      <c r="G175" s="62"/>
      <c r="H175" s="62"/>
      <c r="I175" s="171"/>
      <c r="J175" s="62"/>
      <c r="K175" s="62"/>
      <c r="L175" s="60"/>
      <c r="M175" s="216"/>
      <c r="N175" s="41"/>
      <c r="O175" s="41"/>
      <c r="P175" s="41"/>
      <c r="Q175" s="41"/>
      <c r="R175" s="41"/>
      <c r="S175" s="41"/>
      <c r="T175" s="77"/>
      <c r="AT175" s="23" t="s">
        <v>209</v>
      </c>
      <c r="AU175" s="23" t="s">
        <v>83</v>
      </c>
    </row>
    <row r="176" spans="2:65" s="12" customFormat="1">
      <c r="B176" s="218"/>
      <c r="C176" s="219"/>
      <c r="D176" s="214" t="s">
        <v>151</v>
      </c>
      <c r="E176" s="220" t="s">
        <v>30</v>
      </c>
      <c r="F176" s="221" t="s">
        <v>10</v>
      </c>
      <c r="G176" s="219"/>
      <c r="H176" s="222">
        <v>15</v>
      </c>
      <c r="I176" s="223"/>
      <c r="J176" s="219"/>
      <c r="K176" s="219"/>
      <c r="L176" s="224"/>
      <c r="M176" s="225"/>
      <c r="N176" s="226"/>
      <c r="O176" s="226"/>
      <c r="P176" s="226"/>
      <c r="Q176" s="226"/>
      <c r="R176" s="226"/>
      <c r="S176" s="226"/>
      <c r="T176" s="227"/>
      <c r="AT176" s="228" t="s">
        <v>151</v>
      </c>
      <c r="AU176" s="228" t="s">
        <v>83</v>
      </c>
      <c r="AV176" s="12" t="s">
        <v>83</v>
      </c>
      <c r="AW176" s="12" t="s">
        <v>37</v>
      </c>
      <c r="AX176" s="12" t="s">
        <v>74</v>
      </c>
      <c r="AY176" s="228" t="s">
        <v>138</v>
      </c>
    </row>
    <row r="177" spans="2:65" s="12" customFormat="1">
      <c r="B177" s="218"/>
      <c r="C177" s="219"/>
      <c r="D177" s="214" t="s">
        <v>151</v>
      </c>
      <c r="E177" s="220" t="s">
        <v>30</v>
      </c>
      <c r="F177" s="221" t="s">
        <v>803</v>
      </c>
      <c r="G177" s="219"/>
      <c r="H177" s="222">
        <v>480.4</v>
      </c>
      <c r="I177" s="223"/>
      <c r="J177" s="219"/>
      <c r="K177" s="219"/>
      <c r="L177" s="224"/>
      <c r="M177" s="225"/>
      <c r="N177" s="226"/>
      <c r="O177" s="226"/>
      <c r="P177" s="226"/>
      <c r="Q177" s="226"/>
      <c r="R177" s="226"/>
      <c r="S177" s="226"/>
      <c r="T177" s="227"/>
      <c r="AT177" s="228" t="s">
        <v>151</v>
      </c>
      <c r="AU177" s="228" t="s">
        <v>83</v>
      </c>
      <c r="AV177" s="12" t="s">
        <v>83</v>
      </c>
      <c r="AW177" s="12" t="s">
        <v>37</v>
      </c>
      <c r="AX177" s="12" t="s">
        <v>74</v>
      </c>
      <c r="AY177" s="228" t="s">
        <v>138</v>
      </c>
    </row>
    <row r="178" spans="2:65" s="13" customFormat="1">
      <c r="B178" s="229"/>
      <c r="C178" s="230"/>
      <c r="D178" s="214" t="s">
        <v>151</v>
      </c>
      <c r="E178" s="231" t="s">
        <v>30</v>
      </c>
      <c r="F178" s="232" t="s">
        <v>218</v>
      </c>
      <c r="G178" s="230"/>
      <c r="H178" s="233">
        <v>495.4</v>
      </c>
      <c r="I178" s="234"/>
      <c r="J178" s="230"/>
      <c r="K178" s="230"/>
      <c r="L178" s="235"/>
      <c r="M178" s="236"/>
      <c r="N178" s="237"/>
      <c r="O178" s="237"/>
      <c r="P178" s="237"/>
      <c r="Q178" s="237"/>
      <c r="R178" s="237"/>
      <c r="S178" s="237"/>
      <c r="T178" s="238"/>
      <c r="AT178" s="239" t="s">
        <v>151</v>
      </c>
      <c r="AU178" s="239" t="s">
        <v>83</v>
      </c>
      <c r="AV178" s="13" t="s">
        <v>145</v>
      </c>
      <c r="AW178" s="13" t="s">
        <v>37</v>
      </c>
      <c r="AX178" s="13" t="s">
        <v>81</v>
      </c>
      <c r="AY178" s="239" t="s">
        <v>138</v>
      </c>
    </row>
    <row r="179" spans="2:65" s="1" customFormat="1" ht="16.5" customHeight="1">
      <c r="B179" s="40"/>
      <c r="C179" s="240" t="s">
        <v>268</v>
      </c>
      <c r="D179" s="240" t="s">
        <v>250</v>
      </c>
      <c r="E179" s="241" t="s">
        <v>370</v>
      </c>
      <c r="F179" s="242" t="s">
        <v>371</v>
      </c>
      <c r="G179" s="243" t="s">
        <v>229</v>
      </c>
      <c r="H179" s="244">
        <v>3.09</v>
      </c>
      <c r="I179" s="245"/>
      <c r="J179" s="246">
        <f>ROUND(I179*H179,2)</f>
        <v>0</v>
      </c>
      <c r="K179" s="242" t="s">
        <v>30</v>
      </c>
      <c r="L179" s="247"/>
      <c r="M179" s="248" t="s">
        <v>30</v>
      </c>
      <c r="N179" s="249" t="s">
        <v>45</v>
      </c>
      <c r="O179" s="41"/>
      <c r="P179" s="211">
        <f>O179*H179</f>
        <v>0</v>
      </c>
      <c r="Q179" s="211">
        <v>1</v>
      </c>
      <c r="R179" s="211">
        <f>Q179*H179</f>
        <v>3.09</v>
      </c>
      <c r="S179" s="211">
        <v>0</v>
      </c>
      <c r="T179" s="212">
        <f>S179*H179</f>
        <v>0</v>
      </c>
      <c r="AR179" s="23" t="s">
        <v>190</v>
      </c>
      <c r="AT179" s="23" t="s">
        <v>250</v>
      </c>
      <c r="AU179" s="23" t="s">
        <v>83</v>
      </c>
      <c r="AY179" s="23" t="s">
        <v>138</v>
      </c>
      <c r="BE179" s="213">
        <f>IF(N179="základní",J179,0)</f>
        <v>0</v>
      </c>
      <c r="BF179" s="213">
        <f>IF(N179="snížená",J179,0)</f>
        <v>0</v>
      </c>
      <c r="BG179" s="213">
        <f>IF(N179="zákl. přenesená",J179,0)</f>
        <v>0</v>
      </c>
      <c r="BH179" s="213">
        <f>IF(N179="sníž. přenesená",J179,0)</f>
        <v>0</v>
      </c>
      <c r="BI179" s="213">
        <f>IF(N179="nulová",J179,0)</f>
        <v>0</v>
      </c>
      <c r="BJ179" s="23" t="s">
        <v>81</v>
      </c>
      <c r="BK179" s="213">
        <f>ROUND(I179*H179,2)</f>
        <v>0</v>
      </c>
      <c r="BL179" s="23" t="s">
        <v>145</v>
      </c>
      <c r="BM179" s="23" t="s">
        <v>804</v>
      </c>
    </row>
    <row r="180" spans="2:65" s="1" customFormat="1">
      <c r="B180" s="40"/>
      <c r="C180" s="62"/>
      <c r="D180" s="214" t="s">
        <v>147</v>
      </c>
      <c r="E180" s="62"/>
      <c r="F180" s="215" t="s">
        <v>373</v>
      </c>
      <c r="G180" s="62"/>
      <c r="H180" s="62"/>
      <c r="I180" s="171"/>
      <c r="J180" s="62"/>
      <c r="K180" s="62"/>
      <c r="L180" s="60"/>
      <c r="M180" s="216"/>
      <c r="N180" s="41"/>
      <c r="O180" s="41"/>
      <c r="P180" s="41"/>
      <c r="Q180" s="41"/>
      <c r="R180" s="41"/>
      <c r="S180" s="41"/>
      <c r="T180" s="77"/>
      <c r="AT180" s="23" t="s">
        <v>147</v>
      </c>
      <c r="AU180" s="23" t="s">
        <v>83</v>
      </c>
    </row>
    <row r="181" spans="2:65" s="12" customFormat="1">
      <c r="B181" s="218"/>
      <c r="C181" s="219"/>
      <c r="D181" s="214" t="s">
        <v>151</v>
      </c>
      <c r="E181" s="220" t="s">
        <v>30</v>
      </c>
      <c r="F181" s="221" t="s">
        <v>805</v>
      </c>
      <c r="G181" s="219"/>
      <c r="H181" s="222">
        <v>3</v>
      </c>
      <c r="I181" s="223"/>
      <c r="J181" s="219"/>
      <c r="K181" s="219"/>
      <c r="L181" s="224"/>
      <c r="M181" s="225"/>
      <c r="N181" s="226"/>
      <c r="O181" s="226"/>
      <c r="P181" s="226"/>
      <c r="Q181" s="226"/>
      <c r="R181" s="226"/>
      <c r="S181" s="226"/>
      <c r="T181" s="227"/>
      <c r="AT181" s="228" t="s">
        <v>151</v>
      </c>
      <c r="AU181" s="228" t="s">
        <v>83</v>
      </c>
      <c r="AV181" s="12" t="s">
        <v>83</v>
      </c>
      <c r="AW181" s="12" t="s">
        <v>37</v>
      </c>
      <c r="AX181" s="12" t="s">
        <v>81</v>
      </c>
      <c r="AY181" s="228" t="s">
        <v>138</v>
      </c>
    </row>
    <row r="182" spans="2:65" s="12" customFormat="1">
      <c r="B182" s="218"/>
      <c r="C182" s="219"/>
      <c r="D182" s="214" t="s">
        <v>151</v>
      </c>
      <c r="E182" s="219"/>
      <c r="F182" s="221" t="s">
        <v>806</v>
      </c>
      <c r="G182" s="219"/>
      <c r="H182" s="222">
        <v>3.09</v>
      </c>
      <c r="I182" s="223"/>
      <c r="J182" s="219"/>
      <c r="K182" s="219"/>
      <c r="L182" s="224"/>
      <c r="M182" s="225"/>
      <c r="N182" s="226"/>
      <c r="O182" s="226"/>
      <c r="P182" s="226"/>
      <c r="Q182" s="226"/>
      <c r="R182" s="226"/>
      <c r="S182" s="226"/>
      <c r="T182" s="227"/>
      <c r="AT182" s="228" t="s">
        <v>151</v>
      </c>
      <c r="AU182" s="228" t="s">
        <v>83</v>
      </c>
      <c r="AV182" s="12" t="s">
        <v>83</v>
      </c>
      <c r="AW182" s="12" t="s">
        <v>6</v>
      </c>
      <c r="AX182" s="12" t="s">
        <v>81</v>
      </c>
      <c r="AY182" s="228" t="s">
        <v>138</v>
      </c>
    </row>
    <row r="183" spans="2:65" s="1" customFormat="1" ht="16.5" customHeight="1">
      <c r="B183" s="40"/>
      <c r="C183" s="202" t="s">
        <v>274</v>
      </c>
      <c r="D183" s="202" t="s">
        <v>140</v>
      </c>
      <c r="E183" s="203" t="s">
        <v>377</v>
      </c>
      <c r="F183" s="204" t="s">
        <v>378</v>
      </c>
      <c r="G183" s="205" t="s">
        <v>143</v>
      </c>
      <c r="H183" s="206">
        <v>187</v>
      </c>
      <c r="I183" s="207"/>
      <c r="J183" s="208">
        <f>ROUND(I183*H183,2)</f>
        <v>0</v>
      </c>
      <c r="K183" s="204" t="s">
        <v>144</v>
      </c>
      <c r="L183" s="60"/>
      <c r="M183" s="209" t="s">
        <v>30</v>
      </c>
      <c r="N183" s="210" t="s">
        <v>45</v>
      </c>
      <c r="O183" s="41"/>
      <c r="P183" s="211">
        <f>O183*H183</f>
        <v>0</v>
      </c>
      <c r="Q183" s="211">
        <v>0.16700000000000001</v>
      </c>
      <c r="R183" s="211">
        <f>Q183*H183</f>
        <v>31.229000000000003</v>
      </c>
      <c r="S183" s="211">
        <v>0</v>
      </c>
      <c r="T183" s="212">
        <f>S183*H183</f>
        <v>0</v>
      </c>
      <c r="AR183" s="23" t="s">
        <v>145</v>
      </c>
      <c r="AT183" s="23" t="s">
        <v>140</v>
      </c>
      <c r="AU183" s="23" t="s">
        <v>83</v>
      </c>
      <c r="AY183" s="23" t="s">
        <v>138</v>
      </c>
      <c r="BE183" s="213">
        <f>IF(N183="základní",J183,0)</f>
        <v>0</v>
      </c>
      <c r="BF183" s="213">
        <f>IF(N183="snížená",J183,0)</f>
        <v>0</v>
      </c>
      <c r="BG183" s="213">
        <f>IF(N183="zákl. přenesená",J183,0)</f>
        <v>0</v>
      </c>
      <c r="BH183" s="213">
        <f>IF(N183="sníž. přenesená",J183,0)</f>
        <v>0</v>
      </c>
      <c r="BI183" s="213">
        <f>IF(N183="nulová",J183,0)</f>
        <v>0</v>
      </c>
      <c r="BJ183" s="23" t="s">
        <v>81</v>
      </c>
      <c r="BK183" s="213">
        <f>ROUND(I183*H183,2)</f>
        <v>0</v>
      </c>
      <c r="BL183" s="23" t="s">
        <v>145</v>
      </c>
      <c r="BM183" s="23" t="s">
        <v>807</v>
      </c>
    </row>
    <row r="184" spans="2:65" s="1" customFormat="1" ht="27">
      <c r="B184" s="40"/>
      <c r="C184" s="62"/>
      <c r="D184" s="214" t="s">
        <v>147</v>
      </c>
      <c r="E184" s="62"/>
      <c r="F184" s="215" t="s">
        <v>380</v>
      </c>
      <c r="G184" s="62"/>
      <c r="H184" s="62"/>
      <c r="I184" s="171"/>
      <c r="J184" s="62"/>
      <c r="K184" s="62"/>
      <c r="L184" s="60"/>
      <c r="M184" s="216"/>
      <c r="N184" s="41"/>
      <c r="O184" s="41"/>
      <c r="P184" s="41"/>
      <c r="Q184" s="41"/>
      <c r="R184" s="41"/>
      <c r="S184" s="41"/>
      <c r="T184" s="77"/>
      <c r="AT184" s="23" t="s">
        <v>147</v>
      </c>
      <c r="AU184" s="23" t="s">
        <v>83</v>
      </c>
    </row>
    <row r="185" spans="2:65" s="1" customFormat="1" ht="81">
      <c r="B185" s="40"/>
      <c r="C185" s="62"/>
      <c r="D185" s="214" t="s">
        <v>149</v>
      </c>
      <c r="E185" s="62"/>
      <c r="F185" s="217" t="s">
        <v>381</v>
      </c>
      <c r="G185" s="62"/>
      <c r="H185" s="62"/>
      <c r="I185" s="171"/>
      <c r="J185" s="62"/>
      <c r="K185" s="62"/>
      <c r="L185" s="60"/>
      <c r="M185" s="216"/>
      <c r="N185" s="41"/>
      <c r="O185" s="41"/>
      <c r="P185" s="41"/>
      <c r="Q185" s="41"/>
      <c r="R185" s="41"/>
      <c r="S185" s="41"/>
      <c r="T185" s="77"/>
      <c r="AT185" s="23" t="s">
        <v>149</v>
      </c>
      <c r="AU185" s="23" t="s">
        <v>83</v>
      </c>
    </row>
    <row r="186" spans="2:65" s="12" customFormat="1">
      <c r="B186" s="218"/>
      <c r="C186" s="219"/>
      <c r="D186" s="214" t="s">
        <v>151</v>
      </c>
      <c r="E186" s="220" t="s">
        <v>30</v>
      </c>
      <c r="F186" s="221" t="s">
        <v>797</v>
      </c>
      <c r="G186" s="219"/>
      <c r="H186" s="222">
        <v>187</v>
      </c>
      <c r="I186" s="223"/>
      <c r="J186" s="219"/>
      <c r="K186" s="219"/>
      <c r="L186" s="224"/>
      <c r="M186" s="225"/>
      <c r="N186" s="226"/>
      <c r="O186" s="226"/>
      <c r="P186" s="226"/>
      <c r="Q186" s="226"/>
      <c r="R186" s="226"/>
      <c r="S186" s="226"/>
      <c r="T186" s="227"/>
      <c r="AT186" s="228" t="s">
        <v>151</v>
      </c>
      <c r="AU186" s="228" t="s">
        <v>83</v>
      </c>
      <c r="AV186" s="12" t="s">
        <v>83</v>
      </c>
      <c r="AW186" s="12" t="s">
        <v>37</v>
      </c>
      <c r="AX186" s="12" t="s">
        <v>81</v>
      </c>
      <c r="AY186" s="228" t="s">
        <v>138</v>
      </c>
    </row>
    <row r="187" spans="2:65" s="1" customFormat="1" ht="16.5" customHeight="1">
      <c r="B187" s="40"/>
      <c r="C187" s="240" t="s">
        <v>9</v>
      </c>
      <c r="D187" s="240" t="s">
        <v>250</v>
      </c>
      <c r="E187" s="241" t="s">
        <v>383</v>
      </c>
      <c r="F187" s="242" t="s">
        <v>384</v>
      </c>
      <c r="G187" s="243" t="s">
        <v>229</v>
      </c>
      <c r="H187" s="244">
        <v>8.5429999999999993</v>
      </c>
      <c r="I187" s="245"/>
      <c r="J187" s="246">
        <f>ROUND(I187*H187,2)</f>
        <v>0</v>
      </c>
      <c r="K187" s="242" t="s">
        <v>144</v>
      </c>
      <c r="L187" s="247"/>
      <c r="M187" s="248" t="s">
        <v>30</v>
      </c>
      <c r="N187" s="249" t="s">
        <v>45</v>
      </c>
      <c r="O187" s="41"/>
      <c r="P187" s="211">
        <f>O187*H187</f>
        <v>0</v>
      </c>
      <c r="Q187" s="211">
        <v>1</v>
      </c>
      <c r="R187" s="211">
        <f>Q187*H187</f>
        <v>8.5429999999999993</v>
      </c>
      <c r="S187" s="211">
        <v>0</v>
      </c>
      <c r="T187" s="212">
        <f>S187*H187</f>
        <v>0</v>
      </c>
      <c r="AR187" s="23" t="s">
        <v>190</v>
      </c>
      <c r="AT187" s="23" t="s">
        <v>250</v>
      </c>
      <c r="AU187" s="23" t="s">
        <v>83</v>
      </c>
      <c r="AY187" s="23" t="s">
        <v>138</v>
      </c>
      <c r="BE187" s="213">
        <f>IF(N187="základní",J187,0)</f>
        <v>0</v>
      </c>
      <c r="BF187" s="213">
        <f>IF(N187="snížená",J187,0)</f>
        <v>0</v>
      </c>
      <c r="BG187" s="213">
        <f>IF(N187="zákl. přenesená",J187,0)</f>
        <v>0</v>
      </c>
      <c r="BH187" s="213">
        <f>IF(N187="sníž. přenesená",J187,0)</f>
        <v>0</v>
      </c>
      <c r="BI187" s="213">
        <f>IF(N187="nulová",J187,0)</f>
        <v>0</v>
      </c>
      <c r="BJ187" s="23" t="s">
        <v>81</v>
      </c>
      <c r="BK187" s="213">
        <f>ROUND(I187*H187,2)</f>
        <v>0</v>
      </c>
      <c r="BL187" s="23" t="s">
        <v>145</v>
      </c>
      <c r="BM187" s="23" t="s">
        <v>808</v>
      </c>
    </row>
    <row r="188" spans="2:65" s="1" customFormat="1">
      <c r="B188" s="40"/>
      <c r="C188" s="62"/>
      <c r="D188" s="214" t="s">
        <v>147</v>
      </c>
      <c r="E188" s="62"/>
      <c r="F188" s="215" t="s">
        <v>384</v>
      </c>
      <c r="G188" s="62"/>
      <c r="H188" s="62"/>
      <c r="I188" s="171"/>
      <c r="J188" s="62"/>
      <c r="K188" s="62"/>
      <c r="L188" s="60"/>
      <c r="M188" s="216"/>
      <c r="N188" s="41"/>
      <c r="O188" s="41"/>
      <c r="P188" s="41"/>
      <c r="Q188" s="41"/>
      <c r="R188" s="41"/>
      <c r="S188" s="41"/>
      <c r="T188" s="77"/>
      <c r="AT188" s="23" t="s">
        <v>147</v>
      </c>
      <c r="AU188" s="23" t="s">
        <v>83</v>
      </c>
    </row>
    <row r="189" spans="2:65" s="12" customFormat="1">
      <c r="B189" s="218"/>
      <c r="C189" s="219"/>
      <c r="D189" s="214" t="s">
        <v>151</v>
      </c>
      <c r="E189" s="220" t="s">
        <v>30</v>
      </c>
      <c r="F189" s="221" t="s">
        <v>809</v>
      </c>
      <c r="G189" s="219"/>
      <c r="H189" s="222">
        <v>23.375</v>
      </c>
      <c r="I189" s="223"/>
      <c r="J189" s="219"/>
      <c r="K189" s="219"/>
      <c r="L189" s="224"/>
      <c r="M189" s="225"/>
      <c r="N189" s="226"/>
      <c r="O189" s="226"/>
      <c r="P189" s="226"/>
      <c r="Q189" s="226"/>
      <c r="R189" s="226"/>
      <c r="S189" s="226"/>
      <c r="T189" s="227"/>
      <c r="AT189" s="228" t="s">
        <v>151</v>
      </c>
      <c r="AU189" s="228" t="s">
        <v>83</v>
      </c>
      <c r="AV189" s="12" t="s">
        <v>83</v>
      </c>
      <c r="AW189" s="12" t="s">
        <v>37</v>
      </c>
      <c r="AX189" s="12" t="s">
        <v>74</v>
      </c>
      <c r="AY189" s="228" t="s">
        <v>138</v>
      </c>
    </row>
    <row r="190" spans="2:65" s="12" customFormat="1">
      <c r="B190" s="218"/>
      <c r="C190" s="219"/>
      <c r="D190" s="214" t="s">
        <v>151</v>
      </c>
      <c r="E190" s="220" t="s">
        <v>30</v>
      </c>
      <c r="F190" s="221" t="s">
        <v>810</v>
      </c>
      <c r="G190" s="219"/>
      <c r="H190" s="222">
        <v>-15</v>
      </c>
      <c r="I190" s="223"/>
      <c r="J190" s="219"/>
      <c r="K190" s="219"/>
      <c r="L190" s="224"/>
      <c r="M190" s="225"/>
      <c r="N190" s="226"/>
      <c r="O190" s="226"/>
      <c r="P190" s="226"/>
      <c r="Q190" s="226"/>
      <c r="R190" s="226"/>
      <c r="S190" s="226"/>
      <c r="T190" s="227"/>
      <c r="AT190" s="228" t="s">
        <v>151</v>
      </c>
      <c r="AU190" s="228" t="s">
        <v>83</v>
      </c>
      <c r="AV190" s="12" t="s">
        <v>83</v>
      </c>
      <c r="AW190" s="12" t="s">
        <v>37</v>
      </c>
      <c r="AX190" s="12" t="s">
        <v>74</v>
      </c>
      <c r="AY190" s="228" t="s">
        <v>138</v>
      </c>
    </row>
    <row r="191" spans="2:65" s="13" customFormat="1">
      <c r="B191" s="229"/>
      <c r="C191" s="230"/>
      <c r="D191" s="214" t="s">
        <v>151</v>
      </c>
      <c r="E191" s="231" t="s">
        <v>30</v>
      </c>
      <c r="F191" s="232" t="s">
        <v>218</v>
      </c>
      <c r="G191" s="230"/>
      <c r="H191" s="233">
        <v>8.375</v>
      </c>
      <c r="I191" s="234"/>
      <c r="J191" s="230"/>
      <c r="K191" s="230"/>
      <c r="L191" s="235"/>
      <c r="M191" s="236"/>
      <c r="N191" s="237"/>
      <c r="O191" s="237"/>
      <c r="P191" s="237"/>
      <c r="Q191" s="237"/>
      <c r="R191" s="237"/>
      <c r="S191" s="237"/>
      <c r="T191" s="238"/>
      <c r="AT191" s="239" t="s">
        <v>151</v>
      </c>
      <c r="AU191" s="239" t="s">
        <v>83</v>
      </c>
      <c r="AV191" s="13" t="s">
        <v>145</v>
      </c>
      <c r="AW191" s="13" t="s">
        <v>37</v>
      </c>
      <c r="AX191" s="13" t="s">
        <v>81</v>
      </c>
      <c r="AY191" s="239" t="s">
        <v>138</v>
      </c>
    </row>
    <row r="192" spans="2:65" s="12" customFormat="1">
      <c r="B192" s="218"/>
      <c r="C192" s="219"/>
      <c r="D192" s="214" t="s">
        <v>151</v>
      </c>
      <c r="E192" s="219"/>
      <c r="F192" s="221" t="s">
        <v>811</v>
      </c>
      <c r="G192" s="219"/>
      <c r="H192" s="222">
        <v>8.5429999999999993</v>
      </c>
      <c r="I192" s="223"/>
      <c r="J192" s="219"/>
      <c r="K192" s="219"/>
      <c r="L192" s="224"/>
      <c r="M192" s="225"/>
      <c r="N192" s="226"/>
      <c r="O192" s="226"/>
      <c r="P192" s="226"/>
      <c r="Q192" s="226"/>
      <c r="R192" s="226"/>
      <c r="S192" s="226"/>
      <c r="T192" s="227"/>
      <c r="AT192" s="228" t="s">
        <v>151</v>
      </c>
      <c r="AU192" s="228" t="s">
        <v>83</v>
      </c>
      <c r="AV192" s="12" t="s">
        <v>83</v>
      </c>
      <c r="AW192" s="12" t="s">
        <v>6</v>
      </c>
      <c r="AX192" s="12" t="s">
        <v>81</v>
      </c>
      <c r="AY192" s="228" t="s">
        <v>138</v>
      </c>
    </row>
    <row r="193" spans="2:65" s="1" customFormat="1" ht="25.5" customHeight="1">
      <c r="B193" s="40"/>
      <c r="C193" s="202" t="s">
        <v>285</v>
      </c>
      <c r="D193" s="202" t="s">
        <v>140</v>
      </c>
      <c r="E193" s="203" t="s">
        <v>390</v>
      </c>
      <c r="F193" s="204" t="s">
        <v>391</v>
      </c>
      <c r="G193" s="205" t="s">
        <v>143</v>
      </c>
      <c r="H193" s="206">
        <v>12.1</v>
      </c>
      <c r="I193" s="207"/>
      <c r="J193" s="208">
        <f>ROUND(I193*H193,2)</f>
        <v>0</v>
      </c>
      <c r="K193" s="204" t="s">
        <v>144</v>
      </c>
      <c r="L193" s="60"/>
      <c r="M193" s="209" t="s">
        <v>30</v>
      </c>
      <c r="N193" s="210" t="s">
        <v>45</v>
      </c>
      <c r="O193" s="41"/>
      <c r="P193" s="211">
        <f>O193*H193</f>
        <v>0</v>
      </c>
      <c r="Q193" s="211">
        <v>0.14610000000000001</v>
      </c>
      <c r="R193" s="211">
        <f>Q193*H193</f>
        <v>1.7678100000000001</v>
      </c>
      <c r="S193" s="211">
        <v>0</v>
      </c>
      <c r="T193" s="212">
        <f>S193*H193</f>
        <v>0</v>
      </c>
      <c r="AR193" s="23" t="s">
        <v>145</v>
      </c>
      <c r="AT193" s="23" t="s">
        <v>140</v>
      </c>
      <c r="AU193" s="23" t="s">
        <v>83</v>
      </c>
      <c r="AY193" s="23" t="s">
        <v>138</v>
      </c>
      <c r="BE193" s="213">
        <f>IF(N193="základní",J193,0)</f>
        <v>0</v>
      </c>
      <c r="BF193" s="213">
        <f>IF(N193="snížená",J193,0)</f>
        <v>0</v>
      </c>
      <c r="BG193" s="213">
        <f>IF(N193="zákl. přenesená",J193,0)</f>
        <v>0</v>
      </c>
      <c r="BH193" s="213">
        <f>IF(N193="sníž. přenesená",J193,0)</f>
        <v>0</v>
      </c>
      <c r="BI193" s="213">
        <f>IF(N193="nulová",J193,0)</f>
        <v>0</v>
      </c>
      <c r="BJ193" s="23" t="s">
        <v>81</v>
      </c>
      <c r="BK193" s="213">
        <f>ROUND(I193*H193,2)</f>
        <v>0</v>
      </c>
      <c r="BL193" s="23" t="s">
        <v>145</v>
      </c>
      <c r="BM193" s="23" t="s">
        <v>812</v>
      </c>
    </row>
    <row r="194" spans="2:65" s="1" customFormat="1" ht="40.5">
      <c r="B194" s="40"/>
      <c r="C194" s="62"/>
      <c r="D194" s="214" t="s">
        <v>147</v>
      </c>
      <c r="E194" s="62"/>
      <c r="F194" s="215" t="s">
        <v>393</v>
      </c>
      <c r="G194" s="62"/>
      <c r="H194" s="62"/>
      <c r="I194" s="171"/>
      <c r="J194" s="62"/>
      <c r="K194" s="62"/>
      <c r="L194" s="60"/>
      <c r="M194" s="216"/>
      <c r="N194" s="41"/>
      <c r="O194" s="41"/>
      <c r="P194" s="41"/>
      <c r="Q194" s="41"/>
      <c r="R194" s="41"/>
      <c r="S194" s="41"/>
      <c r="T194" s="77"/>
      <c r="AT194" s="23" t="s">
        <v>147</v>
      </c>
      <c r="AU194" s="23" t="s">
        <v>83</v>
      </c>
    </row>
    <row r="195" spans="2:65" s="1" customFormat="1" ht="81">
      <c r="B195" s="40"/>
      <c r="C195" s="62"/>
      <c r="D195" s="214" t="s">
        <v>149</v>
      </c>
      <c r="E195" s="62"/>
      <c r="F195" s="217" t="s">
        <v>394</v>
      </c>
      <c r="G195" s="62"/>
      <c r="H195" s="62"/>
      <c r="I195" s="171"/>
      <c r="J195" s="62"/>
      <c r="K195" s="62"/>
      <c r="L195" s="60"/>
      <c r="M195" s="216"/>
      <c r="N195" s="41"/>
      <c r="O195" s="41"/>
      <c r="P195" s="41"/>
      <c r="Q195" s="41"/>
      <c r="R195" s="41"/>
      <c r="S195" s="41"/>
      <c r="T195" s="77"/>
      <c r="AT195" s="23" t="s">
        <v>149</v>
      </c>
      <c r="AU195" s="23" t="s">
        <v>83</v>
      </c>
    </row>
    <row r="196" spans="2:65" s="12" customFormat="1">
      <c r="B196" s="218"/>
      <c r="C196" s="219"/>
      <c r="D196" s="214" t="s">
        <v>151</v>
      </c>
      <c r="E196" s="220" t="s">
        <v>30</v>
      </c>
      <c r="F196" s="221" t="s">
        <v>813</v>
      </c>
      <c r="G196" s="219"/>
      <c r="H196" s="222">
        <v>12.1</v>
      </c>
      <c r="I196" s="223"/>
      <c r="J196" s="219"/>
      <c r="K196" s="219"/>
      <c r="L196" s="224"/>
      <c r="M196" s="225"/>
      <c r="N196" s="226"/>
      <c r="O196" s="226"/>
      <c r="P196" s="226"/>
      <c r="Q196" s="226"/>
      <c r="R196" s="226"/>
      <c r="S196" s="226"/>
      <c r="T196" s="227"/>
      <c r="AT196" s="228" t="s">
        <v>151</v>
      </c>
      <c r="AU196" s="228" t="s">
        <v>83</v>
      </c>
      <c r="AV196" s="12" t="s">
        <v>83</v>
      </c>
      <c r="AW196" s="12" t="s">
        <v>37</v>
      </c>
      <c r="AX196" s="12" t="s">
        <v>81</v>
      </c>
      <c r="AY196" s="228" t="s">
        <v>138</v>
      </c>
    </row>
    <row r="197" spans="2:65" s="1" customFormat="1" ht="25.5" customHeight="1">
      <c r="B197" s="40"/>
      <c r="C197" s="240" t="s">
        <v>292</v>
      </c>
      <c r="D197" s="240" t="s">
        <v>250</v>
      </c>
      <c r="E197" s="241" t="s">
        <v>396</v>
      </c>
      <c r="F197" s="242" t="s">
        <v>397</v>
      </c>
      <c r="G197" s="243" t="s">
        <v>143</v>
      </c>
      <c r="H197" s="244">
        <v>8.24</v>
      </c>
      <c r="I197" s="245"/>
      <c r="J197" s="246">
        <f>ROUND(I197*H197,2)</f>
        <v>0</v>
      </c>
      <c r="K197" s="242" t="s">
        <v>30</v>
      </c>
      <c r="L197" s="247"/>
      <c r="M197" s="248" t="s">
        <v>30</v>
      </c>
      <c r="N197" s="249" t="s">
        <v>45</v>
      </c>
      <c r="O197" s="41"/>
      <c r="P197" s="211">
        <f>O197*H197</f>
        <v>0</v>
      </c>
      <c r="Q197" s="211">
        <v>0.126</v>
      </c>
      <c r="R197" s="211">
        <f>Q197*H197</f>
        <v>1.0382400000000001</v>
      </c>
      <c r="S197" s="211">
        <v>0</v>
      </c>
      <c r="T197" s="212">
        <f>S197*H197</f>
        <v>0</v>
      </c>
      <c r="AR197" s="23" t="s">
        <v>190</v>
      </c>
      <c r="AT197" s="23" t="s">
        <v>250</v>
      </c>
      <c r="AU197" s="23" t="s">
        <v>83</v>
      </c>
      <c r="AY197" s="23" t="s">
        <v>138</v>
      </c>
      <c r="BE197" s="213">
        <f>IF(N197="základní",J197,0)</f>
        <v>0</v>
      </c>
      <c r="BF197" s="213">
        <f>IF(N197="snížená",J197,0)</f>
        <v>0</v>
      </c>
      <c r="BG197" s="213">
        <f>IF(N197="zákl. přenesená",J197,0)</f>
        <v>0</v>
      </c>
      <c r="BH197" s="213">
        <f>IF(N197="sníž. přenesená",J197,0)</f>
        <v>0</v>
      </c>
      <c r="BI197" s="213">
        <f>IF(N197="nulová",J197,0)</f>
        <v>0</v>
      </c>
      <c r="BJ197" s="23" t="s">
        <v>81</v>
      </c>
      <c r="BK197" s="213">
        <f>ROUND(I197*H197,2)</f>
        <v>0</v>
      </c>
      <c r="BL197" s="23" t="s">
        <v>145</v>
      </c>
      <c r="BM197" s="23" t="s">
        <v>814</v>
      </c>
    </row>
    <row r="198" spans="2:65" s="1" customFormat="1" ht="162">
      <c r="B198" s="40"/>
      <c r="C198" s="62"/>
      <c r="D198" s="214" t="s">
        <v>147</v>
      </c>
      <c r="E198" s="62"/>
      <c r="F198" s="215" t="s">
        <v>399</v>
      </c>
      <c r="G198" s="62"/>
      <c r="H198" s="62"/>
      <c r="I198" s="171"/>
      <c r="J198" s="62"/>
      <c r="K198" s="62"/>
      <c r="L198" s="60"/>
      <c r="M198" s="216"/>
      <c r="N198" s="41"/>
      <c r="O198" s="41"/>
      <c r="P198" s="41"/>
      <c r="Q198" s="41"/>
      <c r="R198" s="41"/>
      <c r="S198" s="41"/>
      <c r="T198" s="77"/>
      <c r="AT198" s="23" t="s">
        <v>147</v>
      </c>
      <c r="AU198" s="23" t="s">
        <v>83</v>
      </c>
    </row>
    <row r="199" spans="2:65" s="12" customFormat="1">
      <c r="B199" s="218"/>
      <c r="C199" s="219"/>
      <c r="D199" s="214" t="s">
        <v>151</v>
      </c>
      <c r="E199" s="220" t="s">
        <v>30</v>
      </c>
      <c r="F199" s="221" t="s">
        <v>190</v>
      </c>
      <c r="G199" s="219"/>
      <c r="H199" s="222">
        <v>8</v>
      </c>
      <c r="I199" s="223"/>
      <c r="J199" s="219"/>
      <c r="K199" s="219"/>
      <c r="L199" s="224"/>
      <c r="M199" s="225"/>
      <c r="N199" s="226"/>
      <c r="O199" s="226"/>
      <c r="P199" s="226"/>
      <c r="Q199" s="226"/>
      <c r="R199" s="226"/>
      <c r="S199" s="226"/>
      <c r="T199" s="227"/>
      <c r="AT199" s="228" t="s">
        <v>151</v>
      </c>
      <c r="AU199" s="228" t="s">
        <v>83</v>
      </c>
      <c r="AV199" s="12" t="s">
        <v>83</v>
      </c>
      <c r="AW199" s="12" t="s">
        <v>37</v>
      </c>
      <c r="AX199" s="12" t="s">
        <v>81</v>
      </c>
      <c r="AY199" s="228" t="s">
        <v>138</v>
      </c>
    </row>
    <row r="200" spans="2:65" s="12" customFormat="1">
      <c r="B200" s="218"/>
      <c r="C200" s="219"/>
      <c r="D200" s="214" t="s">
        <v>151</v>
      </c>
      <c r="E200" s="219"/>
      <c r="F200" s="221" t="s">
        <v>815</v>
      </c>
      <c r="G200" s="219"/>
      <c r="H200" s="222">
        <v>8.24</v>
      </c>
      <c r="I200" s="223"/>
      <c r="J200" s="219"/>
      <c r="K200" s="219"/>
      <c r="L200" s="224"/>
      <c r="M200" s="225"/>
      <c r="N200" s="226"/>
      <c r="O200" s="226"/>
      <c r="P200" s="226"/>
      <c r="Q200" s="226"/>
      <c r="R200" s="226"/>
      <c r="S200" s="226"/>
      <c r="T200" s="227"/>
      <c r="AT200" s="228" t="s">
        <v>151</v>
      </c>
      <c r="AU200" s="228" t="s">
        <v>83</v>
      </c>
      <c r="AV200" s="12" t="s">
        <v>83</v>
      </c>
      <c r="AW200" s="12" t="s">
        <v>6</v>
      </c>
      <c r="AX200" s="12" t="s">
        <v>81</v>
      </c>
      <c r="AY200" s="228" t="s">
        <v>138</v>
      </c>
    </row>
    <row r="201" spans="2:65" s="1" customFormat="1" ht="16.5" customHeight="1">
      <c r="B201" s="40"/>
      <c r="C201" s="240" t="s">
        <v>298</v>
      </c>
      <c r="D201" s="240" t="s">
        <v>250</v>
      </c>
      <c r="E201" s="241" t="s">
        <v>403</v>
      </c>
      <c r="F201" s="242" t="s">
        <v>404</v>
      </c>
      <c r="G201" s="243" t="s">
        <v>143</v>
      </c>
      <c r="H201" s="244">
        <v>4.2229999999999999</v>
      </c>
      <c r="I201" s="245"/>
      <c r="J201" s="246">
        <f>ROUND(I201*H201,2)</f>
        <v>0</v>
      </c>
      <c r="K201" s="242" t="s">
        <v>30</v>
      </c>
      <c r="L201" s="247"/>
      <c r="M201" s="248" t="s">
        <v>30</v>
      </c>
      <c r="N201" s="249" t="s">
        <v>45</v>
      </c>
      <c r="O201" s="41"/>
      <c r="P201" s="211">
        <f>O201*H201</f>
        <v>0</v>
      </c>
      <c r="Q201" s="211">
        <v>6.6000000000000003E-2</v>
      </c>
      <c r="R201" s="211">
        <f>Q201*H201</f>
        <v>0.27871800000000002</v>
      </c>
      <c r="S201" s="211">
        <v>0</v>
      </c>
      <c r="T201" s="212">
        <f>S201*H201</f>
        <v>0</v>
      </c>
      <c r="AR201" s="23" t="s">
        <v>190</v>
      </c>
      <c r="AT201" s="23" t="s">
        <v>250</v>
      </c>
      <c r="AU201" s="23" t="s">
        <v>83</v>
      </c>
      <c r="AY201" s="23" t="s">
        <v>138</v>
      </c>
      <c r="BE201" s="213">
        <f>IF(N201="základní",J201,0)</f>
        <v>0</v>
      </c>
      <c r="BF201" s="213">
        <f>IF(N201="snížená",J201,0)</f>
        <v>0</v>
      </c>
      <c r="BG201" s="213">
        <f>IF(N201="zákl. přenesená",J201,0)</f>
        <v>0</v>
      </c>
      <c r="BH201" s="213">
        <f>IF(N201="sníž. přenesená",J201,0)</f>
        <v>0</v>
      </c>
      <c r="BI201" s="213">
        <f>IF(N201="nulová",J201,0)</f>
        <v>0</v>
      </c>
      <c r="BJ201" s="23" t="s">
        <v>81</v>
      </c>
      <c r="BK201" s="213">
        <f>ROUND(I201*H201,2)</f>
        <v>0</v>
      </c>
      <c r="BL201" s="23" t="s">
        <v>145</v>
      </c>
      <c r="BM201" s="23" t="s">
        <v>816</v>
      </c>
    </row>
    <row r="202" spans="2:65" s="1" customFormat="1" ht="162">
      <c r="B202" s="40"/>
      <c r="C202" s="62"/>
      <c r="D202" s="214" t="s">
        <v>147</v>
      </c>
      <c r="E202" s="62"/>
      <c r="F202" s="215" t="s">
        <v>406</v>
      </c>
      <c r="G202" s="62"/>
      <c r="H202" s="62"/>
      <c r="I202" s="171"/>
      <c r="J202" s="62"/>
      <c r="K202" s="62"/>
      <c r="L202" s="60"/>
      <c r="M202" s="216"/>
      <c r="N202" s="41"/>
      <c r="O202" s="41"/>
      <c r="P202" s="41"/>
      <c r="Q202" s="41"/>
      <c r="R202" s="41"/>
      <c r="S202" s="41"/>
      <c r="T202" s="77"/>
      <c r="AT202" s="23" t="s">
        <v>147</v>
      </c>
      <c r="AU202" s="23" t="s">
        <v>83</v>
      </c>
    </row>
    <row r="203" spans="2:65" s="12" customFormat="1">
      <c r="B203" s="218"/>
      <c r="C203" s="219"/>
      <c r="D203" s="214" t="s">
        <v>151</v>
      </c>
      <c r="E203" s="220" t="s">
        <v>30</v>
      </c>
      <c r="F203" s="221" t="s">
        <v>817</v>
      </c>
      <c r="G203" s="219"/>
      <c r="H203" s="222">
        <v>4.0999999999999996</v>
      </c>
      <c r="I203" s="223"/>
      <c r="J203" s="219"/>
      <c r="K203" s="219"/>
      <c r="L203" s="224"/>
      <c r="M203" s="225"/>
      <c r="N203" s="226"/>
      <c r="O203" s="226"/>
      <c r="P203" s="226"/>
      <c r="Q203" s="226"/>
      <c r="R203" s="226"/>
      <c r="S203" s="226"/>
      <c r="T203" s="227"/>
      <c r="AT203" s="228" t="s">
        <v>151</v>
      </c>
      <c r="AU203" s="228" t="s">
        <v>83</v>
      </c>
      <c r="AV203" s="12" t="s">
        <v>83</v>
      </c>
      <c r="AW203" s="12" t="s">
        <v>37</v>
      </c>
      <c r="AX203" s="12" t="s">
        <v>81</v>
      </c>
      <c r="AY203" s="228" t="s">
        <v>138</v>
      </c>
    </row>
    <row r="204" spans="2:65" s="12" customFormat="1">
      <c r="B204" s="218"/>
      <c r="C204" s="219"/>
      <c r="D204" s="214" t="s">
        <v>151</v>
      </c>
      <c r="E204" s="219"/>
      <c r="F204" s="221" t="s">
        <v>818</v>
      </c>
      <c r="G204" s="219"/>
      <c r="H204" s="222">
        <v>4.2229999999999999</v>
      </c>
      <c r="I204" s="223"/>
      <c r="J204" s="219"/>
      <c r="K204" s="219"/>
      <c r="L204" s="224"/>
      <c r="M204" s="225"/>
      <c r="N204" s="226"/>
      <c r="O204" s="226"/>
      <c r="P204" s="226"/>
      <c r="Q204" s="226"/>
      <c r="R204" s="226"/>
      <c r="S204" s="226"/>
      <c r="T204" s="227"/>
      <c r="AT204" s="228" t="s">
        <v>151</v>
      </c>
      <c r="AU204" s="228" t="s">
        <v>83</v>
      </c>
      <c r="AV204" s="12" t="s">
        <v>83</v>
      </c>
      <c r="AW204" s="12" t="s">
        <v>6</v>
      </c>
      <c r="AX204" s="12" t="s">
        <v>81</v>
      </c>
      <c r="AY204" s="228" t="s">
        <v>138</v>
      </c>
    </row>
    <row r="205" spans="2:65" s="11" customFormat="1" ht="29.85" customHeight="1">
      <c r="B205" s="186"/>
      <c r="C205" s="187"/>
      <c r="D205" s="188" t="s">
        <v>73</v>
      </c>
      <c r="E205" s="200" t="s">
        <v>190</v>
      </c>
      <c r="F205" s="200" t="s">
        <v>422</v>
      </c>
      <c r="G205" s="187"/>
      <c r="H205" s="187"/>
      <c r="I205" s="190"/>
      <c r="J205" s="201">
        <f>BK205</f>
        <v>0</v>
      </c>
      <c r="K205" s="187"/>
      <c r="L205" s="192"/>
      <c r="M205" s="193"/>
      <c r="N205" s="194"/>
      <c r="O205" s="194"/>
      <c r="P205" s="195">
        <f>SUM(P206:P261)</f>
        <v>0</v>
      </c>
      <c r="Q205" s="194"/>
      <c r="R205" s="195">
        <f>SUM(R206:R261)</f>
        <v>5.8018800000000006</v>
      </c>
      <c r="S205" s="194"/>
      <c r="T205" s="196">
        <f>SUM(T206:T261)</f>
        <v>0</v>
      </c>
      <c r="AR205" s="197" t="s">
        <v>81</v>
      </c>
      <c r="AT205" s="198" t="s">
        <v>73</v>
      </c>
      <c r="AU205" s="198" t="s">
        <v>81</v>
      </c>
      <c r="AY205" s="197" t="s">
        <v>138</v>
      </c>
      <c r="BK205" s="199">
        <f>SUM(BK206:BK261)</f>
        <v>0</v>
      </c>
    </row>
    <row r="206" spans="2:65" s="1" customFormat="1" ht="16.5" customHeight="1">
      <c r="B206" s="40"/>
      <c r="C206" s="202" t="s">
        <v>304</v>
      </c>
      <c r="D206" s="202" t="s">
        <v>140</v>
      </c>
      <c r="E206" s="203" t="s">
        <v>424</v>
      </c>
      <c r="F206" s="204" t="s">
        <v>425</v>
      </c>
      <c r="G206" s="205" t="s">
        <v>426</v>
      </c>
      <c r="H206" s="206">
        <v>6</v>
      </c>
      <c r="I206" s="207"/>
      <c r="J206" s="208">
        <f>ROUND(I206*H206,2)</f>
        <v>0</v>
      </c>
      <c r="K206" s="204" t="s">
        <v>144</v>
      </c>
      <c r="L206" s="60"/>
      <c r="M206" s="209" t="s">
        <v>30</v>
      </c>
      <c r="N206" s="210" t="s">
        <v>45</v>
      </c>
      <c r="O206" s="41"/>
      <c r="P206" s="211">
        <f>O206*H206</f>
        <v>0</v>
      </c>
      <c r="Q206" s="211">
        <v>2.6800000000000001E-3</v>
      </c>
      <c r="R206" s="211">
        <f>Q206*H206</f>
        <v>1.6080000000000001E-2</v>
      </c>
      <c r="S206" s="211">
        <v>0</v>
      </c>
      <c r="T206" s="212">
        <f>S206*H206</f>
        <v>0</v>
      </c>
      <c r="AR206" s="23" t="s">
        <v>145</v>
      </c>
      <c r="AT206" s="23" t="s">
        <v>140</v>
      </c>
      <c r="AU206" s="23" t="s">
        <v>83</v>
      </c>
      <c r="AY206" s="23" t="s">
        <v>138</v>
      </c>
      <c r="BE206" s="213">
        <f>IF(N206="základní",J206,0)</f>
        <v>0</v>
      </c>
      <c r="BF206" s="213">
        <f>IF(N206="snížená",J206,0)</f>
        <v>0</v>
      </c>
      <c r="BG206" s="213">
        <f>IF(N206="zákl. přenesená",J206,0)</f>
        <v>0</v>
      </c>
      <c r="BH206" s="213">
        <f>IF(N206="sníž. přenesená",J206,0)</f>
        <v>0</v>
      </c>
      <c r="BI206" s="213">
        <f>IF(N206="nulová",J206,0)</f>
        <v>0</v>
      </c>
      <c r="BJ206" s="23" t="s">
        <v>81</v>
      </c>
      <c r="BK206" s="213">
        <f>ROUND(I206*H206,2)</f>
        <v>0</v>
      </c>
      <c r="BL206" s="23" t="s">
        <v>145</v>
      </c>
      <c r="BM206" s="23" t="s">
        <v>819</v>
      </c>
    </row>
    <row r="207" spans="2:65" s="1" customFormat="1" ht="27">
      <c r="B207" s="40"/>
      <c r="C207" s="62"/>
      <c r="D207" s="214" t="s">
        <v>147</v>
      </c>
      <c r="E207" s="62"/>
      <c r="F207" s="215" t="s">
        <v>428</v>
      </c>
      <c r="G207" s="62"/>
      <c r="H207" s="62"/>
      <c r="I207" s="171"/>
      <c r="J207" s="62"/>
      <c r="K207" s="62"/>
      <c r="L207" s="60"/>
      <c r="M207" s="216"/>
      <c r="N207" s="41"/>
      <c r="O207" s="41"/>
      <c r="P207" s="41"/>
      <c r="Q207" s="41"/>
      <c r="R207" s="41"/>
      <c r="S207" s="41"/>
      <c r="T207" s="77"/>
      <c r="AT207" s="23" t="s">
        <v>147</v>
      </c>
      <c r="AU207" s="23" t="s">
        <v>83</v>
      </c>
    </row>
    <row r="208" spans="2:65" s="1" customFormat="1" ht="108">
      <c r="B208" s="40"/>
      <c r="C208" s="62"/>
      <c r="D208" s="214" t="s">
        <v>149</v>
      </c>
      <c r="E208" s="62"/>
      <c r="F208" s="217" t="s">
        <v>429</v>
      </c>
      <c r="G208" s="62"/>
      <c r="H208" s="62"/>
      <c r="I208" s="171"/>
      <c r="J208" s="62"/>
      <c r="K208" s="62"/>
      <c r="L208" s="60"/>
      <c r="M208" s="216"/>
      <c r="N208" s="41"/>
      <c r="O208" s="41"/>
      <c r="P208" s="41"/>
      <c r="Q208" s="41"/>
      <c r="R208" s="41"/>
      <c r="S208" s="41"/>
      <c r="T208" s="77"/>
      <c r="AT208" s="23" t="s">
        <v>149</v>
      </c>
      <c r="AU208" s="23" t="s">
        <v>83</v>
      </c>
    </row>
    <row r="209" spans="2:65" s="12" customFormat="1">
      <c r="B209" s="218"/>
      <c r="C209" s="219"/>
      <c r="D209" s="214" t="s">
        <v>151</v>
      </c>
      <c r="E209" s="220" t="s">
        <v>30</v>
      </c>
      <c r="F209" s="221" t="s">
        <v>177</v>
      </c>
      <c r="G209" s="219"/>
      <c r="H209" s="222">
        <v>6</v>
      </c>
      <c r="I209" s="223"/>
      <c r="J209" s="219"/>
      <c r="K209" s="219"/>
      <c r="L209" s="224"/>
      <c r="M209" s="225"/>
      <c r="N209" s="226"/>
      <c r="O209" s="226"/>
      <c r="P209" s="226"/>
      <c r="Q209" s="226"/>
      <c r="R209" s="226"/>
      <c r="S209" s="226"/>
      <c r="T209" s="227"/>
      <c r="AT209" s="228" t="s">
        <v>151</v>
      </c>
      <c r="AU209" s="228" t="s">
        <v>83</v>
      </c>
      <c r="AV209" s="12" t="s">
        <v>83</v>
      </c>
      <c r="AW209" s="12" t="s">
        <v>37</v>
      </c>
      <c r="AX209" s="12" t="s">
        <v>81</v>
      </c>
      <c r="AY209" s="228" t="s">
        <v>138</v>
      </c>
    </row>
    <row r="210" spans="2:65" s="1" customFormat="1" ht="25.5" customHeight="1">
      <c r="B210" s="40"/>
      <c r="C210" s="202" t="s">
        <v>312</v>
      </c>
      <c r="D210" s="202" t="s">
        <v>140</v>
      </c>
      <c r="E210" s="203" t="s">
        <v>820</v>
      </c>
      <c r="F210" s="204" t="s">
        <v>821</v>
      </c>
      <c r="G210" s="205" t="s">
        <v>433</v>
      </c>
      <c r="H210" s="206">
        <v>1</v>
      </c>
      <c r="I210" s="207"/>
      <c r="J210" s="208">
        <f>ROUND(I210*H210,2)</f>
        <v>0</v>
      </c>
      <c r="K210" s="204" t="s">
        <v>144</v>
      </c>
      <c r="L210" s="60"/>
      <c r="M210" s="209" t="s">
        <v>30</v>
      </c>
      <c r="N210" s="210" t="s">
        <v>45</v>
      </c>
      <c r="O210" s="41"/>
      <c r="P210" s="211">
        <f>O210*H210</f>
        <v>0</v>
      </c>
      <c r="Q210" s="211">
        <v>1.0000000000000001E-5</v>
      </c>
      <c r="R210" s="211">
        <f>Q210*H210</f>
        <v>1.0000000000000001E-5</v>
      </c>
      <c r="S210" s="211">
        <v>0</v>
      </c>
      <c r="T210" s="212">
        <f>S210*H210</f>
        <v>0</v>
      </c>
      <c r="AR210" s="23" t="s">
        <v>145</v>
      </c>
      <c r="AT210" s="23" t="s">
        <v>140</v>
      </c>
      <c r="AU210" s="23" t="s">
        <v>83</v>
      </c>
      <c r="AY210" s="23" t="s">
        <v>138</v>
      </c>
      <c r="BE210" s="213">
        <f>IF(N210="základní",J210,0)</f>
        <v>0</v>
      </c>
      <c r="BF210" s="213">
        <f>IF(N210="snížená",J210,0)</f>
        <v>0</v>
      </c>
      <c r="BG210" s="213">
        <f>IF(N210="zákl. přenesená",J210,0)</f>
        <v>0</v>
      </c>
      <c r="BH210" s="213">
        <f>IF(N210="sníž. přenesená",J210,0)</f>
        <v>0</v>
      </c>
      <c r="BI210" s="213">
        <f>IF(N210="nulová",J210,0)</f>
        <v>0</v>
      </c>
      <c r="BJ210" s="23" t="s">
        <v>81</v>
      </c>
      <c r="BK210" s="213">
        <f>ROUND(I210*H210,2)</f>
        <v>0</v>
      </c>
      <c r="BL210" s="23" t="s">
        <v>145</v>
      </c>
      <c r="BM210" s="23" t="s">
        <v>822</v>
      </c>
    </row>
    <row r="211" spans="2:65" s="1" customFormat="1" ht="27">
      <c r="B211" s="40"/>
      <c r="C211" s="62"/>
      <c r="D211" s="214" t="s">
        <v>147</v>
      </c>
      <c r="E211" s="62"/>
      <c r="F211" s="215" t="s">
        <v>823</v>
      </c>
      <c r="G211" s="62"/>
      <c r="H211" s="62"/>
      <c r="I211" s="171"/>
      <c r="J211" s="62"/>
      <c r="K211" s="62"/>
      <c r="L211" s="60"/>
      <c r="M211" s="216"/>
      <c r="N211" s="41"/>
      <c r="O211" s="41"/>
      <c r="P211" s="41"/>
      <c r="Q211" s="41"/>
      <c r="R211" s="41"/>
      <c r="S211" s="41"/>
      <c r="T211" s="77"/>
      <c r="AT211" s="23" t="s">
        <v>147</v>
      </c>
      <c r="AU211" s="23" t="s">
        <v>83</v>
      </c>
    </row>
    <row r="212" spans="2:65" s="1" customFormat="1" ht="27">
      <c r="B212" s="40"/>
      <c r="C212" s="62"/>
      <c r="D212" s="214" t="s">
        <v>149</v>
      </c>
      <c r="E212" s="62"/>
      <c r="F212" s="217" t="s">
        <v>824</v>
      </c>
      <c r="G212" s="62"/>
      <c r="H212" s="62"/>
      <c r="I212" s="171"/>
      <c r="J212" s="62"/>
      <c r="K212" s="62"/>
      <c r="L212" s="60"/>
      <c r="M212" s="216"/>
      <c r="N212" s="41"/>
      <c r="O212" s="41"/>
      <c r="P212" s="41"/>
      <c r="Q212" s="41"/>
      <c r="R212" s="41"/>
      <c r="S212" s="41"/>
      <c r="T212" s="77"/>
      <c r="AT212" s="23" t="s">
        <v>149</v>
      </c>
      <c r="AU212" s="23" t="s">
        <v>83</v>
      </c>
    </row>
    <row r="213" spans="2:65" s="12" customFormat="1">
      <c r="B213" s="218"/>
      <c r="C213" s="219"/>
      <c r="D213" s="214" t="s">
        <v>151</v>
      </c>
      <c r="E213" s="220" t="s">
        <v>30</v>
      </c>
      <c r="F213" s="221" t="s">
        <v>81</v>
      </c>
      <c r="G213" s="219"/>
      <c r="H213" s="222">
        <v>1</v>
      </c>
      <c r="I213" s="223"/>
      <c r="J213" s="219"/>
      <c r="K213" s="219"/>
      <c r="L213" s="224"/>
      <c r="M213" s="225"/>
      <c r="N213" s="226"/>
      <c r="O213" s="226"/>
      <c r="P213" s="226"/>
      <c r="Q213" s="226"/>
      <c r="R213" s="226"/>
      <c r="S213" s="226"/>
      <c r="T213" s="227"/>
      <c r="AT213" s="228" t="s">
        <v>151</v>
      </c>
      <c r="AU213" s="228" t="s">
        <v>83</v>
      </c>
      <c r="AV213" s="12" t="s">
        <v>83</v>
      </c>
      <c r="AW213" s="12" t="s">
        <v>37</v>
      </c>
      <c r="AX213" s="12" t="s">
        <v>81</v>
      </c>
      <c r="AY213" s="228" t="s">
        <v>138</v>
      </c>
    </row>
    <row r="214" spans="2:65" s="1" customFormat="1" ht="16.5" customHeight="1">
      <c r="B214" s="40"/>
      <c r="C214" s="240" t="s">
        <v>319</v>
      </c>
      <c r="D214" s="240" t="s">
        <v>250</v>
      </c>
      <c r="E214" s="241" t="s">
        <v>825</v>
      </c>
      <c r="F214" s="242" t="s">
        <v>826</v>
      </c>
      <c r="G214" s="243" t="s">
        <v>433</v>
      </c>
      <c r="H214" s="244">
        <v>1</v>
      </c>
      <c r="I214" s="245"/>
      <c r="J214" s="246">
        <f>ROUND(I214*H214,2)</f>
        <v>0</v>
      </c>
      <c r="K214" s="242" t="s">
        <v>144</v>
      </c>
      <c r="L214" s="247"/>
      <c r="M214" s="248" t="s">
        <v>30</v>
      </c>
      <c r="N214" s="249" t="s">
        <v>45</v>
      </c>
      <c r="O214" s="41"/>
      <c r="P214" s="211">
        <f>O214*H214</f>
        <v>0</v>
      </c>
      <c r="Q214" s="211">
        <v>7.9000000000000001E-4</v>
      </c>
      <c r="R214" s="211">
        <f>Q214*H214</f>
        <v>7.9000000000000001E-4</v>
      </c>
      <c r="S214" s="211">
        <v>0</v>
      </c>
      <c r="T214" s="212">
        <f>S214*H214</f>
        <v>0</v>
      </c>
      <c r="AR214" s="23" t="s">
        <v>190</v>
      </c>
      <c r="AT214" s="23" t="s">
        <v>250</v>
      </c>
      <c r="AU214" s="23" t="s">
        <v>83</v>
      </c>
      <c r="AY214" s="23" t="s">
        <v>138</v>
      </c>
      <c r="BE214" s="213">
        <f>IF(N214="základní",J214,0)</f>
        <v>0</v>
      </c>
      <c r="BF214" s="213">
        <f>IF(N214="snížená",J214,0)</f>
        <v>0</v>
      </c>
      <c r="BG214" s="213">
        <f>IF(N214="zákl. přenesená",J214,0)</f>
        <v>0</v>
      </c>
      <c r="BH214" s="213">
        <f>IF(N214="sníž. přenesená",J214,0)</f>
        <v>0</v>
      </c>
      <c r="BI214" s="213">
        <f>IF(N214="nulová",J214,0)</f>
        <v>0</v>
      </c>
      <c r="BJ214" s="23" t="s">
        <v>81</v>
      </c>
      <c r="BK214" s="213">
        <f>ROUND(I214*H214,2)</f>
        <v>0</v>
      </c>
      <c r="BL214" s="23" t="s">
        <v>145</v>
      </c>
      <c r="BM214" s="23" t="s">
        <v>827</v>
      </c>
    </row>
    <row r="215" spans="2:65" s="1" customFormat="1">
      <c r="B215" s="40"/>
      <c r="C215" s="62"/>
      <c r="D215" s="214" t="s">
        <v>147</v>
      </c>
      <c r="E215" s="62"/>
      <c r="F215" s="215" t="s">
        <v>828</v>
      </c>
      <c r="G215" s="62"/>
      <c r="H215" s="62"/>
      <c r="I215" s="171"/>
      <c r="J215" s="62"/>
      <c r="K215" s="62"/>
      <c r="L215" s="60"/>
      <c r="M215" s="216"/>
      <c r="N215" s="41"/>
      <c r="O215" s="41"/>
      <c r="P215" s="41"/>
      <c r="Q215" s="41"/>
      <c r="R215" s="41"/>
      <c r="S215" s="41"/>
      <c r="T215" s="77"/>
      <c r="AT215" s="23" t="s">
        <v>147</v>
      </c>
      <c r="AU215" s="23" t="s">
        <v>83</v>
      </c>
    </row>
    <row r="216" spans="2:65" s="12" customFormat="1">
      <c r="B216" s="218"/>
      <c r="C216" s="219"/>
      <c r="D216" s="214" t="s">
        <v>151</v>
      </c>
      <c r="E216" s="220" t="s">
        <v>30</v>
      </c>
      <c r="F216" s="221" t="s">
        <v>81</v>
      </c>
      <c r="G216" s="219"/>
      <c r="H216" s="222">
        <v>1</v>
      </c>
      <c r="I216" s="223"/>
      <c r="J216" s="219"/>
      <c r="K216" s="219"/>
      <c r="L216" s="224"/>
      <c r="M216" s="225"/>
      <c r="N216" s="226"/>
      <c r="O216" s="226"/>
      <c r="P216" s="226"/>
      <c r="Q216" s="226"/>
      <c r="R216" s="226"/>
      <c r="S216" s="226"/>
      <c r="T216" s="227"/>
      <c r="AT216" s="228" t="s">
        <v>151</v>
      </c>
      <c r="AU216" s="228" t="s">
        <v>83</v>
      </c>
      <c r="AV216" s="12" t="s">
        <v>83</v>
      </c>
      <c r="AW216" s="12" t="s">
        <v>37</v>
      </c>
      <c r="AX216" s="12" t="s">
        <v>81</v>
      </c>
      <c r="AY216" s="228" t="s">
        <v>138</v>
      </c>
    </row>
    <row r="217" spans="2:65" s="1" customFormat="1" ht="16.5" customHeight="1">
      <c r="B217" s="40"/>
      <c r="C217" s="202" t="s">
        <v>327</v>
      </c>
      <c r="D217" s="202" t="s">
        <v>140</v>
      </c>
      <c r="E217" s="203" t="s">
        <v>431</v>
      </c>
      <c r="F217" s="204" t="s">
        <v>432</v>
      </c>
      <c r="G217" s="205" t="s">
        <v>433</v>
      </c>
      <c r="H217" s="206">
        <v>2</v>
      </c>
      <c r="I217" s="207"/>
      <c r="J217" s="208">
        <f>ROUND(I217*H217,2)</f>
        <v>0</v>
      </c>
      <c r="K217" s="204" t="s">
        <v>144</v>
      </c>
      <c r="L217" s="60"/>
      <c r="M217" s="209" t="s">
        <v>30</v>
      </c>
      <c r="N217" s="210" t="s">
        <v>45</v>
      </c>
      <c r="O217" s="41"/>
      <c r="P217" s="211">
        <f>O217*H217</f>
        <v>0</v>
      </c>
      <c r="Q217" s="211">
        <v>0.34089999999999998</v>
      </c>
      <c r="R217" s="211">
        <f>Q217*H217</f>
        <v>0.68179999999999996</v>
      </c>
      <c r="S217" s="211">
        <v>0</v>
      </c>
      <c r="T217" s="212">
        <f>S217*H217</f>
        <v>0</v>
      </c>
      <c r="AR217" s="23" t="s">
        <v>145</v>
      </c>
      <c r="AT217" s="23" t="s">
        <v>140</v>
      </c>
      <c r="AU217" s="23" t="s">
        <v>83</v>
      </c>
      <c r="AY217" s="23" t="s">
        <v>138</v>
      </c>
      <c r="BE217" s="213">
        <f>IF(N217="základní",J217,0)</f>
        <v>0</v>
      </c>
      <c r="BF217" s="213">
        <f>IF(N217="snížená",J217,0)</f>
        <v>0</v>
      </c>
      <c r="BG217" s="213">
        <f>IF(N217="zákl. přenesená",J217,0)</f>
        <v>0</v>
      </c>
      <c r="BH217" s="213">
        <f>IF(N217="sníž. přenesená",J217,0)</f>
        <v>0</v>
      </c>
      <c r="BI217" s="213">
        <f>IF(N217="nulová",J217,0)</f>
        <v>0</v>
      </c>
      <c r="BJ217" s="23" t="s">
        <v>81</v>
      </c>
      <c r="BK217" s="213">
        <f>ROUND(I217*H217,2)</f>
        <v>0</v>
      </c>
      <c r="BL217" s="23" t="s">
        <v>145</v>
      </c>
      <c r="BM217" s="23" t="s">
        <v>829</v>
      </c>
    </row>
    <row r="218" spans="2:65" s="1" customFormat="1">
      <c r="B218" s="40"/>
      <c r="C218" s="62"/>
      <c r="D218" s="214" t="s">
        <v>147</v>
      </c>
      <c r="E218" s="62"/>
      <c r="F218" s="215" t="s">
        <v>432</v>
      </c>
      <c r="G218" s="62"/>
      <c r="H218" s="62"/>
      <c r="I218" s="171"/>
      <c r="J218" s="62"/>
      <c r="K218" s="62"/>
      <c r="L218" s="60"/>
      <c r="M218" s="216"/>
      <c r="N218" s="41"/>
      <c r="O218" s="41"/>
      <c r="P218" s="41"/>
      <c r="Q218" s="41"/>
      <c r="R218" s="41"/>
      <c r="S218" s="41"/>
      <c r="T218" s="77"/>
      <c r="AT218" s="23" t="s">
        <v>147</v>
      </c>
      <c r="AU218" s="23" t="s">
        <v>83</v>
      </c>
    </row>
    <row r="219" spans="2:65" s="1" customFormat="1" ht="108">
      <c r="B219" s="40"/>
      <c r="C219" s="62"/>
      <c r="D219" s="214" t="s">
        <v>149</v>
      </c>
      <c r="E219" s="62"/>
      <c r="F219" s="217" t="s">
        <v>435</v>
      </c>
      <c r="G219" s="62"/>
      <c r="H219" s="62"/>
      <c r="I219" s="171"/>
      <c r="J219" s="62"/>
      <c r="K219" s="62"/>
      <c r="L219" s="60"/>
      <c r="M219" s="216"/>
      <c r="N219" s="41"/>
      <c r="O219" s="41"/>
      <c r="P219" s="41"/>
      <c r="Q219" s="41"/>
      <c r="R219" s="41"/>
      <c r="S219" s="41"/>
      <c r="T219" s="77"/>
      <c r="AT219" s="23" t="s">
        <v>149</v>
      </c>
      <c r="AU219" s="23" t="s">
        <v>83</v>
      </c>
    </row>
    <row r="220" spans="2:65" s="1" customFormat="1" ht="27">
      <c r="B220" s="40"/>
      <c r="C220" s="62"/>
      <c r="D220" s="214" t="s">
        <v>209</v>
      </c>
      <c r="E220" s="62"/>
      <c r="F220" s="217" t="s">
        <v>436</v>
      </c>
      <c r="G220" s="62"/>
      <c r="H220" s="62"/>
      <c r="I220" s="171"/>
      <c r="J220" s="62"/>
      <c r="K220" s="62"/>
      <c r="L220" s="60"/>
      <c r="M220" s="216"/>
      <c r="N220" s="41"/>
      <c r="O220" s="41"/>
      <c r="P220" s="41"/>
      <c r="Q220" s="41"/>
      <c r="R220" s="41"/>
      <c r="S220" s="41"/>
      <c r="T220" s="77"/>
      <c r="AT220" s="23" t="s">
        <v>209</v>
      </c>
      <c r="AU220" s="23" t="s">
        <v>83</v>
      </c>
    </row>
    <row r="221" spans="2:65" s="12" customFormat="1">
      <c r="B221" s="218"/>
      <c r="C221" s="219"/>
      <c r="D221" s="214" t="s">
        <v>151</v>
      </c>
      <c r="E221" s="220" t="s">
        <v>30</v>
      </c>
      <c r="F221" s="221" t="s">
        <v>83</v>
      </c>
      <c r="G221" s="219"/>
      <c r="H221" s="222">
        <v>2</v>
      </c>
      <c r="I221" s="223"/>
      <c r="J221" s="219"/>
      <c r="K221" s="219"/>
      <c r="L221" s="224"/>
      <c r="M221" s="225"/>
      <c r="N221" s="226"/>
      <c r="O221" s="226"/>
      <c r="P221" s="226"/>
      <c r="Q221" s="226"/>
      <c r="R221" s="226"/>
      <c r="S221" s="226"/>
      <c r="T221" s="227"/>
      <c r="AT221" s="228" t="s">
        <v>151</v>
      </c>
      <c r="AU221" s="228" t="s">
        <v>83</v>
      </c>
      <c r="AV221" s="12" t="s">
        <v>83</v>
      </c>
      <c r="AW221" s="12" t="s">
        <v>37</v>
      </c>
      <c r="AX221" s="12" t="s">
        <v>81</v>
      </c>
      <c r="AY221" s="228" t="s">
        <v>138</v>
      </c>
    </row>
    <row r="222" spans="2:65" s="1" customFormat="1" ht="16.5" customHeight="1">
      <c r="B222" s="40"/>
      <c r="C222" s="240" t="s">
        <v>335</v>
      </c>
      <c r="D222" s="240" t="s">
        <v>250</v>
      </c>
      <c r="E222" s="241" t="s">
        <v>438</v>
      </c>
      <c r="F222" s="242" t="s">
        <v>439</v>
      </c>
      <c r="G222" s="243" t="s">
        <v>433</v>
      </c>
      <c r="H222" s="244">
        <v>2</v>
      </c>
      <c r="I222" s="245"/>
      <c r="J222" s="246">
        <f>ROUND(I222*H222,2)</f>
        <v>0</v>
      </c>
      <c r="K222" s="242" t="s">
        <v>144</v>
      </c>
      <c r="L222" s="247"/>
      <c r="M222" s="248" t="s">
        <v>30</v>
      </c>
      <c r="N222" s="249" t="s">
        <v>45</v>
      </c>
      <c r="O222" s="41"/>
      <c r="P222" s="211">
        <f>O222*H222</f>
        <v>0</v>
      </c>
      <c r="Q222" s="211">
        <v>5.8000000000000003E-2</v>
      </c>
      <c r="R222" s="211">
        <f>Q222*H222</f>
        <v>0.11600000000000001</v>
      </c>
      <c r="S222" s="211">
        <v>0</v>
      </c>
      <c r="T222" s="212">
        <f>S222*H222</f>
        <v>0</v>
      </c>
      <c r="AR222" s="23" t="s">
        <v>190</v>
      </c>
      <c r="AT222" s="23" t="s">
        <v>250</v>
      </c>
      <c r="AU222" s="23" t="s">
        <v>83</v>
      </c>
      <c r="AY222" s="23" t="s">
        <v>138</v>
      </c>
      <c r="BE222" s="213">
        <f>IF(N222="základní",J222,0)</f>
        <v>0</v>
      </c>
      <c r="BF222" s="213">
        <f>IF(N222="snížená",J222,0)</f>
        <v>0</v>
      </c>
      <c r="BG222" s="213">
        <f>IF(N222="zákl. přenesená",J222,0)</f>
        <v>0</v>
      </c>
      <c r="BH222" s="213">
        <f>IF(N222="sníž. přenesená",J222,0)</f>
        <v>0</v>
      </c>
      <c r="BI222" s="213">
        <f>IF(N222="nulová",J222,0)</f>
        <v>0</v>
      </c>
      <c r="BJ222" s="23" t="s">
        <v>81</v>
      </c>
      <c r="BK222" s="213">
        <f>ROUND(I222*H222,2)</f>
        <v>0</v>
      </c>
      <c r="BL222" s="23" t="s">
        <v>145</v>
      </c>
      <c r="BM222" s="23" t="s">
        <v>830</v>
      </c>
    </row>
    <row r="223" spans="2:65" s="1" customFormat="1">
      <c r="B223" s="40"/>
      <c r="C223" s="62"/>
      <c r="D223" s="214" t="s">
        <v>147</v>
      </c>
      <c r="E223" s="62"/>
      <c r="F223" s="215" t="s">
        <v>441</v>
      </c>
      <c r="G223" s="62"/>
      <c r="H223" s="62"/>
      <c r="I223" s="171"/>
      <c r="J223" s="62"/>
      <c r="K223" s="62"/>
      <c r="L223" s="60"/>
      <c r="M223" s="216"/>
      <c r="N223" s="41"/>
      <c r="O223" s="41"/>
      <c r="P223" s="41"/>
      <c r="Q223" s="41"/>
      <c r="R223" s="41"/>
      <c r="S223" s="41"/>
      <c r="T223" s="77"/>
      <c r="AT223" s="23" t="s">
        <v>147</v>
      </c>
      <c r="AU223" s="23" t="s">
        <v>83</v>
      </c>
    </row>
    <row r="224" spans="2:65" s="12" customFormat="1">
      <c r="B224" s="218"/>
      <c r="C224" s="219"/>
      <c r="D224" s="214" t="s">
        <v>151</v>
      </c>
      <c r="E224" s="220" t="s">
        <v>30</v>
      </c>
      <c r="F224" s="221" t="s">
        <v>83</v>
      </c>
      <c r="G224" s="219"/>
      <c r="H224" s="222">
        <v>2</v>
      </c>
      <c r="I224" s="223"/>
      <c r="J224" s="219"/>
      <c r="K224" s="219"/>
      <c r="L224" s="224"/>
      <c r="M224" s="225"/>
      <c r="N224" s="226"/>
      <c r="O224" s="226"/>
      <c r="P224" s="226"/>
      <c r="Q224" s="226"/>
      <c r="R224" s="226"/>
      <c r="S224" s="226"/>
      <c r="T224" s="227"/>
      <c r="AT224" s="228" t="s">
        <v>151</v>
      </c>
      <c r="AU224" s="228" t="s">
        <v>83</v>
      </c>
      <c r="AV224" s="12" t="s">
        <v>83</v>
      </c>
      <c r="AW224" s="12" t="s">
        <v>37</v>
      </c>
      <c r="AX224" s="12" t="s">
        <v>81</v>
      </c>
      <c r="AY224" s="228" t="s">
        <v>138</v>
      </c>
    </row>
    <row r="225" spans="2:65" s="1" customFormat="1" ht="16.5" customHeight="1">
      <c r="B225" s="40"/>
      <c r="C225" s="240" t="s">
        <v>343</v>
      </c>
      <c r="D225" s="240" t="s">
        <v>250</v>
      </c>
      <c r="E225" s="241" t="s">
        <v>443</v>
      </c>
      <c r="F225" s="242" t="s">
        <v>444</v>
      </c>
      <c r="G225" s="243" t="s">
        <v>433</v>
      </c>
      <c r="H225" s="244">
        <v>2</v>
      </c>
      <c r="I225" s="245"/>
      <c r="J225" s="246">
        <f>ROUND(I225*H225,2)</f>
        <v>0</v>
      </c>
      <c r="K225" s="242" t="s">
        <v>144</v>
      </c>
      <c r="L225" s="247"/>
      <c r="M225" s="248" t="s">
        <v>30</v>
      </c>
      <c r="N225" s="249" t="s">
        <v>45</v>
      </c>
      <c r="O225" s="41"/>
      <c r="P225" s="211">
        <f>O225*H225</f>
        <v>0</v>
      </c>
      <c r="Q225" s="211">
        <v>0.04</v>
      </c>
      <c r="R225" s="211">
        <f>Q225*H225</f>
        <v>0.08</v>
      </c>
      <c r="S225" s="211">
        <v>0</v>
      </c>
      <c r="T225" s="212">
        <f>S225*H225</f>
        <v>0</v>
      </c>
      <c r="AR225" s="23" t="s">
        <v>190</v>
      </c>
      <c r="AT225" s="23" t="s">
        <v>250</v>
      </c>
      <c r="AU225" s="23" t="s">
        <v>83</v>
      </c>
      <c r="AY225" s="23" t="s">
        <v>138</v>
      </c>
      <c r="BE225" s="213">
        <f>IF(N225="základní",J225,0)</f>
        <v>0</v>
      </c>
      <c r="BF225" s="213">
        <f>IF(N225="snížená",J225,0)</f>
        <v>0</v>
      </c>
      <c r="BG225" s="213">
        <f>IF(N225="zákl. přenesená",J225,0)</f>
        <v>0</v>
      </c>
      <c r="BH225" s="213">
        <f>IF(N225="sníž. přenesená",J225,0)</f>
        <v>0</v>
      </c>
      <c r="BI225" s="213">
        <f>IF(N225="nulová",J225,0)</f>
        <v>0</v>
      </c>
      <c r="BJ225" s="23" t="s">
        <v>81</v>
      </c>
      <c r="BK225" s="213">
        <f>ROUND(I225*H225,2)</f>
        <v>0</v>
      </c>
      <c r="BL225" s="23" t="s">
        <v>145</v>
      </c>
      <c r="BM225" s="23" t="s">
        <v>831</v>
      </c>
    </row>
    <row r="226" spans="2:65" s="1" customFormat="1">
      <c r="B226" s="40"/>
      <c r="C226" s="62"/>
      <c r="D226" s="214" t="s">
        <v>147</v>
      </c>
      <c r="E226" s="62"/>
      <c r="F226" s="215" t="s">
        <v>446</v>
      </c>
      <c r="G226" s="62"/>
      <c r="H226" s="62"/>
      <c r="I226" s="171"/>
      <c r="J226" s="62"/>
      <c r="K226" s="62"/>
      <c r="L226" s="60"/>
      <c r="M226" s="216"/>
      <c r="N226" s="41"/>
      <c r="O226" s="41"/>
      <c r="P226" s="41"/>
      <c r="Q226" s="41"/>
      <c r="R226" s="41"/>
      <c r="S226" s="41"/>
      <c r="T226" s="77"/>
      <c r="AT226" s="23" t="s">
        <v>147</v>
      </c>
      <c r="AU226" s="23" t="s">
        <v>83</v>
      </c>
    </row>
    <row r="227" spans="2:65" s="12" customFormat="1">
      <c r="B227" s="218"/>
      <c r="C227" s="219"/>
      <c r="D227" s="214" t="s">
        <v>151</v>
      </c>
      <c r="E227" s="220" t="s">
        <v>30</v>
      </c>
      <c r="F227" s="221" t="s">
        <v>83</v>
      </c>
      <c r="G227" s="219"/>
      <c r="H227" s="222">
        <v>2</v>
      </c>
      <c r="I227" s="223"/>
      <c r="J227" s="219"/>
      <c r="K227" s="219"/>
      <c r="L227" s="224"/>
      <c r="M227" s="225"/>
      <c r="N227" s="226"/>
      <c r="O227" s="226"/>
      <c r="P227" s="226"/>
      <c r="Q227" s="226"/>
      <c r="R227" s="226"/>
      <c r="S227" s="226"/>
      <c r="T227" s="227"/>
      <c r="AT227" s="228" t="s">
        <v>151</v>
      </c>
      <c r="AU227" s="228" t="s">
        <v>83</v>
      </c>
      <c r="AV227" s="12" t="s">
        <v>83</v>
      </c>
      <c r="AW227" s="12" t="s">
        <v>37</v>
      </c>
      <c r="AX227" s="12" t="s">
        <v>81</v>
      </c>
      <c r="AY227" s="228" t="s">
        <v>138</v>
      </c>
    </row>
    <row r="228" spans="2:65" s="1" customFormat="1" ht="25.5" customHeight="1">
      <c r="B228" s="40"/>
      <c r="C228" s="240" t="s">
        <v>349</v>
      </c>
      <c r="D228" s="240" t="s">
        <v>250</v>
      </c>
      <c r="E228" s="241" t="s">
        <v>448</v>
      </c>
      <c r="F228" s="242" t="s">
        <v>449</v>
      </c>
      <c r="G228" s="243" t="s">
        <v>433</v>
      </c>
      <c r="H228" s="244">
        <v>2</v>
      </c>
      <c r="I228" s="245"/>
      <c r="J228" s="246">
        <f>ROUND(I228*H228,2)</f>
        <v>0</v>
      </c>
      <c r="K228" s="242" t="s">
        <v>450</v>
      </c>
      <c r="L228" s="247"/>
      <c r="M228" s="248" t="s">
        <v>30</v>
      </c>
      <c r="N228" s="249" t="s">
        <v>45</v>
      </c>
      <c r="O228" s="41"/>
      <c r="P228" s="211">
        <f>O228*H228</f>
        <v>0</v>
      </c>
      <c r="Q228" s="211">
        <v>0.08</v>
      </c>
      <c r="R228" s="211">
        <f>Q228*H228</f>
        <v>0.16</v>
      </c>
      <c r="S228" s="211">
        <v>0</v>
      </c>
      <c r="T228" s="212">
        <f>S228*H228</f>
        <v>0</v>
      </c>
      <c r="AR228" s="23" t="s">
        <v>190</v>
      </c>
      <c r="AT228" s="23" t="s">
        <v>250</v>
      </c>
      <c r="AU228" s="23" t="s">
        <v>83</v>
      </c>
      <c r="AY228" s="23" t="s">
        <v>138</v>
      </c>
      <c r="BE228" s="213">
        <f>IF(N228="základní",J228,0)</f>
        <v>0</v>
      </c>
      <c r="BF228" s="213">
        <f>IF(N228="snížená",J228,0)</f>
        <v>0</v>
      </c>
      <c r="BG228" s="213">
        <f>IF(N228="zákl. přenesená",J228,0)</f>
        <v>0</v>
      </c>
      <c r="BH228" s="213">
        <f>IF(N228="sníž. přenesená",J228,0)</f>
        <v>0</v>
      </c>
      <c r="BI228" s="213">
        <f>IF(N228="nulová",J228,0)</f>
        <v>0</v>
      </c>
      <c r="BJ228" s="23" t="s">
        <v>81</v>
      </c>
      <c r="BK228" s="213">
        <f>ROUND(I228*H228,2)</f>
        <v>0</v>
      </c>
      <c r="BL228" s="23" t="s">
        <v>145</v>
      </c>
      <c r="BM228" s="23" t="s">
        <v>832</v>
      </c>
    </row>
    <row r="229" spans="2:65" s="1" customFormat="1">
      <c r="B229" s="40"/>
      <c r="C229" s="62"/>
      <c r="D229" s="214" t="s">
        <v>147</v>
      </c>
      <c r="E229" s="62"/>
      <c r="F229" s="215" t="s">
        <v>452</v>
      </c>
      <c r="G229" s="62"/>
      <c r="H229" s="62"/>
      <c r="I229" s="171"/>
      <c r="J229" s="62"/>
      <c r="K229" s="62"/>
      <c r="L229" s="60"/>
      <c r="M229" s="216"/>
      <c r="N229" s="41"/>
      <c r="O229" s="41"/>
      <c r="P229" s="41"/>
      <c r="Q229" s="41"/>
      <c r="R229" s="41"/>
      <c r="S229" s="41"/>
      <c r="T229" s="77"/>
      <c r="AT229" s="23" t="s">
        <v>147</v>
      </c>
      <c r="AU229" s="23" t="s">
        <v>83</v>
      </c>
    </row>
    <row r="230" spans="2:65" s="12" customFormat="1">
      <c r="B230" s="218"/>
      <c r="C230" s="219"/>
      <c r="D230" s="214" t="s">
        <v>151</v>
      </c>
      <c r="E230" s="220" t="s">
        <v>30</v>
      </c>
      <c r="F230" s="221" t="s">
        <v>83</v>
      </c>
      <c r="G230" s="219"/>
      <c r="H230" s="222">
        <v>2</v>
      </c>
      <c r="I230" s="223"/>
      <c r="J230" s="219"/>
      <c r="K230" s="219"/>
      <c r="L230" s="224"/>
      <c r="M230" s="225"/>
      <c r="N230" s="226"/>
      <c r="O230" s="226"/>
      <c r="P230" s="226"/>
      <c r="Q230" s="226"/>
      <c r="R230" s="226"/>
      <c r="S230" s="226"/>
      <c r="T230" s="227"/>
      <c r="AT230" s="228" t="s">
        <v>151</v>
      </c>
      <c r="AU230" s="228" t="s">
        <v>83</v>
      </c>
      <c r="AV230" s="12" t="s">
        <v>83</v>
      </c>
      <c r="AW230" s="12" t="s">
        <v>37</v>
      </c>
      <c r="AX230" s="12" t="s">
        <v>81</v>
      </c>
      <c r="AY230" s="228" t="s">
        <v>138</v>
      </c>
    </row>
    <row r="231" spans="2:65" s="1" customFormat="1" ht="16.5" customHeight="1">
      <c r="B231" s="40"/>
      <c r="C231" s="240" t="s">
        <v>166</v>
      </c>
      <c r="D231" s="240" t="s">
        <v>250</v>
      </c>
      <c r="E231" s="241" t="s">
        <v>454</v>
      </c>
      <c r="F231" s="242" t="s">
        <v>455</v>
      </c>
      <c r="G231" s="243" t="s">
        <v>433</v>
      </c>
      <c r="H231" s="244">
        <v>2</v>
      </c>
      <c r="I231" s="245"/>
      <c r="J231" s="246">
        <f>ROUND(I231*H231,2)</f>
        <v>0</v>
      </c>
      <c r="K231" s="242" t="s">
        <v>144</v>
      </c>
      <c r="L231" s="247"/>
      <c r="M231" s="248" t="s">
        <v>30</v>
      </c>
      <c r="N231" s="249" t="s">
        <v>45</v>
      </c>
      <c r="O231" s="41"/>
      <c r="P231" s="211">
        <f>O231*H231</f>
        <v>0</v>
      </c>
      <c r="Q231" s="211">
        <v>7.1999999999999995E-2</v>
      </c>
      <c r="R231" s="211">
        <f>Q231*H231</f>
        <v>0.14399999999999999</v>
      </c>
      <c r="S231" s="211">
        <v>0</v>
      </c>
      <c r="T231" s="212">
        <f>S231*H231</f>
        <v>0</v>
      </c>
      <c r="AR231" s="23" t="s">
        <v>190</v>
      </c>
      <c r="AT231" s="23" t="s">
        <v>250</v>
      </c>
      <c r="AU231" s="23" t="s">
        <v>83</v>
      </c>
      <c r="AY231" s="23" t="s">
        <v>138</v>
      </c>
      <c r="BE231" s="213">
        <f>IF(N231="základní",J231,0)</f>
        <v>0</v>
      </c>
      <c r="BF231" s="213">
        <f>IF(N231="snížená",J231,0)</f>
        <v>0</v>
      </c>
      <c r="BG231" s="213">
        <f>IF(N231="zákl. přenesená",J231,0)</f>
        <v>0</v>
      </c>
      <c r="BH231" s="213">
        <f>IF(N231="sníž. přenesená",J231,0)</f>
        <v>0</v>
      </c>
      <c r="BI231" s="213">
        <f>IF(N231="nulová",J231,0)</f>
        <v>0</v>
      </c>
      <c r="BJ231" s="23" t="s">
        <v>81</v>
      </c>
      <c r="BK231" s="213">
        <f>ROUND(I231*H231,2)</f>
        <v>0</v>
      </c>
      <c r="BL231" s="23" t="s">
        <v>145</v>
      </c>
      <c r="BM231" s="23" t="s">
        <v>833</v>
      </c>
    </row>
    <row r="232" spans="2:65" s="1" customFormat="1">
      <c r="B232" s="40"/>
      <c r="C232" s="62"/>
      <c r="D232" s="214" t="s">
        <v>147</v>
      </c>
      <c r="E232" s="62"/>
      <c r="F232" s="215" t="s">
        <v>457</v>
      </c>
      <c r="G232" s="62"/>
      <c r="H232" s="62"/>
      <c r="I232" s="171"/>
      <c r="J232" s="62"/>
      <c r="K232" s="62"/>
      <c r="L232" s="60"/>
      <c r="M232" s="216"/>
      <c r="N232" s="41"/>
      <c r="O232" s="41"/>
      <c r="P232" s="41"/>
      <c r="Q232" s="41"/>
      <c r="R232" s="41"/>
      <c r="S232" s="41"/>
      <c r="T232" s="77"/>
      <c r="AT232" s="23" t="s">
        <v>147</v>
      </c>
      <c r="AU232" s="23" t="s">
        <v>83</v>
      </c>
    </row>
    <row r="233" spans="2:65" s="12" customFormat="1">
      <c r="B233" s="218"/>
      <c r="C233" s="219"/>
      <c r="D233" s="214" t="s">
        <v>151</v>
      </c>
      <c r="E233" s="220" t="s">
        <v>30</v>
      </c>
      <c r="F233" s="221" t="s">
        <v>83</v>
      </c>
      <c r="G233" s="219"/>
      <c r="H233" s="222">
        <v>2</v>
      </c>
      <c r="I233" s="223"/>
      <c r="J233" s="219"/>
      <c r="K233" s="219"/>
      <c r="L233" s="224"/>
      <c r="M233" s="225"/>
      <c r="N233" s="226"/>
      <c r="O233" s="226"/>
      <c r="P233" s="226"/>
      <c r="Q233" s="226"/>
      <c r="R233" s="226"/>
      <c r="S233" s="226"/>
      <c r="T233" s="227"/>
      <c r="AT233" s="228" t="s">
        <v>151</v>
      </c>
      <c r="AU233" s="228" t="s">
        <v>83</v>
      </c>
      <c r="AV233" s="12" t="s">
        <v>83</v>
      </c>
      <c r="AW233" s="12" t="s">
        <v>37</v>
      </c>
      <c r="AX233" s="12" t="s">
        <v>81</v>
      </c>
      <c r="AY233" s="228" t="s">
        <v>138</v>
      </c>
    </row>
    <row r="234" spans="2:65" s="1" customFormat="1" ht="25.5" customHeight="1">
      <c r="B234" s="40"/>
      <c r="C234" s="240" t="s">
        <v>361</v>
      </c>
      <c r="D234" s="240" t="s">
        <v>250</v>
      </c>
      <c r="E234" s="241" t="s">
        <v>459</v>
      </c>
      <c r="F234" s="242" t="s">
        <v>460</v>
      </c>
      <c r="G234" s="243" t="s">
        <v>433</v>
      </c>
      <c r="H234" s="244">
        <v>2</v>
      </c>
      <c r="I234" s="245"/>
      <c r="J234" s="246">
        <f>ROUND(I234*H234,2)</f>
        <v>0</v>
      </c>
      <c r="K234" s="242" t="s">
        <v>144</v>
      </c>
      <c r="L234" s="247"/>
      <c r="M234" s="248" t="s">
        <v>30</v>
      </c>
      <c r="N234" s="249" t="s">
        <v>45</v>
      </c>
      <c r="O234" s="41"/>
      <c r="P234" s="211">
        <f>O234*H234</f>
        <v>0</v>
      </c>
      <c r="Q234" s="211">
        <v>2.7E-2</v>
      </c>
      <c r="R234" s="211">
        <f>Q234*H234</f>
        <v>5.3999999999999999E-2</v>
      </c>
      <c r="S234" s="211">
        <v>0</v>
      </c>
      <c r="T234" s="212">
        <f>S234*H234</f>
        <v>0</v>
      </c>
      <c r="AR234" s="23" t="s">
        <v>190</v>
      </c>
      <c r="AT234" s="23" t="s">
        <v>250</v>
      </c>
      <c r="AU234" s="23" t="s">
        <v>83</v>
      </c>
      <c r="AY234" s="23" t="s">
        <v>138</v>
      </c>
      <c r="BE234" s="213">
        <f>IF(N234="základní",J234,0)</f>
        <v>0</v>
      </c>
      <c r="BF234" s="213">
        <f>IF(N234="snížená",J234,0)</f>
        <v>0</v>
      </c>
      <c r="BG234" s="213">
        <f>IF(N234="zákl. přenesená",J234,0)</f>
        <v>0</v>
      </c>
      <c r="BH234" s="213">
        <f>IF(N234="sníž. přenesená",J234,0)</f>
        <v>0</v>
      </c>
      <c r="BI234" s="213">
        <f>IF(N234="nulová",J234,0)</f>
        <v>0</v>
      </c>
      <c r="BJ234" s="23" t="s">
        <v>81</v>
      </c>
      <c r="BK234" s="213">
        <f>ROUND(I234*H234,2)</f>
        <v>0</v>
      </c>
      <c r="BL234" s="23" t="s">
        <v>145</v>
      </c>
      <c r="BM234" s="23" t="s">
        <v>834</v>
      </c>
    </row>
    <row r="235" spans="2:65" s="1" customFormat="1">
      <c r="B235" s="40"/>
      <c r="C235" s="62"/>
      <c r="D235" s="214" t="s">
        <v>147</v>
      </c>
      <c r="E235" s="62"/>
      <c r="F235" s="215" t="s">
        <v>462</v>
      </c>
      <c r="G235" s="62"/>
      <c r="H235" s="62"/>
      <c r="I235" s="171"/>
      <c r="J235" s="62"/>
      <c r="K235" s="62"/>
      <c r="L235" s="60"/>
      <c r="M235" s="216"/>
      <c r="N235" s="41"/>
      <c r="O235" s="41"/>
      <c r="P235" s="41"/>
      <c r="Q235" s="41"/>
      <c r="R235" s="41"/>
      <c r="S235" s="41"/>
      <c r="T235" s="77"/>
      <c r="AT235" s="23" t="s">
        <v>147</v>
      </c>
      <c r="AU235" s="23" t="s">
        <v>83</v>
      </c>
    </row>
    <row r="236" spans="2:65" s="12" customFormat="1">
      <c r="B236" s="218"/>
      <c r="C236" s="219"/>
      <c r="D236" s="214" t="s">
        <v>151</v>
      </c>
      <c r="E236" s="220" t="s">
        <v>30</v>
      </c>
      <c r="F236" s="221" t="s">
        <v>83</v>
      </c>
      <c r="G236" s="219"/>
      <c r="H236" s="222">
        <v>2</v>
      </c>
      <c r="I236" s="223"/>
      <c r="J236" s="219"/>
      <c r="K236" s="219"/>
      <c r="L236" s="224"/>
      <c r="M236" s="225"/>
      <c r="N236" s="226"/>
      <c r="O236" s="226"/>
      <c r="P236" s="226"/>
      <c r="Q236" s="226"/>
      <c r="R236" s="226"/>
      <c r="S236" s="226"/>
      <c r="T236" s="227"/>
      <c r="AT236" s="228" t="s">
        <v>151</v>
      </c>
      <c r="AU236" s="228" t="s">
        <v>83</v>
      </c>
      <c r="AV236" s="12" t="s">
        <v>83</v>
      </c>
      <c r="AW236" s="12" t="s">
        <v>37</v>
      </c>
      <c r="AX236" s="12" t="s">
        <v>81</v>
      </c>
      <c r="AY236" s="228" t="s">
        <v>138</v>
      </c>
    </row>
    <row r="237" spans="2:65" s="1" customFormat="1" ht="16.5" customHeight="1">
      <c r="B237" s="40"/>
      <c r="C237" s="240" t="s">
        <v>369</v>
      </c>
      <c r="D237" s="240" t="s">
        <v>250</v>
      </c>
      <c r="E237" s="241" t="s">
        <v>464</v>
      </c>
      <c r="F237" s="242" t="s">
        <v>465</v>
      </c>
      <c r="G237" s="243" t="s">
        <v>433</v>
      </c>
      <c r="H237" s="244">
        <v>2</v>
      </c>
      <c r="I237" s="245"/>
      <c r="J237" s="246">
        <f>ROUND(I237*H237,2)</f>
        <v>0</v>
      </c>
      <c r="K237" s="242" t="s">
        <v>30</v>
      </c>
      <c r="L237" s="247"/>
      <c r="M237" s="248" t="s">
        <v>30</v>
      </c>
      <c r="N237" s="249" t="s">
        <v>45</v>
      </c>
      <c r="O237" s="41"/>
      <c r="P237" s="211">
        <f>O237*H237</f>
        <v>0</v>
      </c>
      <c r="Q237" s="211">
        <v>6.0000000000000001E-3</v>
      </c>
      <c r="R237" s="211">
        <f>Q237*H237</f>
        <v>1.2E-2</v>
      </c>
      <c r="S237" s="211">
        <v>0</v>
      </c>
      <c r="T237" s="212">
        <f>S237*H237</f>
        <v>0</v>
      </c>
      <c r="AR237" s="23" t="s">
        <v>190</v>
      </c>
      <c r="AT237" s="23" t="s">
        <v>250</v>
      </c>
      <c r="AU237" s="23" t="s">
        <v>83</v>
      </c>
      <c r="AY237" s="23" t="s">
        <v>138</v>
      </c>
      <c r="BE237" s="213">
        <f>IF(N237="základní",J237,0)</f>
        <v>0</v>
      </c>
      <c r="BF237" s="213">
        <f>IF(N237="snížená",J237,0)</f>
        <v>0</v>
      </c>
      <c r="BG237" s="213">
        <f>IF(N237="zákl. přenesená",J237,0)</f>
        <v>0</v>
      </c>
      <c r="BH237" s="213">
        <f>IF(N237="sníž. přenesená",J237,0)</f>
        <v>0</v>
      </c>
      <c r="BI237" s="213">
        <f>IF(N237="nulová",J237,0)</f>
        <v>0</v>
      </c>
      <c r="BJ237" s="23" t="s">
        <v>81</v>
      </c>
      <c r="BK237" s="213">
        <f>ROUND(I237*H237,2)</f>
        <v>0</v>
      </c>
      <c r="BL237" s="23" t="s">
        <v>145</v>
      </c>
      <c r="BM237" s="23" t="s">
        <v>835</v>
      </c>
    </row>
    <row r="238" spans="2:65" s="1" customFormat="1">
      <c r="B238" s="40"/>
      <c r="C238" s="62"/>
      <c r="D238" s="214" t="s">
        <v>147</v>
      </c>
      <c r="E238" s="62"/>
      <c r="F238" s="215" t="s">
        <v>467</v>
      </c>
      <c r="G238" s="62"/>
      <c r="H238" s="62"/>
      <c r="I238" s="171"/>
      <c r="J238" s="62"/>
      <c r="K238" s="62"/>
      <c r="L238" s="60"/>
      <c r="M238" s="216"/>
      <c r="N238" s="41"/>
      <c r="O238" s="41"/>
      <c r="P238" s="41"/>
      <c r="Q238" s="41"/>
      <c r="R238" s="41"/>
      <c r="S238" s="41"/>
      <c r="T238" s="77"/>
      <c r="AT238" s="23" t="s">
        <v>147</v>
      </c>
      <c r="AU238" s="23" t="s">
        <v>83</v>
      </c>
    </row>
    <row r="239" spans="2:65" s="12" customFormat="1">
      <c r="B239" s="218"/>
      <c r="C239" s="219"/>
      <c r="D239" s="214" t="s">
        <v>151</v>
      </c>
      <c r="E239" s="220" t="s">
        <v>30</v>
      </c>
      <c r="F239" s="221" t="s">
        <v>83</v>
      </c>
      <c r="G239" s="219"/>
      <c r="H239" s="222">
        <v>2</v>
      </c>
      <c r="I239" s="223"/>
      <c r="J239" s="219"/>
      <c r="K239" s="219"/>
      <c r="L239" s="224"/>
      <c r="M239" s="225"/>
      <c r="N239" s="226"/>
      <c r="O239" s="226"/>
      <c r="P239" s="226"/>
      <c r="Q239" s="226"/>
      <c r="R239" s="226"/>
      <c r="S239" s="226"/>
      <c r="T239" s="227"/>
      <c r="AT239" s="228" t="s">
        <v>151</v>
      </c>
      <c r="AU239" s="228" t="s">
        <v>83</v>
      </c>
      <c r="AV239" s="12" t="s">
        <v>83</v>
      </c>
      <c r="AW239" s="12" t="s">
        <v>37</v>
      </c>
      <c r="AX239" s="12" t="s">
        <v>81</v>
      </c>
      <c r="AY239" s="228" t="s">
        <v>138</v>
      </c>
    </row>
    <row r="240" spans="2:65" s="1" customFormat="1" ht="16.5" customHeight="1">
      <c r="B240" s="40"/>
      <c r="C240" s="202" t="s">
        <v>376</v>
      </c>
      <c r="D240" s="202" t="s">
        <v>140</v>
      </c>
      <c r="E240" s="203" t="s">
        <v>469</v>
      </c>
      <c r="F240" s="204" t="s">
        <v>470</v>
      </c>
      <c r="G240" s="205" t="s">
        <v>433</v>
      </c>
      <c r="H240" s="206">
        <v>2</v>
      </c>
      <c r="I240" s="207"/>
      <c r="J240" s="208">
        <f>ROUND(I240*H240,2)</f>
        <v>0</v>
      </c>
      <c r="K240" s="204" t="s">
        <v>30</v>
      </c>
      <c r="L240" s="60"/>
      <c r="M240" s="209" t="s">
        <v>30</v>
      </c>
      <c r="N240" s="210" t="s">
        <v>45</v>
      </c>
      <c r="O240" s="41"/>
      <c r="P240" s="211">
        <f>O240*H240</f>
        <v>0</v>
      </c>
      <c r="Q240" s="211">
        <v>0.42368</v>
      </c>
      <c r="R240" s="211">
        <f>Q240*H240</f>
        <v>0.84736</v>
      </c>
      <c r="S240" s="211">
        <v>0</v>
      </c>
      <c r="T240" s="212">
        <f>S240*H240</f>
        <v>0</v>
      </c>
      <c r="AR240" s="23" t="s">
        <v>145</v>
      </c>
      <c r="AT240" s="23" t="s">
        <v>140</v>
      </c>
      <c r="AU240" s="23" t="s">
        <v>83</v>
      </c>
      <c r="AY240" s="23" t="s">
        <v>138</v>
      </c>
      <c r="BE240" s="213">
        <f>IF(N240="základní",J240,0)</f>
        <v>0</v>
      </c>
      <c r="BF240" s="213">
        <f>IF(N240="snížená",J240,0)</f>
        <v>0</v>
      </c>
      <c r="BG240" s="213">
        <f>IF(N240="zákl. přenesená",J240,0)</f>
        <v>0</v>
      </c>
      <c r="BH240" s="213">
        <f>IF(N240="sníž. přenesená",J240,0)</f>
        <v>0</v>
      </c>
      <c r="BI240" s="213">
        <f>IF(N240="nulová",J240,0)</f>
        <v>0</v>
      </c>
      <c r="BJ240" s="23" t="s">
        <v>81</v>
      </c>
      <c r="BK240" s="213">
        <f>ROUND(I240*H240,2)</f>
        <v>0</v>
      </c>
      <c r="BL240" s="23" t="s">
        <v>145</v>
      </c>
      <c r="BM240" s="23" t="s">
        <v>836</v>
      </c>
    </row>
    <row r="241" spans="2:65" s="1" customFormat="1">
      <c r="B241" s="40"/>
      <c r="C241" s="62"/>
      <c r="D241" s="214" t="s">
        <v>147</v>
      </c>
      <c r="E241" s="62"/>
      <c r="F241" s="215" t="s">
        <v>472</v>
      </c>
      <c r="G241" s="62"/>
      <c r="H241" s="62"/>
      <c r="I241" s="171"/>
      <c r="J241" s="62"/>
      <c r="K241" s="62"/>
      <c r="L241" s="60"/>
      <c r="M241" s="216"/>
      <c r="N241" s="41"/>
      <c r="O241" s="41"/>
      <c r="P241" s="41"/>
      <c r="Q241" s="41"/>
      <c r="R241" s="41"/>
      <c r="S241" s="41"/>
      <c r="T241" s="77"/>
      <c r="AT241" s="23" t="s">
        <v>147</v>
      </c>
      <c r="AU241" s="23" t="s">
        <v>83</v>
      </c>
    </row>
    <row r="242" spans="2:65" s="1" customFormat="1" ht="27">
      <c r="B242" s="40"/>
      <c r="C242" s="62"/>
      <c r="D242" s="214" t="s">
        <v>209</v>
      </c>
      <c r="E242" s="62"/>
      <c r="F242" s="217" t="s">
        <v>473</v>
      </c>
      <c r="G242" s="62"/>
      <c r="H242" s="62"/>
      <c r="I242" s="171"/>
      <c r="J242" s="62"/>
      <c r="K242" s="62"/>
      <c r="L242" s="60"/>
      <c r="M242" s="216"/>
      <c r="N242" s="41"/>
      <c r="O242" s="41"/>
      <c r="P242" s="41"/>
      <c r="Q242" s="41"/>
      <c r="R242" s="41"/>
      <c r="S242" s="41"/>
      <c r="T242" s="77"/>
      <c r="AT242" s="23" t="s">
        <v>209</v>
      </c>
      <c r="AU242" s="23" t="s">
        <v>83</v>
      </c>
    </row>
    <row r="243" spans="2:65" s="12" customFormat="1">
      <c r="B243" s="218"/>
      <c r="C243" s="219"/>
      <c r="D243" s="214" t="s">
        <v>151</v>
      </c>
      <c r="E243" s="220" t="s">
        <v>30</v>
      </c>
      <c r="F243" s="221" t="s">
        <v>474</v>
      </c>
      <c r="G243" s="219"/>
      <c r="H243" s="222">
        <v>2</v>
      </c>
      <c r="I243" s="223"/>
      <c r="J243" s="219"/>
      <c r="K243" s="219"/>
      <c r="L243" s="224"/>
      <c r="M243" s="225"/>
      <c r="N243" s="226"/>
      <c r="O243" s="226"/>
      <c r="P243" s="226"/>
      <c r="Q243" s="226"/>
      <c r="R243" s="226"/>
      <c r="S243" s="226"/>
      <c r="T243" s="227"/>
      <c r="AT243" s="228" t="s">
        <v>151</v>
      </c>
      <c r="AU243" s="228" t="s">
        <v>83</v>
      </c>
      <c r="AV243" s="12" t="s">
        <v>83</v>
      </c>
      <c r="AW243" s="12" t="s">
        <v>37</v>
      </c>
      <c r="AX243" s="12" t="s">
        <v>81</v>
      </c>
      <c r="AY243" s="228" t="s">
        <v>138</v>
      </c>
    </row>
    <row r="244" spans="2:65" s="1" customFormat="1" ht="25.5" customHeight="1">
      <c r="B244" s="40"/>
      <c r="C244" s="202" t="s">
        <v>382</v>
      </c>
      <c r="D244" s="202" t="s">
        <v>140</v>
      </c>
      <c r="E244" s="203" t="s">
        <v>476</v>
      </c>
      <c r="F244" s="204" t="s">
        <v>477</v>
      </c>
      <c r="G244" s="205" t="s">
        <v>433</v>
      </c>
      <c r="H244" s="206">
        <v>2</v>
      </c>
      <c r="I244" s="207"/>
      <c r="J244" s="208">
        <f>ROUND(I244*H244,2)</f>
        <v>0</v>
      </c>
      <c r="K244" s="204" t="s">
        <v>144</v>
      </c>
      <c r="L244" s="60"/>
      <c r="M244" s="209" t="s">
        <v>30</v>
      </c>
      <c r="N244" s="210" t="s">
        <v>45</v>
      </c>
      <c r="O244" s="41"/>
      <c r="P244" s="211">
        <f>O244*H244</f>
        <v>0</v>
      </c>
      <c r="Q244" s="211">
        <v>0.21734000000000001</v>
      </c>
      <c r="R244" s="211">
        <f>Q244*H244</f>
        <v>0.43468000000000001</v>
      </c>
      <c r="S244" s="211">
        <v>0</v>
      </c>
      <c r="T244" s="212">
        <f>S244*H244</f>
        <v>0</v>
      </c>
      <c r="AR244" s="23" t="s">
        <v>145</v>
      </c>
      <c r="AT244" s="23" t="s">
        <v>140</v>
      </c>
      <c r="AU244" s="23" t="s">
        <v>83</v>
      </c>
      <c r="AY244" s="23" t="s">
        <v>138</v>
      </c>
      <c r="BE244" s="213">
        <f>IF(N244="základní",J244,0)</f>
        <v>0</v>
      </c>
      <c r="BF244" s="213">
        <f>IF(N244="snížená",J244,0)</f>
        <v>0</v>
      </c>
      <c r="BG244" s="213">
        <f>IF(N244="zákl. přenesená",J244,0)</f>
        <v>0</v>
      </c>
      <c r="BH244" s="213">
        <f>IF(N244="sníž. přenesená",J244,0)</f>
        <v>0</v>
      </c>
      <c r="BI244" s="213">
        <f>IF(N244="nulová",J244,0)</f>
        <v>0</v>
      </c>
      <c r="BJ244" s="23" t="s">
        <v>81</v>
      </c>
      <c r="BK244" s="213">
        <f>ROUND(I244*H244,2)</f>
        <v>0</v>
      </c>
      <c r="BL244" s="23" t="s">
        <v>145</v>
      </c>
      <c r="BM244" s="23" t="s">
        <v>837</v>
      </c>
    </row>
    <row r="245" spans="2:65" s="1" customFormat="1">
      <c r="B245" s="40"/>
      <c r="C245" s="62"/>
      <c r="D245" s="214" t="s">
        <v>147</v>
      </c>
      <c r="E245" s="62"/>
      <c r="F245" s="215" t="s">
        <v>477</v>
      </c>
      <c r="G245" s="62"/>
      <c r="H245" s="62"/>
      <c r="I245" s="171"/>
      <c r="J245" s="62"/>
      <c r="K245" s="62"/>
      <c r="L245" s="60"/>
      <c r="M245" s="216"/>
      <c r="N245" s="41"/>
      <c r="O245" s="41"/>
      <c r="P245" s="41"/>
      <c r="Q245" s="41"/>
      <c r="R245" s="41"/>
      <c r="S245" s="41"/>
      <c r="T245" s="77"/>
      <c r="AT245" s="23" t="s">
        <v>147</v>
      </c>
      <c r="AU245" s="23" t="s">
        <v>83</v>
      </c>
    </row>
    <row r="246" spans="2:65" s="1" customFormat="1" ht="40.5">
      <c r="B246" s="40"/>
      <c r="C246" s="62"/>
      <c r="D246" s="214" t="s">
        <v>149</v>
      </c>
      <c r="E246" s="62"/>
      <c r="F246" s="217" t="s">
        <v>479</v>
      </c>
      <c r="G246" s="62"/>
      <c r="H246" s="62"/>
      <c r="I246" s="171"/>
      <c r="J246" s="62"/>
      <c r="K246" s="62"/>
      <c r="L246" s="60"/>
      <c r="M246" s="216"/>
      <c r="N246" s="41"/>
      <c r="O246" s="41"/>
      <c r="P246" s="41"/>
      <c r="Q246" s="41"/>
      <c r="R246" s="41"/>
      <c r="S246" s="41"/>
      <c r="T246" s="77"/>
      <c r="AT246" s="23" t="s">
        <v>149</v>
      </c>
      <c r="AU246" s="23" t="s">
        <v>83</v>
      </c>
    </row>
    <row r="247" spans="2:65" s="12" customFormat="1">
      <c r="B247" s="218"/>
      <c r="C247" s="219"/>
      <c r="D247" s="214" t="s">
        <v>151</v>
      </c>
      <c r="E247" s="220" t="s">
        <v>30</v>
      </c>
      <c r="F247" s="221" t="s">
        <v>83</v>
      </c>
      <c r="G247" s="219"/>
      <c r="H247" s="222">
        <v>2</v>
      </c>
      <c r="I247" s="223"/>
      <c r="J247" s="219"/>
      <c r="K247" s="219"/>
      <c r="L247" s="224"/>
      <c r="M247" s="225"/>
      <c r="N247" s="226"/>
      <c r="O247" s="226"/>
      <c r="P247" s="226"/>
      <c r="Q247" s="226"/>
      <c r="R247" s="226"/>
      <c r="S247" s="226"/>
      <c r="T247" s="227"/>
      <c r="AT247" s="228" t="s">
        <v>151</v>
      </c>
      <c r="AU247" s="228" t="s">
        <v>83</v>
      </c>
      <c r="AV247" s="12" t="s">
        <v>83</v>
      </c>
      <c r="AW247" s="12" t="s">
        <v>37</v>
      </c>
      <c r="AX247" s="12" t="s">
        <v>81</v>
      </c>
      <c r="AY247" s="228" t="s">
        <v>138</v>
      </c>
    </row>
    <row r="248" spans="2:65" s="1" customFormat="1" ht="16.5" customHeight="1">
      <c r="B248" s="40"/>
      <c r="C248" s="240" t="s">
        <v>389</v>
      </c>
      <c r="D248" s="240" t="s">
        <v>250</v>
      </c>
      <c r="E248" s="241" t="s">
        <v>481</v>
      </c>
      <c r="F248" s="242" t="s">
        <v>482</v>
      </c>
      <c r="G248" s="243" t="s">
        <v>433</v>
      </c>
      <c r="H248" s="244">
        <v>2</v>
      </c>
      <c r="I248" s="245"/>
      <c r="J248" s="246">
        <f>ROUND(I248*H248,2)</f>
        <v>0</v>
      </c>
      <c r="K248" s="242" t="s">
        <v>144</v>
      </c>
      <c r="L248" s="247"/>
      <c r="M248" s="248" t="s">
        <v>30</v>
      </c>
      <c r="N248" s="249" t="s">
        <v>45</v>
      </c>
      <c r="O248" s="41"/>
      <c r="P248" s="211">
        <f>O248*H248</f>
        <v>0</v>
      </c>
      <c r="Q248" s="211">
        <v>5.8000000000000003E-2</v>
      </c>
      <c r="R248" s="211">
        <f>Q248*H248</f>
        <v>0.11600000000000001</v>
      </c>
      <c r="S248" s="211">
        <v>0</v>
      </c>
      <c r="T248" s="212">
        <f>S248*H248</f>
        <v>0</v>
      </c>
      <c r="AR248" s="23" t="s">
        <v>190</v>
      </c>
      <c r="AT248" s="23" t="s">
        <v>250</v>
      </c>
      <c r="AU248" s="23" t="s">
        <v>83</v>
      </c>
      <c r="AY248" s="23" t="s">
        <v>138</v>
      </c>
      <c r="BE248" s="213">
        <f>IF(N248="základní",J248,0)</f>
        <v>0</v>
      </c>
      <c r="BF248" s="213">
        <f>IF(N248="snížená",J248,0)</f>
        <v>0</v>
      </c>
      <c r="BG248" s="213">
        <f>IF(N248="zákl. přenesená",J248,0)</f>
        <v>0</v>
      </c>
      <c r="BH248" s="213">
        <f>IF(N248="sníž. přenesená",J248,0)</f>
        <v>0</v>
      </c>
      <c r="BI248" s="213">
        <f>IF(N248="nulová",J248,0)</f>
        <v>0</v>
      </c>
      <c r="BJ248" s="23" t="s">
        <v>81</v>
      </c>
      <c r="BK248" s="213">
        <f>ROUND(I248*H248,2)</f>
        <v>0</v>
      </c>
      <c r="BL248" s="23" t="s">
        <v>145</v>
      </c>
      <c r="BM248" s="23" t="s">
        <v>838</v>
      </c>
    </row>
    <row r="249" spans="2:65" s="1" customFormat="1">
      <c r="B249" s="40"/>
      <c r="C249" s="62"/>
      <c r="D249" s="214" t="s">
        <v>147</v>
      </c>
      <c r="E249" s="62"/>
      <c r="F249" s="215" t="s">
        <v>484</v>
      </c>
      <c r="G249" s="62"/>
      <c r="H249" s="62"/>
      <c r="I249" s="171"/>
      <c r="J249" s="62"/>
      <c r="K249" s="62"/>
      <c r="L249" s="60"/>
      <c r="M249" s="216"/>
      <c r="N249" s="41"/>
      <c r="O249" s="41"/>
      <c r="P249" s="41"/>
      <c r="Q249" s="41"/>
      <c r="R249" s="41"/>
      <c r="S249" s="41"/>
      <c r="T249" s="77"/>
      <c r="AT249" s="23" t="s">
        <v>147</v>
      </c>
      <c r="AU249" s="23" t="s">
        <v>83</v>
      </c>
    </row>
    <row r="250" spans="2:65" s="12" customFormat="1">
      <c r="B250" s="218"/>
      <c r="C250" s="219"/>
      <c r="D250" s="214" t="s">
        <v>151</v>
      </c>
      <c r="E250" s="220" t="s">
        <v>30</v>
      </c>
      <c r="F250" s="221" t="s">
        <v>83</v>
      </c>
      <c r="G250" s="219"/>
      <c r="H250" s="222">
        <v>2</v>
      </c>
      <c r="I250" s="223"/>
      <c r="J250" s="219"/>
      <c r="K250" s="219"/>
      <c r="L250" s="224"/>
      <c r="M250" s="225"/>
      <c r="N250" s="226"/>
      <c r="O250" s="226"/>
      <c r="P250" s="226"/>
      <c r="Q250" s="226"/>
      <c r="R250" s="226"/>
      <c r="S250" s="226"/>
      <c r="T250" s="227"/>
      <c r="AT250" s="228" t="s">
        <v>151</v>
      </c>
      <c r="AU250" s="228" t="s">
        <v>83</v>
      </c>
      <c r="AV250" s="12" t="s">
        <v>83</v>
      </c>
      <c r="AW250" s="12" t="s">
        <v>37</v>
      </c>
      <c r="AX250" s="12" t="s">
        <v>81</v>
      </c>
      <c r="AY250" s="228" t="s">
        <v>138</v>
      </c>
    </row>
    <row r="251" spans="2:65" s="1" customFormat="1" ht="16.5" customHeight="1">
      <c r="B251" s="40"/>
      <c r="C251" s="240" t="s">
        <v>395</v>
      </c>
      <c r="D251" s="240" t="s">
        <v>250</v>
      </c>
      <c r="E251" s="241" t="s">
        <v>486</v>
      </c>
      <c r="F251" s="242" t="s">
        <v>487</v>
      </c>
      <c r="G251" s="243" t="s">
        <v>433</v>
      </c>
      <c r="H251" s="244">
        <v>2</v>
      </c>
      <c r="I251" s="245"/>
      <c r="J251" s="246">
        <f>ROUND(I251*H251,2)</f>
        <v>0</v>
      </c>
      <c r="K251" s="242" t="s">
        <v>144</v>
      </c>
      <c r="L251" s="247"/>
      <c r="M251" s="248" t="s">
        <v>30</v>
      </c>
      <c r="N251" s="249" t="s">
        <v>45</v>
      </c>
      <c r="O251" s="41"/>
      <c r="P251" s="211">
        <f>O251*H251</f>
        <v>0</v>
      </c>
      <c r="Q251" s="211">
        <v>0.06</v>
      </c>
      <c r="R251" s="211">
        <f>Q251*H251</f>
        <v>0.12</v>
      </c>
      <c r="S251" s="211">
        <v>0</v>
      </c>
      <c r="T251" s="212">
        <f>S251*H251</f>
        <v>0</v>
      </c>
      <c r="AR251" s="23" t="s">
        <v>190</v>
      </c>
      <c r="AT251" s="23" t="s">
        <v>250</v>
      </c>
      <c r="AU251" s="23" t="s">
        <v>83</v>
      </c>
      <c r="AY251" s="23" t="s">
        <v>138</v>
      </c>
      <c r="BE251" s="213">
        <f>IF(N251="základní",J251,0)</f>
        <v>0</v>
      </c>
      <c r="BF251" s="213">
        <f>IF(N251="snížená",J251,0)</f>
        <v>0</v>
      </c>
      <c r="BG251" s="213">
        <f>IF(N251="zákl. přenesená",J251,0)</f>
        <v>0</v>
      </c>
      <c r="BH251" s="213">
        <f>IF(N251="sníž. přenesená",J251,0)</f>
        <v>0</v>
      </c>
      <c r="BI251" s="213">
        <f>IF(N251="nulová",J251,0)</f>
        <v>0</v>
      </c>
      <c r="BJ251" s="23" t="s">
        <v>81</v>
      </c>
      <c r="BK251" s="213">
        <f>ROUND(I251*H251,2)</f>
        <v>0</v>
      </c>
      <c r="BL251" s="23" t="s">
        <v>145</v>
      </c>
      <c r="BM251" s="23" t="s">
        <v>839</v>
      </c>
    </row>
    <row r="252" spans="2:65" s="1" customFormat="1">
      <c r="B252" s="40"/>
      <c r="C252" s="62"/>
      <c r="D252" s="214" t="s">
        <v>147</v>
      </c>
      <c r="E252" s="62"/>
      <c r="F252" s="215" t="s">
        <v>489</v>
      </c>
      <c r="G252" s="62"/>
      <c r="H252" s="62"/>
      <c r="I252" s="171"/>
      <c r="J252" s="62"/>
      <c r="K252" s="62"/>
      <c r="L252" s="60"/>
      <c r="M252" s="216"/>
      <c r="N252" s="41"/>
      <c r="O252" s="41"/>
      <c r="P252" s="41"/>
      <c r="Q252" s="41"/>
      <c r="R252" s="41"/>
      <c r="S252" s="41"/>
      <c r="T252" s="77"/>
      <c r="AT252" s="23" t="s">
        <v>147</v>
      </c>
      <c r="AU252" s="23" t="s">
        <v>83</v>
      </c>
    </row>
    <row r="253" spans="2:65" s="12" customFormat="1">
      <c r="B253" s="218"/>
      <c r="C253" s="219"/>
      <c r="D253" s="214" t="s">
        <v>151</v>
      </c>
      <c r="E253" s="220" t="s">
        <v>30</v>
      </c>
      <c r="F253" s="221" t="s">
        <v>83</v>
      </c>
      <c r="G253" s="219"/>
      <c r="H253" s="222">
        <v>2</v>
      </c>
      <c r="I253" s="223"/>
      <c r="J253" s="219"/>
      <c r="K253" s="219"/>
      <c r="L253" s="224"/>
      <c r="M253" s="225"/>
      <c r="N253" s="226"/>
      <c r="O253" s="226"/>
      <c r="P253" s="226"/>
      <c r="Q253" s="226"/>
      <c r="R253" s="226"/>
      <c r="S253" s="226"/>
      <c r="T253" s="227"/>
      <c r="AT253" s="228" t="s">
        <v>151</v>
      </c>
      <c r="AU253" s="228" t="s">
        <v>83</v>
      </c>
      <c r="AV253" s="12" t="s">
        <v>83</v>
      </c>
      <c r="AW253" s="12" t="s">
        <v>37</v>
      </c>
      <c r="AX253" s="12" t="s">
        <v>81</v>
      </c>
      <c r="AY253" s="228" t="s">
        <v>138</v>
      </c>
    </row>
    <row r="254" spans="2:65" s="1" customFormat="1" ht="16.5" customHeight="1">
      <c r="B254" s="40"/>
      <c r="C254" s="202" t="s">
        <v>402</v>
      </c>
      <c r="D254" s="202" t="s">
        <v>140</v>
      </c>
      <c r="E254" s="203" t="s">
        <v>491</v>
      </c>
      <c r="F254" s="204" t="s">
        <v>492</v>
      </c>
      <c r="G254" s="205" t="s">
        <v>433</v>
      </c>
      <c r="H254" s="206">
        <v>2</v>
      </c>
      <c r="I254" s="207"/>
      <c r="J254" s="208">
        <f>ROUND(I254*H254,2)</f>
        <v>0</v>
      </c>
      <c r="K254" s="204" t="s">
        <v>144</v>
      </c>
      <c r="L254" s="60"/>
      <c r="M254" s="209" t="s">
        <v>30</v>
      </c>
      <c r="N254" s="210" t="s">
        <v>45</v>
      </c>
      <c r="O254" s="41"/>
      <c r="P254" s="211">
        <f>O254*H254</f>
        <v>0</v>
      </c>
      <c r="Q254" s="211">
        <v>0.42080000000000001</v>
      </c>
      <c r="R254" s="211">
        <f>Q254*H254</f>
        <v>0.84160000000000001</v>
      </c>
      <c r="S254" s="211">
        <v>0</v>
      </c>
      <c r="T254" s="212">
        <f>S254*H254</f>
        <v>0</v>
      </c>
      <c r="AR254" s="23" t="s">
        <v>145</v>
      </c>
      <c r="AT254" s="23" t="s">
        <v>140</v>
      </c>
      <c r="AU254" s="23" t="s">
        <v>83</v>
      </c>
      <c r="AY254" s="23" t="s">
        <v>138</v>
      </c>
      <c r="BE254" s="213">
        <f>IF(N254="základní",J254,0)</f>
        <v>0</v>
      </c>
      <c r="BF254" s="213">
        <f>IF(N254="snížená",J254,0)</f>
        <v>0</v>
      </c>
      <c r="BG254" s="213">
        <f>IF(N254="zákl. přenesená",J254,0)</f>
        <v>0</v>
      </c>
      <c r="BH254" s="213">
        <f>IF(N254="sníž. přenesená",J254,0)</f>
        <v>0</v>
      </c>
      <c r="BI254" s="213">
        <f>IF(N254="nulová",J254,0)</f>
        <v>0</v>
      </c>
      <c r="BJ254" s="23" t="s">
        <v>81</v>
      </c>
      <c r="BK254" s="213">
        <f>ROUND(I254*H254,2)</f>
        <v>0</v>
      </c>
      <c r="BL254" s="23" t="s">
        <v>145</v>
      </c>
      <c r="BM254" s="23" t="s">
        <v>840</v>
      </c>
    </row>
    <row r="255" spans="2:65" s="1" customFormat="1">
      <c r="B255" s="40"/>
      <c r="C255" s="62"/>
      <c r="D255" s="214" t="s">
        <v>147</v>
      </c>
      <c r="E255" s="62"/>
      <c r="F255" s="215" t="s">
        <v>492</v>
      </c>
      <c r="G255" s="62"/>
      <c r="H255" s="62"/>
      <c r="I255" s="171"/>
      <c r="J255" s="62"/>
      <c r="K255" s="62"/>
      <c r="L255" s="60"/>
      <c r="M255" s="216"/>
      <c r="N255" s="41"/>
      <c r="O255" s="41"/>
      <c r="P255" s="41"/>
      <c r="Q255" s="41"/>
      <c r="R255" s="41"/>
      <c r="S255" s="41"/>
      <c r="T255" s="77"/>
      <c r="AT255" s="23" t="s">
        <v>147</v>
      </c>
      <c r="AU255" s="23" t="s">
        <v>83</v>
      </c>
    </row>
    <row r="256" spans="2:65" s="1" customFormat="1" ht="108">
      <c r="B256" s="40"/>
      <c r="C256" s="62"/>
      <c r="D256" s="214" t="s">
        <v>149</v>
      </c>
      <c r="E256" s="62"/>
      <c r="F256" s="217" t="s">
        <v>494</v>
      </c>
      <c r="G256" s="62"/>
      <c r="H256" s="62"/>
      <c r="I256" s="171"/>
      <c r="J256" s="62"/>
      <c r="K256" s="62"/>
      <c r="L256" s="60"/>
      <c r="M256" s="216"/>
      <c r="N256" s="41"/>
      <c r="O256" s="41"/>
      <c r="P256" s="41"/>
      <c r="Q256" s="41"/>
      <c r="R256" s="41"/>
      <c r="S256" s="41"/>
      <c r="T256" s="77"/>
      <c r="AT256" s="23" t="s">
        <v>149</v>
      </c>
      <c r="AU256" s="23" t="s">
        <v>83</v>
      </c>
    </row>
    <row r="257" spans="2:65" s="12" customFormat="1">
      <c r="B257" s="218"/>
      <c r="C257" s="219"/>
      <c r="D257" s="214" t="s">
        <v>151</v>
      </c>
      <c r="E257" s="220" t="s">
        <v>30</v>
      </c>
      <c r="F257" s="221" t="s">
        <v>83</v>
      </c>
      <c r="G257" s="219"/>
      <c r="H257" s="222">
        <v>2</v>
      </c>
      <c r="I257" s="223"/>
      <c r="J257" s="219"/>
      <c r="K257" s="219"/>
      <c r="L257" s="224"/>
      <c r="M257" s="225"/>
      <c r="N257" s="226"/>
      <c r="O257" s="226"/>
      <c r="P257" s="226"/>
      <c r="Q257" s="226"/>
      <c r="R257" s="226"/>
      <c r="S257" s="226"/>
      <c r="T257" s="227"/>
      <c r="AT257" s="228" t="s">
        <v>151</v>
      </c>
      <c r="AU257" s="228" t="s">
        <v>83</v>
      </c>
      <c r="AV257" s="12" t="s">
        <v>83</v>
      </c>
      <c r="AW257" s="12" t="s">
        <v>37</v>
      </c>
      <c r="AX257" s="12" t="s">
        <v>81</v>
      </c>
      <c r="AY257" s="228" t="s">
        <v>138</v>
      </c>
    </row>
    <row r="258" spans="2:65" s="1" customFormat="1" ht="25.5" customHeight="1">
      <c r="B258" s="40"/>
      <c r="C258" s="202" t="s">
        <v>410</v>
      </c>
      <c r="D258" s="202" t="s">
        <v>140</v>
      </c>
      <c r="E258" s="203" t="s">
        <v>496</v>
      </c>
      <c r="F258" s="204" t="s">
        <v>497</v>
      </c>
      <c r="G258" s="205" t="s">
        <v>433</v>
      </c>
      <c r="H258" s="206">
        <v>7</v>
      </c>
      <c r="I258" s="207"/>
      <c r="J258" s="208">
        <f>ROUND(I258*H258,2)</f>
        <v>0</v>
      </c>
      <c r="K258" s="204" t="s">
        <v>144</v>
      </c>
      <c r="L258" s="60"/>
      <c r="M258" s="209" t="s">
        <v>30</v>
      </c>
      <c r="N258" s="210" t="s">
        <v>45</v>
      </c>
      <c r="O258" s="41"/>
      <c r="P258" s="211">
        <f>O258*H258</f>
        <v>0</v>
      </c>
      <c r="Q258" s="211">
        <v>0.31108000000000002</v>
      </c>
      <c r="R258" s="211">
        <f>Q258*H258</f>
        <v>2.1775600000000002</v>
      </c>
      <c r="S258" s="211">
        <v>0</v>
      </c>
      <c r="T258" s="212">
        <f>S258*H258</f>
        <v>0</v>
      </c>
      <c r="AR258" s="23" t="s">
        <v>145</v>
      </c>
      <c r="AT258" s="23" t="s">
        <v>140</v>
      </c>
      <c r="AU258" s="23" t="s">
        <v>83</v>
      </c>
      <c r="AY258" s="23" t="s">
        <v>138</v>
      </c>
      <c r="BE258" s="213">
        <f>IF(N258="základní",J258,0)</f>
        <v>0</v>
      </c>
      <c r="BF258" s="213">
        <f>IF(N258="snížená",J258,0)</f>
        <v>0</v>
      </c>
      <c r="BG258" s="213">
        <f>IF(N258="zákl. přenesená",J258,0)</f>
        <v>0</v>
      </c>
      <c r="BH258" s="213">
        <f>IF(N258="sníž. přenesená",J258,0)</f>
        <v>0</v>
      </c>
      <c r="BI258" s="213">
        <f>IF(N258="nulová",J258,0)</f>
        <v>0</v>
      </c>
      <c r="BJ258" s="23" t="s">
        <v>81</v>
      </c>
      <c r="BK258" s="213">
        <f>ROUND(I258*H258,2)</f>
        <v>0</v>
      </c>
      <c r="BL258" s="23" t="s">
        <v>145</v>
      </c>
      <c r="BM258" s="23" t="s">
        <v>841</v>
      </c>
    </row>
    <row r="259" spans="2:65" s="1" customFormat="1" ht="27">
      <c r="B259" s="40"/>
      <c r="C259" s="62"/>
      <c r="D259" s="214" t="s">
        <v>147</v>
      </c>
      <c r="E259" s="62"/>
      <c r="F259" s="215" t="s">
        <v>499</v>
      </c>
      <c r="G259" s="62"/>
      <c r="H259" s="62"/>
      <c r="I259" s="171"/>
      <c r="J259" s="62"/>
      <c r="K259" s="62"/>
      <c r="L259" s="60"/>
      <c r="M259" s="216"/>
      <c r="N259" s="41"/>
      <c r="O259" s="41"/>
      <c r="P259" s="41"/>
      <c r="Q259" s="41"/>
      <c r="R259" s="41"/>
      <c r="S259" s="41"/>
      <c r="T259" s="77"/>
      <c r="AT259" s="23" t="s">
        <v>147</v>
      </c>
      <c r="AU259" s="23" t="s">
        <v>83</v>
      </c>
    </row>
    <row r="260" spans="2:65" s="1" customFormat="1" ht="108">
      <c r="B260" s="40"/>
      <c r="C260" s="62"/>
      <c r="D260" s="214" t="s">
        <v>149</v>
      </c>
      <c r="E260" s="62"/>
      <c r="F260" s="217" t="s">
        <v>494</v>
      </c>
      <c r="G260" s="62"/>
      <c r="H260" s="62"/>
      <c r="I260" s="171"/>
      <c r="J260" s="62"/>
      <c r="K260" s="62"/>
      <c r="L260" s="60"/>
      <c r="M260" s="216"/>
      <c r="N260" s="41"/>
      <c r="O260" s="41"/>
      <c r="P260" s="41"/>
      <c r="Q260" s="41"/>
      <c r="R260" s="41"/>
      <c r="S260" s="41"/>
      <c r="T260" s="77"/>
      <c r="AT260" s="23" t="s">
        <v>149</v>
      </c>
      <c r="AU260" s="23" t="s">
        <v>83</v>
      </c>
    </row>
    <row r="261" spans="2:65" s="12" customFormat="1">
      <c r="B261" s="218"/>
      <c r="C261" s="219"/>
      <c r="D261" s="214" t="s">
        <v>151</v>
      </c>
      <c r="E261" s="220" t="s">
        <v>30</v>
      </c>
      <c r="F261" s="221" t="s">
        <v>183</v>
      </c>
      <c r="G261" s="219"/>
      <c r="H261" s="222">
        <v>7</v>
      </c>
      <c r="I261" s="223"/>
      <c r="J261" s="219"/>
      <c r="K261" s="219"/>
      <c r="L261" s="224"/>
      <c r="M261" s="225"/>
      <c r="N261" s="226"/>
      <c r="O261" s="226"/>
      <c r="P261" s="226"/>
      <c r="Q261" s="226"/>
      <c r="R261" s="226"/>
      <c r="S261" s="226"/>
      <c r="T261" s="227"/>
      <c r="AT261" s="228" t="s">
        <v>151</v>
      </c>
      <c r="AU261" s="228" t="s">
        <v>83</v>
      </c>
      <c r="AV261" s="12" t="s">
        <v>83</v>
      </c>
      <c r="AW261" s="12" t="s">
        <v>37</v>
      </c>
      <c r="AX261" s="12" t="s">
        <v>81</v>
      </c>
      <c r="AY261" s="228" t="s">
        <v>138</v>
      </c>
    </row>
    <row r="262" spans="2:65" s="11" customFormat="1" ht="29.85" customHeight="1">
      <c r="B262" s="186"/>
      <c r="C262" s="187"/>
      <c r="D262" s="188" t="s">
        <v>73</v>
      </c>
      <c r="E262" s="200" t="s">
        <v>196</v>
      </c>
      <c r="F262" s="200" t="s">
        <v>505</v>
      </c>
      <c r="G262" s="187"/>
      <c r="H262" s="187"/>
      <c r="I262" s="190"/>
      <c r="J262" s="201">
        <f>BK262</f>
        <v>0</v>
      </c>
      <c r="K262" s="187"/>
      <c r="L262" s="192"/>
      <c r="M262" s="193"/>
      <c r="N262" s="194"/>
      <c r="O262" s="194"/>
      <c r="P262" s="195">
        <f>P263+SUM(P264:P355)</f>
        <v>0</v>
      </c>
      <c r="Q262" s="194"/>
      <c r="R262" s="195">
        <f>R263+SUM(R264:R355)</f>
        <v>72.979590000000002</v>
      </c>
      <c r="S262" s="194"/>
      <c r="T262" s="196">
        <f>T263+SUM(T264:T355)</f>
        <v>544.03899999999999</v>
      </c>
      <c r="AR262" s="197" t="s">
        <v>81</v>
      </c>
      <c r="AT262" s="198" t="s">
        <v>73</v>
      </c>
      <c r="AU262" s="198" t="s">
        <v>81</v>
      </c>
      <c r="AY262" s="197" t="s">
        <v>138</v>
      </c>
      <c r="BK262" s="199">
        <f>BK263+SUM(BK264:BK355)</f>
        <v>0</v>
      </c>
    </row>
    <row r="263" spans="2:65" s="1" customFormat="1" ht="25.5" customHeight="1">
      <c r="B263" s="40"/>
      <c r="C263" s="202" t="s">
        <v>415</v>
      </c>
      <c r="D263" s="202" t="s">
        <v>140</v>
      </c>
      <c r="E263" s="203" t="s">
        <v>517</v>
      </c>
      <c r="F263" s="204" t="s">
        <v>518</v>
      </c>
      <c r="G263" s="205" t="s">
        <v>433</v>
      </c>
      <c r="H263" s="206">
        <v>7</v>
      </c>
      <c r="I263" s="207"/>
      <c r="J263" s="208">
        <f>ROUND(I263*H263,2)</f>
        <v>0</v>
      </c>
      <c r="K263" s="204" t="s">
        <v>144</v>
      </c>
      <c r="L263" s="60"/>
      <c r="M263" s="209" t="s">
        <v>30</v>
      </c>
      <c r="N263" s="210" t="s">
        <v>45</v>
      </c>
      <c r="O263" s="41"/>
      <c r="P263" s="211">
        <f>O263*H263</f>
        <v>0</v>
      </c>
      <c r="Q263" s="211">
        <v>6.9999999999999999E-4</v>
      </c>
      <c r="R263" s="211">
        <f>Q263*H263</f>
        <v>4.8999999999999998E-3</v>
      </c>
      <c r="S263" s="211">
        <v>0</v>
      </c>
      <c r="T263" s="212">
        <f>S263*H263</f>
        <v>0</v>
      </c>
      <c r="AR263" s="23" t="s">
        <v>145</v>
      </c>
      <c r="AT263" s="23" t="s">
        <v>140</v>
      </c>
      <c r="AU263" s="23" t="s">
        <v>83</v>
      </c>
      <c r="AY263" s="23" t="s">
        <v>138</v>
      </c>
      <c r="BE263" s="213">
        <f>IF(N263="základní",J263,0)</f>
        <v>0</v>
      </c>
      <c r="BF263" s="213">
        <f>IF(N263="snížená",J263,0)</f>
        <v>0</v>
      </c>
      <c r="BG263" s="213">
        <f>IF(N263="zákl. přenesená",J263,0)</f>
        <v>0</v>
      </c>
      <c r="BH263" s="213">
        <f>IF(N263="sníž. přenesená",J263,0)</f>
        <v>0</v>
      </c>
      <c r="BI263" s="213">
        <f>IF(N263="nulová",J263,0)</f>
        <v>0</v>
      </c>
      <c r="BJ263" s="23" t="s">
        <v>81</v>
      </c>
      <c r="BK263" s="213">
        <f>ROUND(I263*H263,2)</f>
        <v>0</v>
      </c>
      <c r="BL263" s="23" t="s">
        <v>145</v>
      </c>
      <c r="BM263" s="23" t="s">
        <v>842</v>
      </c>
    </row>
    <row r="264" spans="2:65" s="1" customFormat="1">
      <c r="B264" s="40"/>
      <c r="C264" s="62"/>
      <c r="D264" s="214" t="s">
        <v>147</v>
      </c>
      <c r="E264" s="62"/>
      <c r="F264" s="215" t="s">
        <v>520</v>
      </c>
      <c r="G264" s="62"/>
      <c r="H264" s="62"/>
      <c r="I264" s="171"/>
      <c r="J264" s="62"/>
      <c r="K264" s="62"/>
      <c r="L264" s="60"/>
      <c r="M264" s="216"/>
      <c r="N264" s="41"/>
      <c r="O264" s="41"/>
      <c r="P264" s="41"/>
      <c r="Q264" s="41"/>
      <c r="R264" s="41"/>
      <c r="S264" s="41"/>
      <c r="T264" s="77"/>
      <c r="AT264" s="23" t="s">
        <v>147</v>
      </c>
      <c r="AU264" s="23" t="s">
        <v>83</v>
      </c>
    </row>
    <row r="265" spans="2:65" s="1" customFormat="1" ht="135">
      <c r="B265" s="40"/>
      <c r="C265" s="62"/>
      <c r="D265" s="214" t="s">
        <v>149</v>
      </c>
      <c r="E265" s="62"/>
      <c r="F265" s="217" t="s">
        <v>521</v>
      </c>
      <c r="G265" s="62"/>
      <c r="H265" s="62"/>
      <c r="I265" s="171"/>
      <c r="J265" s="62"/>
      <c r="K265" s="62"/>
      <c r="L265" s="60"/>
      <c r="M265" s="216"/>
      <c r="N265" s="41"/>
      <c r="O265" s="41"/>
      <c r="P265" s="41"/>
      <c r="Q265" s="41"/>
      <c r="R265" s="41"/>
      <c r="S265" s="41"/>
      <c r="T265" s="77"/>
      <c r="AT265" s="23" t="s">
        <v>149</v>
      </c>
      <c r="AU265" s="23" t="s">
        <v>83</v>
      </c>
    </row>
    <row r="266" spans="2:65" s="12" customFormat="1">
      <c r="B266" s="218"/>
      <c r="C266" s="219"/>
      <c r="D266" s="214" t="s">
        <v>151</v>
      </c>
      <c r="E266" s="220" t="s">
        <v>30</v>
      </c>
      <c r="F266" s="221" t="s">
        <v>183</v>
      </c>
      <c r="G266" s="219"/>
      <c r="H266" s="222">
        <v>7</v>
      </c>
      <c r="I266" s="223"/>
      <c r="J266" s="219"/>
      <c r="K266" s="219"/>
      <c r="L266" s="224"/>
      <c r="M266" s="225"/>
      <c r="N266" s="226"/>
      <c r="O266" s="226"/>
      <c r="P266" s="226"/>
      <c r="Q266" s="226"/>
      <c r="R266" s="226"/>
      <c r="S266" s="226"/>
      <c r="T266" s="227"/>
      <c r="AT266" s="228" t="s">
        <v>151</v>
      </c>
      <c r="AU266" s="228" t="s">
        <v>83</v>
      </c>
      <c r="AV266" s="12" t="s">
        <v>83</v>
      </c>
      <c r="AW266" s="12" t="s">
        <v>37</v>
      </c>
      <c r="AX266" s="12" t="s">
        <v>81</v>
      </c>
      <c r="AY266" s="228" t="s">
        <v>138</v>
      </c>
    </row>
    <row r="267" spans="2:65" s="1" customFormat="1" ht="16.5" customHeight="1">
      <c r="B267" s="40"/>
      <c r="C267" s="240" t="s">
        <v>423</v>
      </c>
      <c r="D267" s="240" t="s">
        <v>250</v>
      </c>
      <c r="E267" s="241" t="s">
        <v>523</v>
      </c>
      <c r="F267" s="242" t="s">
        <v>524</v>
      </c>
      <c r="G267" s="243" t="s">
        <v>433</v>
      </c>
      <c r="H267" s="244">
        <v>1</v>
      </c>
      <c r="I267" s="245"/>
      <c r="J267" s="246">
        <f>ROUND(I267*H267,2)</f>
        <v>0</v>
      </c>
      <c r="K267" s="242" t="s">
        <v>144</v>
      </c>
      <c r="L267" s="247"/>
      <c r="M267" s="248" t="s">
        <v>30</v>
      </c>
      <c r="N267" s="249" t="s">
        <v>45</v>
      </c>
      <c r="O267" s="41"/>
      <c r="P267" s="211">
        <f>O267*H267</f>
        <v>0</v>
      </c>
      <c r="Q267" s="211">
        <v>4.0000000000000001E-3</v>
      </c>
      <c r="R267" s="211">
        <f>Q267*H267</f>
        <v>4.0000000000000001E-3</v>
      </c>
      <c r="S267" s="211">
        <v>0</v>
      </c>
      <c r="T267" s="212">
        <f>S267*H267</f>
        <v>0</v>
      </c>
      <c r="AR267" s="23" t="s">
        <v>190</v>
      </c>
      <c r="AT267" s="23" t="s">
        <v>250</v>
      </c>
      <c r="AU267" s="23" t="s">
        <v>83</v>
      </c>
      <c r="AY267" s="23" t="s">
        <v>138</v>
      </c>
      <c r="BE267" s="213">
        <f>IF(N267="základní",J267,0)</f>
        <v>0</v>
      </c>
      <c r="BF267" s="213">
        <f>IF(N267="snížená",J267,0)</f>
        <v>0</v>
      </c>
      <c r="BG267" s="213">
        <f>IF(N267="zákl. přenesená",J267,0)</f>
        <v>0</v>
      </c>
      <c r="BH267" s="213">
        <f>IF(N267="sníž. přenesená",J267,0)</f>
        <v>0</v>
      </c>
      <c r="BI267" s="213">
        <f>IF(N267="nulová",J267,0)</f>
        <v>0</v>
      </c>
      <c r="BJ267" s="23" t="s">
        <v>81</v>
      </c>
      <c r="BK267" s="213">
        <f>ROUND(I267*H267,2)</f>
        <v>0</v>
      </c>
      <c r="BL267" s="23" t="s">
        <v>145</v>
      </c>
      <c r="BM267" s="23" t="s">
        <v>843</v>
      </c>
    </row>
    <row r="268" spans="2:65" s="1" customFormat="1">
      <c r="B268" s="40"/>
      <c r="C268" s="62"/>
      <c r="D268" s="214" t="s">
        <v>147</v>
      </c>
      <c r="E268" s="62"/>
      <c r="F268" s="215" t="s">
        <v>526</v>
      </c>
      <c r="G268" s="62"/>
      <c r="H268" s="62"/>
      <c r="I268" s="171"/>
      <c r="J268" s="62"/>
      <c r="K268" s="62"/>
      <c r="L268" s="60"/>
      <c r="M268" s="216"/>
      <c r="N268" s="41"/>
      <c r="O268" s="41"/>
      <c r="P268" s="41"/>
      <c r="Q268" s="41"/>
      <c r="R268" s="41"/>
      <c r="S268" s="41"/>
      <c r="T268" s="77"/>
      <c r="AT268" s="23" t="s">
        <v>147</v>
      </c>
      <c r="AU268" s="23" t="s">
        <v>83</v>
      </c>
    </row>
    <row r="269" spans="2:65" s="12" customFormat="1">
      <c r="B269" s="218"/>
      <c r="C269" s="219"/>
      <c r="D269" s="214" t="s">
        <v>151</v>
      </c>
      <c r="E269" s="220" t="s">
        <v>30</v>
      </c>
      <c r="F269" s="221" t="s">
        <v>844</v>
      </c>
      <c r="G269" s="219"/>
      <c r="H269" s="222">
        <v>1</v>
      </c>
      <c r="I269" s="223"/>
      <c r="J269" s="219"/>
      <c r="K269" s="219"/>
      <c r="L269" s="224"/>
      <c r="M269" s="225"/>
      <c r="N269" s="226"/>
      <c r="O269" s="226"/>
      <c r="P269" s="226"/>
      <c r="Q269" s="226"/>
      <c r="R269" s="226"/>
      <c r="S269" s="226"/>
      <c r="T269" s="227"/>
      <c r="AT269" s="228" t="s">
        <v>151</v>
      </c>
      <c r="AU269" s="228" t="s">
        <v>83</v>
      </c>
      <c r="AV269" s="12" t="s">
        <v>83</v>
      </c>
      <c r="AW269" s="12" t="s">
        <v>37</v>
      </c>
      <c r="AX269" s="12" t="s">
        <v>81</v>
      </c>
      <c r="AY269" s="228" t="s">
        <v>138</v>
      </c>
    </row>
    <row r="270" spans="2:65" s="1" customFormat="1" ht="16.5" customHeight="1">
      <c r="B270" s="40"/>
      <c r="C270" s="240" t="s">
        <v>430</v>
      </c>
      <c r="D270" s="240" t="s">
        <v>250</v>
      </c>
      <c r="E270" s="241" t="s">
        <v>529</v>
      </c>
      <c r="F270" s="242" t="s">
        <v>530</v>
      </c>
      <c r="G270" s="243" t="s">
        <v>433</v>
      </c>
      <c r="H270" s="244">
        <v>2</v>
      </c>
      <c r="I270" s="245"/>
      <c r="J270" s="246">
        <f>ROUND(I270*H270,2)</f>
        <v>0</v>
      </c>
      <c r="K270" s="242" t="s">
        <v>144</v>
      </c>
      <c r="L270" s="247"/>
      <c r="M270" s="248" t="s">
        <v>30</v>
      </c>
      <c r="N270" s="249" t="s">
        <v>45</v>
      </c>
      <c r="O270" s="41"/>
      <c r="P270" s="211">
        <f>O270*H270</f>
        <v>0</v>
      </c>
      <c r="Q270" s="211">
        <v>4.0000000000000001E-3</v>
      </c>
      <c r="R270" s="211">
        <f>Q270*H270</f>
        <v>8.0000000000000002E-3</v>
      </c>
      <c r="S270" s="211">
        <v>0</v>
      </c>
      <c r="T270" s="212">
        <f>S270*H270</f>
        <v>0</v>
      </c>
      <c r="AR270" s="23" t="s">
        <v>190</v>
      </c>
      <c r="AT270" s="23" t="s">
        <v>250</v>
      </c>
      <c r="AU270" s="23" t="s">
        <v>83</v>
      </c>
      <c r="AY270" s="23" t="s">
        <v>138</v>
      </c>
      <c r="BE270" s="213">
        <f>IF(N270="základní",J270,0)</f>
        <v>0</v>
      </c>
      <c r="BF270" s="213">
        <f>IF(N270="snížená",J270,0)</f>
        <v>0</v>
      </c>
      <c r="BG270" s="213">
        <f>IF(N270="zákl. přenesená",J270,0)</f>
        <v>0</v>
      </c>
      <c r="BH270" s="213">
        <f>IF(N270="sníž. přenesená",J270,0)</f>
        <v>0</v>
      </c>
      <c r="BI270" s="213">
        <f>IF(N270="nulová",J270,0)</f>
        <v>0</v>
      </c>
      <c r="BJ270" s="23" t="s">
        <v>81</v>
      </c>
      <c r="BK270" s="213">
        <f>ROUND(I270*H270,2)</f>
        <v>0</v>
      </c>
      <c r="BL270" s="23" t="s">
        <v>145</v>
      </c>
      <c r="BM270" s="23" t="s">
        <v>845</v>
      </c>
    </row>
    <row r="271" spans="2:65" s="1" customFormat="1">
      <c r="B271" s="40"/>
      <c r="C271" s="62"/>
      <c r="D271" s="214" t="s">
        <v>147</v>
      </c>
      <c r="E271" s="62"/>
      <c r="F271" s="215" t="s">
        <v>532</v>
      </c>
      <c r="G271" s="62"/>
      <c r="H271" s="62"/>
      <c r="I271" s="171"/>
      <c r="J271" s="62"/>
      <c r="K271" s="62"/>
      <c r="L271" s="60"/>
      <c r="M271" s="216"/>
      <c r="N271" s="41"/>
      <c r="O271" s="41"/>
      <c r="P271" s="41"/>
      <c r="Q271" s="41"/>
      <c r="R271" s="41"/>
      <c r="S271" s="41"/>
      <c r="T271" s="77"/>
      <c r="AT271" s="23" t="s">
        <v>147</v>
      </c>
      <c r="AU271" s="23" t="s">
        <v>83</v>
      </c>
    </row>
    <row r="272" spans="2:65" s="12" customFormat="1">
      <c r="B272" s="218"/>
      <c r="C272" s="219"/>
      <c r="D272" s="214" t="s">
        <v>151</v>
      </c>
      <c r="E272" s="220" t="s">
        <v>30</v>
      </c>
      <c r="F272" s="221" t="s">
        <v>846</v>
      </c>
      <c r="G272" s="219"/>
      <c r="H272" s="222">
        <v>2</v>
      </c>
      <c r="I272" s="223"/>
      <c r="J272" s="219"/>
      <c r="K272" s="219"/>
      <c r="L272" s="224"/>
      <c r="M272" s="225"/>
      <c r="N272" s="226"/>
      <c r="O272" s="226"/>
      <c r="P272" s="226"/>
      <c r="Q272" s="226"/>
      <c r="R272" s="226"/>
      <c r="S272" s="226"/>
      <c r="T272" s="227"/>
      <c r="AT272" s="228" t="s">
        <v>151</v>
      </c>
      <c r="AU272" s="228" t="s">
        <v>83</v>
      </c>
      <c r="AV272" s="12" t="s">
        <v>83</v>
      </c>
      <c r="AW272" s="12" t="s">
        <v>37</v>
      </c>
      <c r="AX272" s="12" t="s">
        <v>81</v>
      </c>
      <c r="AY272" s="228" t="s">
        <v>138</v>
      </c>
    </row>
    <row r="273" spans="2:65" s="1" customFormat="1" ht="16.5" customHeight="1">
      <c r="B273" s="40"/>
      <c r="C273" s="240" t="s">
        <v>437</v>
      </c>
      <c r="D273" s="240" t="s">
        <v>250</v>
      </c>
      <c r="E273" s="241" t="s">
        <v>847</v>
      </c>
      <c r="F273" s="242" t="s">
        <v>848</v>
      </c>
      <c r="G273" s="243" t="s">
        <v>433</v>
      </c>
      <c r="H273" s="244">
        <v>1</v>
      </c>
      <c r="I273" s="245"/>
      <c r="J273" s="246">
        <f>ROUND(I273*H273,2)</f>
        <v>0</v>
      </c>
      <c r="K273" s="242" t="s">
        <v>144</v>
      </c>
      <c r="L273" s="247"/>
      <c r="M273" s="248" t="s">
        <v>30</v>
      </c>
      <c r="N273" s="249" t="s">
        <v>45</v>
      </c>
      <c r="O273" s="41"/>
      <c r="P273" s="211">
        <f>O273*H273</f>
        <v>0</v>
      </c>
      <c r="Q273" s="211">
        <v>4.0000000000000001E-3</v>
      </c>
      <c r="R273" s="211">
        <f>Q273*H273</f>
        <v>4.0000000000000001E-3</v>
      </c>
      <c r="S273" s="211">
        <v>0</v>
      </c>
      <c r="T273" s="212">
        <f>S273*H273</f>
        <v>0</v>
      </c>
      <c r="AR273" s="23" t="s">
        <v>190</v>
      </c>
      <c r="AT273" s="23" t="s">
        <v>250</v>
      </c>
      <c r="AU273" s="23" t="s">
        <v>83</v>
      </c>
      <c r="AY273" s="23" t="s">
        <v>138</v>
      </c>
      <c r="BE273" s="213">
        <f>IF(N273="základní",J273,0)</f>
        <v>0</v>
      </c>
      <c r="BF273" s="213">
        <f>IF(N273="snížená",J273,0)</f>
        <v>0</v>
      </c>
      <c r="BG273" s="213">
        <f>IF(N273="zákl. přenesená",J273,0)</f>
        <v>0</v>
      </c>
      <c r="BH273" s="213">
        <f>IF(N273="sníž. přenesená",J273,0)</f>
        <v>0</v>
      </c>
      <c r="BI273" s="213">
        <f>IF(N273="nulová",J273,0)</f>
        <v>0</v>
      </c>
      <c r="BJ273" s="23" t="s">
        <v>81</v>
      </c>
      <c r="BK273" s="213">
        <f>ROUND(I273*H273,2)</f>
        <v>0</v>
      </c>
      <c r="BL273" s="23" t="s">
        <v>145</v>
      </c>
      <c r="BM273" s="23" t="s">
        <v>849</v>
      </c>
    </row>
    <row r="274" spans="2:65" s="1" customFormat="1">
      <c r="B274" s="40"/>
      <c r="C274" s="62"/>
      <c r="D274" s="214" t="s">
        <v>147</v>
      </c>
      <c r="E274" s="62"/>
      <c r="F274" s="215" t="s">
        <v>850</v>
      </c>
      <c r="G274" s="62"/>
      <c r="H274" s="62"/>
      <c r="I274" s="171"/>
      <c r="J274" s="62"/>
      <c r="K274" s="62"/>
      <c r="L274" s="60"/>
      <c r="M274" s="216"/>
      <c r="N274" s="41"/>
      <c r="O274" s="41"/>
      <c r="P274" s="41"/>
      <c r="Q274" s="41"/>
      <c r="R274" s="41"/>
      <c r="S274" s="41"/>
      <c r="T274" s="77"/>
      <c r="AT274" s="23" t="s">
        <v>147</v>
      </c>
      <c r="AU274" s="23" t="s">
        <v>83</v>
      </c>
    </row>
    <row r="275" spans="2:65" s="12" customFormat="1">
      <c r="B275" s="218"/>
      <c r="C275" s="219"/>
      <c r="D275" s="214" t="s">
        <v>151</v>
      </c>
      <c r="E275" s="220" t="s">
        <v>30</v>
      </c>
      <c r="F275" s="221" t="s">
        <v>851</v>
      </c>
      <c r="G275" s="219"/>
      <c r="H275" s="222">
        <v>1</v>
      </c>
      <c r="I275" s="223"/>
      <c r="J275" s="219"/>
      <c r="K275" s="219"/>
      <c r="L275" s="224"/>
      <c r="M275" s="225"/>
      <c r="N275" s="226"/>
      <c r="O275" s="226"/>
      <c r="P275" s="226"/>
      <c r="Q275" s="226"/>
      <c r="R275" s="226"/>
      <c r="S275" s="226"/>
      <c r="T275" s="227"/>
      <c r="AT275" s="228" t="s">
        <v>151</v>
      </c>
      <c r="AU275" s="228" t="s">
        <v>83</v>
      </c>
      <c r="AV275" s="12" t="s">
        <v>83</v>
      </c>
      <c r="AW275" s="12" t="s">
        <v>37</v>
      </c>
      <c r="AX275" s="12" t="s">
        <v>81</v>
      </c>
      <c r="AY275" s="228" t="s">
        <v>138</v>
      </c>
    </row>
    <row r="276" spans="2:65" s="1" customFormat="1" ht="16.5" customHeight="1">
      <c r="B276" s="40"/>
      <c r="C276" s="240" t="s">
        <v>442</v>
      </c>
      <c r="D276" s="240" t="s">
        <v>250</v>
      </c>
      <c r="E276" s="241" t="s">
        <v>535</v>
      </c>
      <c r="F276" s="242" t="s">
        <v>536</v>
      </c>
      <c r="G276" s="243" t="s">
        <v>433</v>
      </c>
      <c r="H276" s="244">
        <v>2</v>
      </c>
      <c r="I276" s="245"/>
      <c r="J276" s="246">
        <f>ROUND(I276*H276,2)</f>
        <v>0</v>
      </c>
      <c r="K276" s="242" t="s">
        <v>144</v>
      </c>
      <c r="L276" s="247"/>
      <c r="M276" s="248" t="s">
        <v>30</v>
      </c>
      <c r="N276" s="249" t="s">
        <v>45</v>
      </c>
      <c r="O276" s="41"/>
      <c r="P276" s="211">
        <f>O276*H276</f>
        <v>0</v>
      </c>
      <c r="Q276" s="211">
        <v>6.0000000000000001E-3</v>
      </c>
      <c r="R276" s="211">
        <f>Q276*H276</f>
        <v>1.2E-2</v>
      </c>
      <c r="S276" s="211">
        <v>0</v>
      </c>
      <c r="T276" s="212">
        <f>S276*H276</f>
        <v>0</v>
      </c>
      <c r="AR276" s="23" t="s">
        <v>190</v>
      </c>
      <c r="AT276" s="23" t="s">
        <v>250</v>
      </c>
      <c r="AU276" s="23" t="s">
        <v>83</v>
      </c>
      <c r="AY276" s="23" t="s">
        <v>138</v>
      </c>
      <c r="BE276" s="213">
        <f>IF(N276="základní",J276,0)</f>
        <v>0</v>
      </c>
      <c r="BF276" s="213">
        <f>IF(N276="snížená",J276,0)</f>
        <v>0</v>
      </c>
      <c r="BG276" s="213">
        <f>IF(N276="zákl. přenesená",J276,0)</f>
        <v>0</v>
      </c>
      <c r="BH276" s="213">
        <f>IF(N276="sníž. přenesená",J276,0)</f>
        <v>0</v>
      </c>
      <c r="BI276" s="213">
        <f>IF(N276="nulová",J276,0)</f>
        <v>0</v>
      </c>
      <c r="BJ276" s="23" t="s">
        <v>81</v>
      </c>
      <c r="BK276" s="213">
        <f>ROUND(I276*H276,2)</f>
        <v>0</v>
      </c>
      <c r="BL276" s="23" t="s">
        <v>145</v>
      </c>
      <c r="BM276" s="23" t="s">
        <v>852</v>
      </c>
    </row>
    <row r="277" spans="2:65" s="1" customFormat="1">
      <c r="B277" s="40"/>
      <c r="C277" s="62"/>
      <c r="D277" s="214" t="s">
        <v>147</v>
      </c>
      <c r="E277" s="62"/>
      <c r="F277" s="215" t="s">
        <v>538</v>
      </c>
      <c r="G277" s="62"/>
      <c r="H277" s="62"/>
      <c r="I277" s="171"/>
      <c r="J277" s="62"/>
      <c r="K277" s="62"/>
      <c r="L277" s="60"/>
      <c r="M277" s="216"/>
      <c r="N277" s="41"/>
      <c r="O277" s="41"/>
      <c r="P277" s="41"/>
      <c r="Q277" s="41"/>
      <c r="R277" s="41"/>
      <c r="S277" s="41"/>
      <c r="T277" s="77"/>
      <c r="AT277" s="23" t="s">
        <v>147</v>
      </c>
      <c r="AU277" s="23" t="s">
        <v>83</v>
      </c>
    </row>
    <row r="278" spans="2:65" s="12" customFormat="1">
      <c r="B278" s="218"/>
      <c r="C278" s="219"/>
      <c r="D278" s="214" t="s">
        <v>151</v>
      </c>
      <c r="E278" s="220" t="s">
        <v>30</v>
      </c>
      <c r="F278" s="221" t="s">
        <v>539</v>
      </c>
      <c r="G278" s="219"/>
      <c r="H278" s="222">
        <v>1</v>
      </c>
      <c r="I278" s="223"/>
      <c r="J278" s="219"/>
      <c r="K278" s="219"/>
      <c r="L278" s="224"/>
      <c r="M278" s="225"/>
      <c r="N278" s="226"/>
      <c r="O278" s="226"/>
      <c r="P278" s="226"/>
      <c r="Q278" s="226"/>
      <c r="R278" s="226"/>
      <c r="S278" s="226"/>
      <c r="T278" s="227"/>
      <c r="AT278" s="228" t="s">
        <v>151</v>
      </c>
      <c r="AU278" s="228" t="s">
        <v>83</v>
      </c>
      <c r="AV278" s="12" t="s">
        <v>83</v>
      </c>
      <c r="AW278" s="12" t="s">
        <v>37</v>
      </c>
      <c r="AX278" s="12" t="s">
        <v>74</v>
      </c>
      <c r="AY278" s="228" t="s">
        <v>138</v>
      </c>
    </row>
    <row r="279" spans="2:65" s="12" customFormat="1">
      <c r="B279" s="218"/>
      <c r="C279" s="219"/>
      <c r="D279" s="214" t="s">
        <v>151</v>
      </c>
      <c r="E279" s="220" t="s">
        <v>30</v>
      </c>
      <c r="F279" s="221" t="s">
        <v>540</v>
      </c>
      <c r="G279" s="219"/>
      <c r="H279" s="222">
        <v>1</v>
      </c>
      <c r="I279" s="223"/>
      <c r="J279" s="219"/>
      <c r="K279" s="219"/>
      <c r="L279" s="224"/>
      <c r="M279" s="225"/>
      <c r="N279" s="226"/>
      <c r="O279" s="226"/>
      <c r="P279" s="226"/>
      <c r="Q279" s="226"/>
      <c r="R279" s="226"/>
      <c r="S279" s="226"/>
      <c r="T279" s="227"/>
      <c r="AT279" s="228" t="s">
        <v>151</v>
      </c>
      <c r="AU279" s="228" t="s">
        <v>83</v>
      </c>
      <c r="AV279" s="12" t="s">
        <v>83</v>
      </c>
      <c r="AW279" s="12" t="s">
        <v>37</v>
      </c>
      <c r="AX279" s="12" t="s">
        <v>74</v>
      </c>
      <c r="AY279" s="228" t="s">
        <v>138</v>
      </c>
    </row>
    <row r="280" spans="2:65" s="13" customFormat="1">
      <c r="B280" s="229"/>
      <c r="C280" s="230"/>
      <c r="D280" s="214" t="s">
        <v>151</v>
      </c>
      <c r="E280" s="231" t="s">
        <v>30</v>
      </c>
      <c r="F280" s="232" t="s">
        <v>218</v>
      </c>
      <c r="G280" s="230"/>
      <c r="H280" s="233">
        <v>2</v>
      </c>
      <c r="I280" s="234"/>
      <c r="J280" s="230"/>
      <c r="K280" s="230"/>
      <c r="L280" s="235"/>
      <c r="M280" s="236"/>
      <c r="N280" s="237"/>
      <c r="O280" s="237"/>
      <c r="P280" s="237"/>
      <c r="Q280" s="237"/>
      <c r="R280" s="237"/>
      <c r="S280" s="237"/>
      <c r="T280" s="238"/>
      <c r="AT280" s="239" t="s">
        <v>151</v>
      </c>
      <c r="AU280" s="239" t="s">
        <v>83</v>
      </c>
      <c r="AV280" s="13" t="s">
        <v>145</v>
      </c>
      <c r="AW280" s="13" t="s">
        <v>37</v>
      </c>
      <c r="AX280" s="13" t="s">
        <v>81</v>
      </c>
      <c r="AY280" s="239" t="s">
        <v>138</v>
      </c>
    </row>
    <row r="281" spans="2:65" s="1" customFormat="1" ht="16.5" customHeight="1">
      <c r="B281" s="40"/>
      <c r="C281" s="240" t="s">
        <v>447</v>
      </c>
      <c r="D281" s="240" t="s">
        <v>250</v>
      </c>
      <c r="E281" s="241" t="s">
        <v>853</v>
      </c>
      <c r="F281" s="242" t="s">
        <v>854</v>
      </c>
      <c r="G281" s="243" t="s">
        <v>433</v>
      </c>
      <c r="H281" s="244">
        <v>1</v>
      </c>
      <c r="I281" s="245"/>
      <c r="J281" s="246">
        <f>ROUND(I281*H281,2)</f>
        <v>0</v>
      </c>
      <c r="K281" s="242" t="s">
        <v>144</v>
      </c>
      <c r="L281" s="247"/>
      <c r="M281" s="248" t="s">
        <v>30</v>
      </c>
      <c r="N281" s="249" t="s">
        <v>45</v>
      </c>
      <c r="O281" s="41"/>
      <c r="P281" s="211">
        <f>O281*H281</f>
        <v>0</v>
      </c>
      <c r="Q281" s="211">
        <v>6.0000000000000001E-3</v>
      </c>
      <c r="R281" s="211">
        <f>Q281*H281</f>
        <v>6.0000000000000001E-3</v>
      </c>
      <c r="S281" s="211">
        <v>0</v>
      </c>
      <c r="T281" s="212">
        <f>S281*H281</f>
        <v>0</v>
      </c>
      <c r="AR281" s="23" t="s">
        <v>190</v>
      </c>
      <c r="AT281" s="23" t="s">
        <v>250</v>
      </c>
      <c r="AU281" s="23" t="s">
        <v>83</v>
      </c>
      <c r="AY281" s="23" t="s">
        <v>138</v>
      </c>
      <c r="BE281" s="213">
        <f>IF(N281="základní",J281,0)</f>
        <v>0</v>
      </c>
      <c r="BF281" s="213">
        <f>IF(N281="snížená",J281,0)</f>
        <v>0</v>
      </c>
      <c r="BG281" s="213">
        <f>IF(N281="zákl. přenesená",J281,0)</f>
        <v>0</v>
      </c>
      <c r="BH281" s="213">
        <f>IF(N281="sníž. přenesená",J281,0)</f>
        <v>0</v>
      </c>
      <c r="BI281" s="213">
        <f>IF(N281="nulová",J281,0)</f>
        <v>0</v>
      </c>
      <c r="BJ281" s="23" t="s">
        <v>81</v>
      </c>
      <c r="BK281" s="213">
        <f>ROUND(I281*H281,2)</f>
        <v>0</v>
      </c>
      <c r="BL281" s="23" t="s">
        <v>145</v>
      </c>
      <c r="BM281" s="23" t="s">
        <v>855</v>
      </c>
    </row>
    <row r="282" spans="2:65" s="1" customFormat="1">
      <c r="B282" s="40"/>
      <c r="C282" s="62"/>
      <c r="D282" s="214" t="s">
        <v>147</v>
      </c>
      <c r="E282" s="62"/>
      <c r="F282" s="215" t="s">
        <v>856</v>
      </c>
      <c r="G282" s="62"/>
      <c r="H282" s="62"/>
      <c r="I282" s="171"/>
      <c r="J282" s="62"/>
      <c r="K282" s="62"/>
      <c r="L282" s="60"/>
      <c r="M282" s="216"/>
      <c r="N282" s="41"/>
      <c r="O282" s="41"/>
      <c r="P282" s="41"/>
      <c r="Q282" s="41"/>
      <c r="R282" s="41"/>
      <c r="S282" s="41"/>
      <c r="T282" s="77"/>
      <c r="AT282" s="23" t="s">
        <v>147</v>
      </c>
      <c r="AU282" s="23" t="s">
        <v>83</v>
      </c>
    </row>
    <row r="283" spans="2:65" s="12" customFormat="1">
      <c r="B283" s="218"/>
      <c r="C283" s="219"/>
      <c r="D283" s="214" t="s">
        <v>151</v>
      </c>
      <c r="E283" s="220" t="s">
        <v>30</v>
      </c>
      <c r="F283" s="221" t="s">
        <v>857</v>
      </c>
      <c r="G283" s="219"/>
      <c r="H283" s="222">
        <v>1</v>
      </c>
      <c r="I283" s="223"/>
      <c r="J283" s="219"/>
      <c r="K283" s="219"/>
      <c r="L283" s="224"/>
      <c r="M283" s="225"/>
      <c r="N283" s="226"/>
      <c r="O283" s="226"/>
      <c r="P283" s="226"/>
      <c r="Q283" s="226"/>
      <c r="R283" s="226"/>
      <c r="S283" s="226"/>
      <c r="T283" s="227"/>
      <c r="AT283" s="228" t="s">
        <v>151</v>
      </c>
      <c r="AU283" s="228" t="s">
        <v>83</v>
      </c>
      <c r="AV283" s="12" t="s">
        <v>83</v>
      </c>
      <c r="AW283" s="12" t="s">
        <v>37</v>
      </c>
      <c r="AX283" s="12" t="s">
        <v>81</v>
      </c>
      <c r="AY283" s="228" t="s">
        <v>138</v>
      </c>
    </row>
    <row r="284" spans="2:65" s="1" customFormat="1" ht="25.5" customHeight="1">
      <c r="B284" s="40"/>
      <c r="C284" s="202" t="s">
        <v>453</v>
      </c>
      <c r="D284" s="202" t="s">
        <v>140</v>
      </c>
      <c r="E284" s="203" t="s">
        <v>542</v>
      </c>
      <c r="F284" s="204" t="s">
        <v>543</v>
      </c>
      <c r="G284" s="205" t="s">
        <v>433</v>
      </c>
      <c r="H284" s="206">
        <v>5</v>
      </c>
      <c r="I284" s="207"/>
      <c r="J284" s="208">
        <f>ROUND(I284*H284,2)</f>
        <v>0</v>
      </c>
      <c r="K284" s="204" t="s">
        <v>144</v>
      </c>
      <c r="L284" s="60"/>
      <c r="M284" s="209" t="s">
        <v>30</v>
      </c>
      <c r="N284" s="210" t="s">
        <v>45</v>
      </c>
      <c r="O284" s="41"/>
      <c r="P284" s="211">
        <f>O284*H284</f>
        <v>0</v>
      </c>
      <c r="Q284" s="211">
        <v>0.11241</v>
      </c>
      <c r="R284" s="211">
        <f>Q284*H284</f>
        <v>0.56204999999999994</v>
      </c>
      <c r="S284" s="211">
        <v>0</v>
      </c>
      <c r="T284" s="212">
        <f>S284*H284</f>
        <v>0</v>
      </c>
      <c r="AR284" s="23" t="s">
        <v>145</v>
      </c>
      <c r="AT284" s="23" t="s">
        <v>140</v>
      </c>
      <c r="AU284" s="23" t="s">
        <v>83</v>
      </c>
      <c r="AY284" s="23" t="s">
        <v>138</v>
      </c>
      <c r="BE284" s="213">
        <f>IF(N284="základní",J284,0)</f>
        <v>0</v>
      </c>
      <c r="BF284" s="213">
        <f>IF(N284="snížená",J284,0)</f>
        <v>0</v>
      </c>
      <c r="BG284" s="213">
        <f>IF(N284="zákl. přenesená",J284,0)</f>
        <v>0</v>
      </c>
      <c r="BH284" s="213">
        <f>IF(N284="sníž. přenesená",J284,0)</f>
        <v>0</v>
      </c>
      <c r="BI284" s="213">
        <f>IF(N284="nulová",J284,0)</f>
        <v>0</v>
      </c>
      <c r="BJ284" s="23" t="s">
        <v>81</v>
      </c>
      <c r="BK284" s="213">
        <f>ROUND(I284*H284,2)</f>
        <v>0</v>
      </c>
      <c r="BL284" s="23" t="s">
        <v>145</v>
      </c>
      <c r="BM284" s="23" t="s">
        <v>858</v>
      </c>
    </row>
    <row r="285" spans="2:65" s="1" customFormat="1">
      <c r="B285" s="40"/>
      <c r="C285" s="62"/>
      <c r="D285" s="214" t="s">
        <v>147</v>
      </c>
      <c r="E285" s="62"/>
      <c r="F285" s="215" t="s">
        <v>545</v>
      </c>
      <c r="G285" s="62"/>
      <c r="H285" s="62"/>
      <c r="I285" s="171"/>
      <c r="J285" s="62"/>
      <c r="K285" s="62"/>
      <c r="L285" s="60"/>
      <c r="M285" s="216"/>
      <c r="N285" s="41"/>
      <c r="O285" s="41"/>
      <c r="P285" s="41"/>
      <c r="Q285" s="41"/>
      <c r="R285" s="41"/>
      <c r="S285" s="41"/>
      <c r="T285" s="77"/>
      <c r="AT285" s="23" t="s">
        <v>147</v>
      </c>
      <c r="AU285" s="23" t="s">
        <v>83</v>
      </c>
    </row>
    <row r="286" spans="2:65" s="1" customFormat="1" ht="94.5">
      <c r="B286" s="40"/>
      <c r="C286" s="62"/>
      <c r="D286" s="214" t="s">
        <v>149</v>
      </c>
      <c r="E286" s="62"/>
      <c r="F286" s="217" t="s">
        <v>546</v>
      </c>
      <c r="G286" s="62"/>
      <c r="H286" s="62"/>
      <c r="I286" s="171"/>
      <c r="J286" s="62"/>
      <c r="K286" s="62"/>
      <c r="L286" s="60"/>
      <c r="M286" s="216"/>
      <c r="N286" s="41"/>
      <c r="O286" s="41"/>
      <c r="P286" s="41"/>
      <c r="Q286" s="41"/>
      <c r="R286" s="41"/>
      <c r="S286" s="41"/>
      <c r="T286" s="77"/>
      <c r="AT286" s="23" t="s">
        <v>149</v>
      </c>
      <c r="AU286" s="23" t="s">
        <v>83</v>
      </c>
    </row>
    <row r="287" spans="2:65" s="12" customFormat="1">
      <c r="B287" s="218"/>
      <c r="C287" s="219"/>
      <c r="D287" s="214" t="s">
        <v>151</v>
      </c>
      <c r="E287" s="220" t="s">
        <v>30</v>
      </c>
      <c r="F287" s="221" t="s">
        <v>152</v>
      </c>
      <c r="G287" s="219"/>
      <c r="H287" s="222">
        <v>5</v>
      </c>
      <c r="I287" s="223"/>
      <c r="J287" s="219"/>
      <c r="K287" s="219"/>
      <c r="L287" s="224"/>
      <c r="M287" s="225"/>
      <c r="N287" s="226"/>
      <c r="O287" s="226"/>
      <c r="P287" s="226"/>
      <c r="Q287" s="226"/>
      <c r="R287" s="226"/>
      <c r="S287" s="226"/>
      <c r="T287" s="227"/>
      <c r="AT287" s="228" t="s">
        <v>151</v>
      </c>
      <c r="AU287" s="228" t="s">
        <v>83</v>
      </c>
      <c r="AV287" s="12" t="s">
        <v>83</v>
      </c>
      <c r="AW287" s="12" t="s">
        <v>37</v>
      </c>
      <c r="AX287" s="12" t="s">
        <v>81</v>
      </c>
      <c r="AY287" s="228" t="s">
        <v>138</v>
      </c>
    </row>
    <row r="288" spans="2:65" s="1" customFormat="1" ht="16.5" customHeight="1">
      <c r="B288" s="40"/>
      <c r="C288" s="240" t="s">
        <v>458</v>
      </c>
      <c r="D288" s="240" t="s">
        <v>250</v>
      </c>
      <c r="E288" s="241" t="s">
        <v>549</v>
      </c>
      <c r="F288" s="242" t="s">
        <v>550</v>
      </c>
      <c r="G288" s="243" t="s">
        <v>433</v>
      </c>
      <c r="H288" s="244">
        <v>5</v>
      </c>
      <c r="I288" s="245"/>
      <c r="J288" s="246">
        <f>ROUND(I288*H288,2)</f>
        <v>0</v>
      </c>
      <c r="K288" s="242" t="s">
        <v>144</v>
      </c>
      <c r="L288" s="247"/>
      <c r="M288" s="248" t="s">
        <v>30</v>
      </c>
      <c r="N288" s="249" t="s">
        <v>45</v>
      </c>
      <c r="O288" s="41"/>
      <c r="P288" s="211">
        <f>O288*H288</f>
        <v>0</v>
      </c>
      <c r="Q288" s="211">
        <v>6.1000000000000004E-3</v>
      </c>
      <c r="R288" s="211">
        <f>Q288*H288</f>
        <v>3.0500000000000003E-2</v>
      </c>
      <c r="S288" s="211">
        <v>0</v>
      </c>
      <c r="T288" s="212">
        <f>S288*H288</f>
        <v>0</v>
      </c>
      <c r="AR288" s="23" t="s">
        <v>190</v>
      </c>
      <c r="AT288" s="23" t="s">
        <v>250</v>
      </c>
      <c r="AU288" s="23" t="s">
        <v>83</v>
      </c>
      <c r="AY288" s="23" t="s">
        <v>138</v>
      </c>
      <c r="BE288" s="213">
        <f>IF(N288="základní",J288,0)</f>
        <v>0</v>
      </c>
      <c r="BF288" s="213">
        <f>IF(N288="snížená",J288,0)</f>
        <v>0</v>
      </c>
      <c r="BG288" s="213">
        <f>IF(N288="zákl. přenesená",J288,0)</f>
        <v>0</v>
      </c>
      <c r="BH288" s="213">
        <f>IF(N288="sníž. přenesená",J288,0)</f>
        <v>0</v>
      </c>
      <c r="BI288" s="213">
        <f>IF(N288="nulová",J288,0)</f>
        <v>0</v>
      </c>
      <c r="BJ288" s="23" t="s">
        <v>81</v>
      </c>
      <c r="BK288" s="213">
        <f>ROUND(I288*H288,2)</f>
        <v>0</v>
      </c>
      <c r="BL288" s="23" t="s">
        <v>145</v>
      </c>
      <c r="BM288" s="23" t="s">
        <v>859</v>
      </c>
    </row>
    <row r="289" spans="2:65" s="1" customFormat="1">
      <c r="B289" s="40"/>
      <c r="C289" s="62"/>
      <c r="D289" s="214" t="s">
        <v>147</v>
      </c>
      <c r="E289" s="62"/>
      <c r="F289" s="215" t="s">
        <v>550</v>
      </c>
      <c r="G289" s="62"/>
      <c r="H289" s="62"/>
      <c r="I289" s="171"/>
      <c r="J289" s="62"/>
      <c r="K289" s="62"/>
      <c r="L289" s="60"/>
      <c r="M289" s="216"/>
      <c r="N289" s="41"/>
      <c r="O289" s="41"/>
      <c r="P289" s="41"/>
      <c r="Q289" s="41"/>
      <c r="R289" s="41"/>
      <c r="S289" s="41"/>
      <c r="T289" s="77"/>
      <c r="AT289" s="23" t="s">
        <v>147</v>
      </c>
      <c r="AU289" s="23" t="s">
        <v>83</v>
      </c>
    </row>
    <row r="290" spans="2:65" s="12" customFormat="1">
      <c r="B290" s="218"/>
      <c r="C290" s="219"/>
      <c r="D290" s="214" t="s">
        <v>151</v>
      </c>
      <c r="E290" s="220" t="s">
        <v>30</v>
      </c>
      <c r="F290" s="221" t="s">
        <v>152</v>
      </c>
      <c r="G290" s="219"/>
      <c r="H290" s="222">
        <v>5</v>
      </c>
      <c r="I290" s="223"/>
      <c r="J290" s="219"/>
      <c r="K290" s="219"/>
      <c r="L290" s="224"/>
      <c r="M290" s="225"/>
      <c r="N290" s="226"/>
      <c r="O290" s="226"/>
      <c r="P290" s="226"/>
      <c r="Q290" s="226"/>
      <c r="R290" s="226"/>
      <c r="S290" s="226"/>
      <c r="T290" s="227"/>
      <c r="AT290" s="228" t="s">
        <v>151</v>
      </c>
      <c r="AU290" s="228" t="s">
        <v>83</v>
      </c>
      <c r="AV290" s="12" t="s">
        <v>83</v>
      </c>
      <c r="AW290" s="12" t="s">
        <v>37</v>
      </c>
      <c r="AX290" s="12" t="s">
        <v>81</v>
      </c>
      <c r="AY290" s="228" t="s">
        <v>138</v>
      </c>
    </row>
    <row r="291" spans="2:65" s="1" customFormat="1" ht="25.5" customHeight="1">
      <c r="B291" s="40"/>
      <c r="C291" s="202" t="s">
        <v>463</v>
      </c>
      <c r="D291" s="202" t="s">
        <v>140</v>
      </c>
      <c r="E291" s="203" t="s">
        <v>553</v>
      </c>
      <c r="F291" s="204" t="s">
        <v>554</v>
      </c>
      <c r="G291" s="205" t="s">
        <v>426</v>
      </c>
      <c r="H291" s="206">
        <v>336</v>
      </c>
      <c r="I291" s="207"/>
      <c r="J291" s="208">
        <f>ROUND(I291*H291,2)</f>
        <v>0</v>
      </c>
      <c r="K291" s="204" t="s">
        <v>144</v>
      </c>
      <c r="L291" s="60"/>
      <c r="M291" s="209" t="s">
        <v>30</v>
      </c>
      <c r="N291" s="210" t="s">
        <v>45</v>
      </c>
      <c r="O291" s="41"/>
      <c r="P291" s="211">
        <f>O291*H291</f>
        <v>0</v>
      </c>
      <c r="Q291" s="211">
        <v>8.9779999999999999E-2</v>
      </c>
      <c r="R291" s="211">
        <f>Q291*H291</f>
        <v>30.166080000000001</v>
      </c>
      <c r="S291" s="211">
        <v>0</v>
      </c>
      <c r="T291" s="212">
        <f>S291*H291</f>
        <v>0</v>
      </c>
      <c r="AR291" s="23" t="s">
        <v>145</v>
      </c>
      <c r="AT291" s="23" t="s">
        <v>140</v>
      </c>
      <c r="AU291" s="23" t="s">
        <v>83</v>
      </c>
      <c r="AY291" s="23" t="s">
        <v>138</v>
      </c>
      <c r="BE291" s="213">
        <f>IF(N291="základní",J291,0)</f>
        <v>0</v>
      </c>
      <c r="BF291" s="213">
        <f>IF(N291="snížená",J291,0)</f>
        <v>0</v>
      </c>
      <c r="BG291" s="213">
        <f>IF(N291="zákl. přenesená",J291,0)</f>
        <v>0</v>
      </c>
      <c r="BH291" s="213">
        <f>IF(N291="sníž. přenesená",J291,0)</f>
        <v>0</v>
      </c>
      <c r="BI291" s="213">
        <f>IF(N291="nulová",J291,0)</f>
        <v>0</v>
      </c>
      <c r="BJ291" s="23" t="s">
        <v>81</v>
      </c>
      <c r="BK291" s="213">
        <f>ROUND(I291*H291,2)</f>
        <v>0</v>
      </c>
      <c r="BL291" s="23" t="s">
        <v>145</v>
      </c>
      <c r="BM291" s="23" t="s">
        <v>860</v>
      </c>
    </row>
    <row r="292" spans="2:65" s="1" customFormat="1" ht="40.5">
      <c r="B292" s="40"/>
      <c r="C292" s="62"/>
      <c r="D292" s="214" t="s">
        <v>147</v>
      </c>
      <c r="E292" s="62"/>
      <c r="F292" s="215" t="s">
        <v>556</v>
      </c>
      <c r="G292" s="62"/>
      <c r="H292" s="62"/>
      <c r="I292" s="171"/>
      <c r="J292" s="62"/>
      <c r="K292" s="62"/>
      <c r="L292" s="60"/>
      <c r="M292" s="216"/>
      <c r="N292" s="41"/>
      <c r="O292" s="41"/>
      <c r="P292" s="41"/>
      <c r="Q292" s="41"/>
      <c r="R292" s="41"/>
      <c r="S292" s="41"/>
      <c r="T292" s="77"/>
      <c r="AT292" s="23" t="s">
        <v>147</v>
      </c>
      <c r="AU292" s="23" t="s">
        <v>83</v>
      </c>
    </row>
    <row r="293" spans="2:65" s="1" customFormat="1" ht="135">
      <c r="B293" s="40"/>
      <c r="C293" s="62"/>
      <c r="D293" s="214" t="s">
        <v>149</v>
      </c>
      <c r="E293" s="62"/>
      <c r="F293" s="217" t="s">
        <v>557</v>
      </c>
      <c r="G293" s="62"/>
      <c r="H293" s="62"/>
      <c r="I293" s="171"/>
      <c r="J293" s="62"/>
      <c r="K293" s="62"/>
      <c r="L293" s="60"/>
      <c r="M293" s="216"/>
      <c r="N293" s="41"/>
      <c r="O293" s="41"/>
      <c r="P293" s="41"/>
      <c r="Q293" s="41"/>
      <c r="R293" s="41"/>
      <c r="S293" s="41"/>
      <c r="T293" s="77"/>
      <c r="AT293" s="23" t="s">
        <v>149</v>
      </c>
      <c r="AU293" s="23" t="s">
        <v>83</v>
      </c>
    </row>
    <row r="294" spans="2:65" s="1" customFormat="1" ht="27">
      <c r="B294" s="40"/>
      <c r="C294" s="62"/>
      <c r="D294" s="214" t="s">
        <v>209</v>
      </c>
      <c r="E294" s="62"/>
      <c r="F294" s="217" t="s">
        <v>861</v>
      </c>
      <c r="G294" s="62"/>
      <c r="H294" s="62"/>
      <c r="I294" s="171"/>
      <c r="J294" s="62"/>
      <c r="K294" s="62"/>
      <c r="L294" s="60"/>
      <c r="M294" s="216"/>
      <c r="N294" s="41"/>
      <c r="O294" s="41"/>
      <c r="P294" s="41"/>
      <c r="Q294" s="41"/>
      <c r="R294" s="41"/>
      <c r="S294" s="41"/>
      <c r="T294" s="77"/>
      <c r="AT294" s="23" t="s">
        <v>209</v>
      </c>
      <c r="AU294" s="23" t="s">
        <v>83</v>
      </c>
    </row>
    <row r="295" spans="2:65" s="12" customFormat="1">
      <c r="B295" s="218"/>
      <c r="C295" s="219"/>
      <c r="D295" s="214" t="s">
        <v>151</v>
      </c>
      <c r="E295" s="220" t="s">
        <v>30</v>
      </c>
      <c r="F295" s="221" t="s">
        <v>862</v>
      </c>
      <c r="G295" s="219"/>
      <c r="H295" s="222">
        <v>336</v>
      </c>
      <c r="I295" s="223"/>
      <c r="J295" s="219"/>
      <c r="K295" s="219"/>
      <c r="L295" s="224"/>
      <c r="M295" s="225"/>
      <c r="N295" s="226"/>
      <c r="O295" s="226"/>
      <c r="P295" s="226"/>
      <c r="Q295" s="226"/>
      <c r="R295" s="226"/>
      <c r="S295" s="226"/>
      <c r="T295" s="227"/>
      <c r="AT295" s="228" t="s">
        <v>151</v>
      </c>
      <c r="AU295" s="228" t="s">
        <v>83</v>
      </c>
      <c r="AV295" s="12" t="s">
        <v>83</v>
      </c>
      <c r="AW295" s="12" t="s">
        <v>37</v>
      </c>
      <c r="AX295" s="12" t="s">
        <v>81</v>
      </c>
      <c r="AY295" s="228" t="s">
        <v>138</v>
      </c>
    </row>
    <row r="296" spans="2:65" s="1" customFormat="1" ht="25.5" customHeight="1">
      <c r="B296" s="40"/>
      <c r="C296" s="202" t="s">
        <v>468</v>
      </c>
      <c r="D296" s="202" t="s">
        <v>140</v>
      </c>
      <c r="E296" s="203" t="s">
        <v>863</v>
      </c>
      <c r="F296" s="204" t="s">
        <v>864</v>
      </c>
      <c r="G296" s="205" t="s">
        <v>426</v>
      </c>
      <c r="H296" s="206">
        <v>1</v>
      </c>
      <c r="I296" s="207"/>
      <c r="J296" s="208">
        <f>ROUND(I296*H296,2)</f>
        <v>0</v>
      </c>
      <c r="K296" s="204" t="s">
        <v>144</v>
      </c>
      <c r="L296" s="60"/>
      <c r="M296" s="209" t="s">
        <v>30</v>
      </c>
      <c r="N296" s="210" t="s">
        <v>45</v>
      </c>
      <c r="O296" s="41"/>
      <c r="P296" s="211">
        <f>O296*H296</f>
        <v>0</v>
      </c>
      <c r="Q296" s="211">
        <v>7.621E-2</v>
      </c>
      <c r="R296" s="211">
        <f>Q296*H296</f>
        <v>7.621E-2</v>
      </c>
      <c r="S296" s="211">
        <v>0</v>
      </c>
      <c r="T296" s="212">
        <f>S296*H296</f>
        <v>0</v>
      </c>
      <c r="AR296" s="23" t="s">
        <v>145</v>
      </c>
      <c r="AT296" s="23" t="s">
        <v>140</v>
      </c>
      <c r="AU296" s="23" t="s">
        <v>83</v>
      </c>
      <c r="AY296" s="23" t="s">
        <v>138</v>
      </c>
      <c r="BE296" s="213">
        <f>IF(N296="základní",J296,0)</f>
        <v>0</v>
      </c>
      <c r="BF296" s="213">
        <f>IF(N296="snížená",J296,0)</f>
        <v>0</v>
      </c>
      <c r="BG296" s="213">
        <f>IF(N296="zákl. přenesená",J296,0)</f>
        <v>0</v>
      </c>
      <c r="BH296" s="213">
        <f>IF(N296="sníž. přenesená",J296,0)</f>
        <v>0</v>
      </c>
      <c r="BI296" s="213">
        <f>IF(N296="nulová",J296,0)</f>
        <v>0</v>
      </c>
      <c r="BJ296" s="23" t="s">
        <v>81</v>
      </c>
      <c r="BK296" s="213">
        <f>ROUND(I296*H296,2)</f>
        <v>0</v>
      </c>
      <c r="BL296" s="23" t="s">
        <v>145</v>
      </c>
      <c r="BM296" s="23" t="s">
        <v>865</v>
      </c>
    </row>
    <row r="297" spans="2:65" s="1" customFormat="1" ht="27">
      <c r="B297" s="40"/>
      <c r="C297" s="62"/>
      <c r="D297" s="214" t="s">
        <v>147</v>
      </c>
      <c r="E297" s="62"/>
      <c r="F297" s="215" t="s">
        <v>866</v>
      </c>
      <c r="G297" s="62"/>
      <c r="H297" s="62"/>
      <c r="I297" s="171"/>
      <c r="J297" s="62"/>
      <c r="K297" s="62"/>
      <c r="L297" s="60"/>
      <c r="M297" s="216"/>
      <c r="N297" s="41"/>
      <c r="O297" s="41"/>
      <c r="P297" s="41"/>
      <c r="Q297" s="41"/>
      <c r="R297" s="41"/>
      <c r="S297" s="41"/>
      <c r="T297" s="77"/>
      <c r="AT297" s="23" t="s">
        <v>147</v>
      </c>
      <c r="AU297" s="23" t="s">
        <v>83</v>
      </c>
    </row>
    <row r="298" spans="2:65" s="1" customFormat="1" ht="108">
      <c r="B298" s="40"/>
      <c r="C298" s="62"/>
      <c r="D298" s="214" t="s">
        <v>149</v>
      </c>
      <c r="E298" s="62"/>
      <c r="F298" s="217" t="s">
        <v>565</v>
      </c>
      <c r="G298" s="62"/>
      <c r="H298" s="62"/>
      <c r="I298" s="171"/>
      <c r="J298" s="62"/>
      <c r="K298" s="62"/>
      <c r="L298" s="60"/>
      <c r="M298" s="216"/>
      <c r="N298" s="41"/>
      <c r="O298" s="41"/>
      <c r="P298" s="41"/>
      <c r="Q298" s="41"/>
      <c r="R298" s="41"/>
      <c r="S298" s="41"/>
      <c r="T298" s="77"/>
      <c r="AT298" s="23" t="s">
        <v>149</v>
      </c>
      <c r="AU298" s="23" t="s">
        <v>83</v>
      </c>
    </row>
    <row r="299" spans="2:65" s="12" customFormat="1">
      <c r="B299" s="218"/>
      <c r="C299" s="219"/>
      <c r="D299" s="214" t="s">
        <v>151</v>
      </c>
      <c r="E299" s="220" t="s">
        <v>30</v>
      </c>
      <c r="F299" s="221" t="s">
        <v>867</v>
      </c>
      <c r="G299" s="219"/>
      <c r="H299" s="222">
        <v>1</v>
      </c>
      <c r="I299" s="223"/>
      <c r="J299" s="219"/>
      <c r="K299" s="219"/>
      <c r="L299" s="224"/>
      <c r="M299" s="225"/>
      <c r="N299" s="226"/>
      <c r="O299" s="226"/>
      <c r="P299" s="226"/>
      <c r="Q299" s="226"/>
      <c r="R299" s="226"/>
      <c r="S299" s="226"/>
      <c r="T299" s="227"/>
      <c r="AT299" s="228" t="s">
        <v>151</v>
      </c>
      <c r="AU299" s="228" t="s">
        <v>83</v>
      </c>
      <c r="AV299" s="12" t="s">
        <v>83</v>
      </c>
      <c r="AW299" s="12" t="s">
        <v>37</v>
      </c>
      <c r="AX299" s="12" t="s">
        <v>81</v>
      </c>
      <c r="AY299" s="228" t="s">
        <v>138</v>
      </c>
    </row>
    <row r="300" spans="2:65" s="1" customFormat="1" ht="16.5" customHeight="1">
      <c r="B300" s="40"/>
      <c r="C300" s="240" t="s">
        <v>475</v>
      </c>
      <c r="D300" s="240" t="s">
        <v>250</v>
      </c>
      <c r="E300" s="241" t="s">
        <v>868</v>
      </c>
      <c r="F300" s="242" t="s">
        <v>869</v>
      </c>
      <c r="G300" s="243" t="s">
        <v>426</v>
      </c>
      <c r="H300" s="244">
        <v>1</v>
      </c>
      <c r="I300" s="245"/>
      <c r="J300" s="246">
        <f>ROUND(I300*H300,2)</f>
        <v>0</v>
      </c>
      <c r="K300" s="242" t="s">
        <v>30</v>
      </c>
      <c r="L300" s="247"/>
      <c r="M300" s="248" t="s">
        <v>30</v>
      </c>
      <c r="N300" s="249" t="s">
        <v>45</v>
      </c>
      <c r="O300" s="41"/>
      <c r="P300" s="211">
        <f>O300*H300</f>
        <v>0</v>
      </c>
      <c r="Q300" s="211">
        <v>0.2</v>
      </c>
      <c r="R300" s="211">
        <f>Q300*H300</f>
        <v>0.2</v>
      </c>
      <c r="S300" s="211">
        <v>0</v>
      </c>
      <c r="T300" s="212">
        <f>S300*H300</f>
        <v>0</v>
      </c>
      <c r="AR300" s="23" t="s">
        <v>190</v>
      </c>
      <c r="AT300" s="23" t="s">
        <v>250</v>
      </c>
      <c r="AU300" s="23" t="s">
        <v>83</v>
      </c>
      <c r="AY300" s="23" t="s">
        <v>138</v>
      </c>
      <c r="BE300" s="213">
        <f>IF(N300="základní",J300,0)</f>
        <v>0</v>
      </c>
      <c r="BF300" s="213">
        <f>IF(N300="snížená",J300,0)</f>
        <v>0</v>
      </c>
      <c r="BG300" s="213">
        <f>IF(N300="zákl. přenesená",J300,0)</f>
        <v>0</v>
      </c>
      <c r="BH300" s="213">
        <f>IF(N300="sníž. přenesená",J300,0)</f>
        <v>0</v>
      </c>
      <c r="BI300" s="213">
        <f>IF(N300="nulová",J300,0)</f>
        <v>0</v>
      </c>
      <c r="BJ300" s="23" t="s">
        <v>81</v>
      </c>
      <c r="BK300" s="213">
        <f>ROUND(I300*H300,2)</f>
        <v>0</v>
      </c>
      <c r="BL300" s="23" t="s">
        <v>145</v>
      </c>
      <c r="BM300" s="23" t="s">
        <v>870</v>
      </c>
    </row>
    <row r="301" spans="2:65" s="1" customFormat="1">
      <c r="B301" s="40"/>
      <c r="C301" s="62"/>
      <c r="D301" s="214" t="s">
        <v>147</v>
      </c>
      <c r="E301" s="62"/>
      <c r="F301" s="215" t="s">
        <v>869</v>
      </c>
      <c r="G301" s="62"/>
      <c r="H301" s="62"/>
      <c r="I301" s="171"/>
      <c r="J301" s="62"/>
      <c r="K301" s="62"/>
      <c r="L301" s="60"/>
      <c r="M301" s="216"/>
      <c r="N301" s="41"/>
      <c r="O301" s="41"/>
      <c r="P301" s="41"/>
      <c r="Q301" s="41"/>
      <c r="R301" s="41"/>
      <c r="S301" s="41"/>
      <c r="T301" s="77"/>
      <c r="AT301" s="23" t="s">
        <v>147</v>
      </c>
      <c r="AU301" s="23" t="s">
        <v>83</v>
      </c>
    </row>
    <row r="302" spans="2:65" s="12" customFormat="1">
      <c r="B302" s="218"/>
      <c r="C302" s="219"/>
      <c r="D302" s="214" t="s">
        <v>151</v>
      </c>
      <c r="E302" s="220" t="s">
        <v>30</v>
      </c>
      <c r="F302" s="221" t="s">
        <v>81</v>
      </c>
      <c r="G302" s="219"/>
      <c r="H302" s="222">
        <v>1</v>
      </c>
      <c r="I302" s="223"/>
      <c r="J302" s="219"/>
      <c r="K302" s="219"/>
      <c r="L302" s="224"/>
      <c r="M302" s="225"/>
      <c r="N302" s="226"/>
      <c r="O302" s="226"/>
      <c r="P302" s="226"/>
      <c r="Q302" s="226"/>
      <c r="R302" s="226"/>
      <c r="S302" s="226"/>
      <c r="T302" s="227"/>
      <c r="AT302" s="228" t="s">
        <v>151</v>
      </c>
      <c r="AU302" s="228" t="s">
        <v>83</v>
      </c>
      <c r="AV302" s="12" t="s">
        <v>83</v>
      </c>
      <c r="AW302" s="12" t="s">
        <v>37</v>
      </c>
      <c r="AX302" s="12" t="s">
        <v>81</v>
      </c>
      <c r="AY302" s="228" t="s">
        <v>138</v>
      </c>
    </row>
    <row r="303" spans="2:65" s="1" customFormat="1" ht="25.5" customHeight="1">
      <c r="B303" s="40"/>
      <c r="C303" s="202" t="s">
        <v>480</v>
      </c>
      <c r="D303" s="202" t="s">
        <v>140</v>
      </c>
      <c r="E303" s="203" t="s">
        <v>561</v>
      </c>
      <c r="F303" s="204" t="s">
        <v>562</v>
      </c>
      <c r="G303" s="205" t="s">
        <v>426</v>
      </c>
      <c r="H303" s="206">
        <v>233</v>
      </c>
      <c r="I303" s="207"/>
      <c r="J303" s="208">
        <f>ROUND(I303*H303,2)</f>
        <v>0</v>
      </c>
      <c r="K303" s="204" t="s">
        <v>144</v>
      </c>
      <c r="L303" s="60"/>
      <c r="M303" s="209" t="s">
        <v>30</v>
      </c>
      <c r="N303" s="210" t="s">
        <v>45</v>
      </c>
      <c r="O303" s="41"/>
      <c r="P303" s="211">
        <f>O303*H303</f>
        <v>0</v>
      </c>
      <c r="Q303" s="211">
        <v>0.14066999999999999</v>
      </c>
      <c r="R303" s="211">
        <f>Q303*H303</f>
        <v>32.776109999999996</v>
      </c>
      <c r="S303" s="211">
        <v>0</v>
      </c>
      <c r="T303" s="212">
        <f>S303*H303</f>
        <v>0</v>
      </c>
      <c r="AR303" s="23" t="s">
        <v>145</v>
      </c>
      <c r="AT303" s="23" t="s">
        <v>140</v>
      </c>
      <c r="AU303" s="23" t="s">
        <v>83</v>
      </c>
      <c r="AY303" s="23" t="s">
        <v>138</v>
      </c>
      <c r="BE303" s="213">
        <f>IF(N303="základní",J303,0)</f>
        <v>0</v>
      </c>
      <c r="BF303" s="213">
        <f>IF(N303="snížená",J303,0)</f>
        <v>0</v>
      </c>
      <c r="BG303" s="213">
        <f>IF(N303="zákl. přenesená",J303,0)</f>
        <v>0</v>
      </c>
      <c r="BH303" s="213">
        <f>IF(N303="sníž. přenesená",J303,0)</f>
        <v>0</v>
      </c>
      <c r="BI303" s="213">
        <f>IF(N303="nulová",J303,0)</f>
        <v>0</v>
      </c>
      <c r="BJ303" s="23" t="s">
        <v>81</v>
      </c>
      <c r="BK303" s="213">
        <f>ROUND(I303*H303,2)</f>
        <v>0</v>
      </c>
      <c r="BL303" s="23" t="s">
        <v>145</v>
      </c>
      <c r="BM303" s="23" t="s">
        <v>871</v>
      </c>
    </row>
    <row r="304" spans="2:65" s="1" customFormat="1" ht="27">
      <c r="B304" s="40"/>
      <c r="C304" s="62"/>
      <c r="D304" s="214" t="s">
        <v>147</v>
      </c>
      <c r="E304" s="62"/>
      <c r="F304" s="215" t="s">
        <v>564</v>
      </c>
      <c r="G304" s="62"/>
      <c r="H304" s="62"/>
      <c r="I304" s="171"/>
      <c r="J304" s="62"/>
      <c r="K304" s="62"/>
      <c r="L304" s="60"/>
      <c r="M304" s="216"/>
      <c r="N304" s="41"/>
      <c r="O304" s="41"/>
      <c r="P304" s="41"/>
      <c r="Q304" s="41"/>
      <c r="R304" s="41"/>
      <c r="S304" s="41"/>
      <c r="T304" s="77"/>
      <c r="AT304" s="23" t="s">
        <v>147</v>
      </c>
      <c r="AU304" s="23" t="s">
        <v>83</v>
      </c>
    </row>
    <row r="305" spans="2:65" s="1" customFormat="1" ht="108">
      <c r="B305" s="40"/>
      <c r="C305" s="62"/>
      <c r="D305" s="214" t="s">
        <v>149</v>
      </c>
      <c r="E305" s="62"/>
      <c r="F305" s="217" t="s">
        <v>565</v>
      </c>
      <c r="G305" s="62"/>
      <c r="H305" s="62"/>
      <c r="I305" s="171"/>
      <c r="J305" s="62"/>
      <c r="K305" s="62"/>
      <c r="L305" s="60"/>
      <c r="M305" s="216"/>
      <c r="N305" s="41"/>
      <c r="O305" s="41"/>
      <c r="P305" s="41"/>
      <c r="Q305" s="41"/>
      <c r="R305" s="41"/>
      <c r="S305" s="41"/>
      <c r="T305" s="77"/>
      <c r="AT305" s="23" t="s">
        <v>149</v>
      </c>
      <c r="AU305" s="23" t="s">
        <v>83</v>
      </c>
    </row>
    <row r="306" spans="2:65" s="12" customFormat="1">
      <c r="B306" s="218"/>
      <c r="C306" s="219"/>
      <c r="D306" s="214" t="s">
        <v>151</v>
      </c>
      <c r="E306" s="220" t="s">
        <v>30</v>
      </c>
      <c r="F306" s="221" t="s">
        <v>872</v>
      </c>
      <c r="G306" s="219"/>
      <c r="H306" s="222">
        <v>233</v>
      </c>
      <c r="I306" s="223"/>
      <c r="J306" s="219"/>
      <c r="K306" s="219"/>
      <c r="L306" s="224"/>
      <c r="M306" s="225"/>
      <c r="N306" s="226"/>
      <c r="O306" s="226"/>
      <c r="P306" s="226"/>
      <c r="Q306" s="226"/>
      <c r="R306" s="226"/>
      <c r="S306" s="226"/>
      <c r="T306" s="227"/>
      <c r="AT306" s="228" t="s">
        <v>151</v>
      </c>
      <c r="AU306" s="228" t="s">
        <v>83</v>
      </c>
      <c r="AV306" s="12" t="s">
        <v>83</v>
      </c>
      <c r="AW306" s="12" t="s">
        <v>37</v>
      </c>
      <c r="AX306" s="12" t="s">
        <v>81</v>
      </c>
      <c r="AY306" s="228" t="s">
        <v>138</v>
      </c>
    </row>
    <row r="307" spans="2:65" s="1" customFormat="1" ht="16.5" customHeight="1">
      <c r="B307" s="40"/>
      <c r="C307" s="240" t="s">
        <v>485</v>
      </c>
      <c r="D307" s="240" t="s">
        <v>250</v>
      </c>
      <c r="E307" s="241" t="s">
        <v>568</v>
      </c>
      <c r="F307" s="242" t="s">
        <v>569</v>
      </c>
      <c r="G307" s="243" t="s">
        <v>426</v>
      </c>
      <c r="H307" s="244">
        <v>67.67</v>
      </c>
      <c r="I307" s="245"/>
      <c r="J307" s="246">
        <f>ROUND(I307*H307,2)</f>
        <v>0</v>
      </c>
      <c r="K307" s="242" t="s">
        <v>144</v>
      </c>
      <c r="L307" s="247"/>
      <c r="M307" s="248" t="s">
        <v>30</v>
      </c>
      <c r="N307" s="249" t="s">
        <v>45</v>
      </c>
      <c r="O307" s="41"/>
      <c r="P307" s="211">
        <f>O307*H307</f>
        <v>0</v>
      </c>
      <c r="Q307" s="211">
        <v>6.5000000000000002E-2</v>
      </c>
      <c r="R307" s="211">
        <f>Q307*H307</f>
        <v>4.3985500000000002</v>
      </c>
      <c r="S307" s="211">
        <v>0</v>
      </c>
      <c r="T307" s="212">
        <f>S307*H307</f>
        <v>0</v>
      </c>
      <c r="AR307" s="23" t="s">
        <v>190</v>
      </c>
      <c r="AT307" s="23" t="s">
        <v>250</v>
      </c>
      <c r="AU307" s="23" t="s">
        <v>83</v>
      </c>
      <c r="AY307" s="23" t="s">
        <v>138</v>
      </c>
      <c r="BE307" s="213">
        <f>IF(N307="základní",J307,0)</f>
        <v>0</v>
      </c>
      <c r="BF307" s="213">
        <f>IF(N307="snížená",J307,0)</f>
        <v>0</v>
      </c>
      <c r="BG307" s="213">
        <f>IF(N307="zákl. přenesená",J307,0)</f>
        <v>0</v>
      </c>
      <c r="BH307" s="213">
        <f>IF(N307="sníž. přenesená",J307,0)</f>
        <v>0</v>
      </c>
      <c r="BI307" s="213">
        <f>IF(N307="nulová",J307,0)</f>
        <v>0</v>
      </c>
      <c r="BJ307" s="23" t="s">
        <v>81</v>
      </c>
      <c r="BK307" s="213">
        <f>ROUND(I307*H307,2)</f>
        <v>0</v>
      </c>
      <c r="BL307" s="23" t="s">
        <v>145</v>
      </c>
      <c r="BM307" s="23" t="s">
        <v>873</v>
      </c>
    </row>
    <row r="308" spans="2:65" s="1" customFormat="1">
      <c r="B308" s="40"/>
      <c r="C308" s="62"/>
      <c r="D308" s="214" t="s">
        <v>147</v>
      </c>
      <c r="E308" s="62"/>
      <c r="F308" s="215" t="s">
        <v>571</v>
      </c>
      <c r="G308" s="62"/>
      <c r="H308" s="62"/>
      <c r="I308" s="171"/>
      <c r="J308" s="62"/>
      <c r="K308" s="62"/>
      <c r="L308" s="60"/>
      <c r="M308" s="216"/>
      <c r="N308" s="41"/>
      <c r="O308" s="41"/>
      <c r="P308" s="41"/>
      <c r="Q308" s="41"/>
      <c r="R308" s="41"/>
      <c r="S308" s="41"/>
      <c r="T308" s="77"/>
      <c r="AT308" s="23" t="s">
        <v>147</v>
      </c>
      <c r="AU308" s="23" t="s">
        <v>83</v>
      </c>
    </row>
    <row r="309" spans="2:65" s="12" customFormat="1">
      <c r="B309" s="218"/>
      <c r="C309" s="219"/>
      <c r="D309" s="214" t="s">
        <v>151</v>
      </c>
      <c r="E309" s="220" t="s">
        <v>30</v>
      </c>
      <c r="F309" s="221" t="s">
        <v>874</v>
      </c>
      <c r="G309" s="219"/>
      <c r="H309" s="222">
        <v>92</v>
      </c>
      <c r="I309" s="223"/>
      <c r="J309" s="219"/>
      <c r="K309" s="219"/>
      <c r="L309" s="224"/>
      <c r="M309" s="225"/>
      <c r="N309" s="226"/>
      <c r="O309" s="226"/>
      <c r="P309" s="226"/>
      <c r="Q309" s="226"/>
      <c r="R309" s="226"/>
      <c r="S309" s="226"/>
      <c r="T309" s="227"/>
      <c r="AT309" s="228" t="s">
        <v>151</v>
      </c>
      <c r="AU309" s="228" t="s">
        <v>83</v>
      </c>
      <c r="AV309" s="12" t="s">
        <v>83</v>
      </c>
      <c r="AW309" s="12" t="s">
        <v>37</v>
      </c>
      <c r="AX309" s="12" t="s">
        <v>74</v>
      </c>
      <c r="AY309" s="228" t="s">
        <v>138</v>
      </c>
    </row>
    <row r="310" spans="2:65" s="12" customFormat="1">
      <c r="B310" s="218"/>
      <c r="C310" s="219"/>
      <c r="D310" s="214" t="s">
        <v>151</v>
      </c>
      <c r="E310" s="220" t="s">
        <v>30</v>
      </c>
      <c r="F310" s="221" t="s">
        <v>875</v>
      </c>
      <c r="G310" s="219"/>
      <c r="H310" s="222">
        <v>-25</v>
      </c>
      <c r="I310" s="223"/>
      <c r="J310" s="219"/>
      <c r="K310" s="219"/>
      <c r="L310" s="224"/>
      <c r="M310" s="225"/>
      <c r="N310" s="226"/>
      <c r="O310" s="226"/>
      <c r="P310" s="226"/>
      <c r="Q310" s="226"/>
      <c r="R310" s="226"/>
      <c r="S310" s="226"/>
      <c r="T310" s="227"/>
      <c r="AT310" s="228" t="s">
        <v>151</v>
      </c>
      <c r="AU310" s="228" t="s">
        <v>83</v>
      </c>
      <c r="AV310" s="12" t="s">
        <v>83</v>
      </c>
      <c r="AW310" s="12" t="s">
        <v>37</v>
      </c>
      <c r="AX310" s="12" t="s">
        <v>74</v>
      </c>
      <c r="AY310" s="228" t="s">
        <v>138</v>
      </c>
    </row>
    <row r="311" spans="2:65" s="13" customFormat="1">
      <c r="B311" s="229"/>
      <c r="C311" s="230"/>
      <c r="D311" s="214" t="s">
        <v>151</v>
      </c>
      <c r="E311" s="231" t="s">
        <v>30</v>
      </c>
      <c r="F311" s="232" t="s">
        <v>218</v>
      </c>
      <c r="G311" s="230"/>
      <c r="H311" s="233">
        <v>67</v>
      </c>
      <c r="I311" s="234"/>
      <c r="J311" s="230"/>
      <c r="K311" s="230"/>
      <c r="L311" s="235"/>
      <c r="M311" s="236"/>
      <c r="N311" s="237"/>
      <c r="O311" s="237"/>
      <c r="P311" s="237"/>
      <c r="Q311" s="237"/>
      <c r="R311" s="237"/>
      <c r="S311" s="237"/>
      <c r="T311" s="238"/>
      <c r="AT311" s="239" t="s">
        <v>151</v>
      </c>
      <c r="AU311" s="239" t="s">
        <v>83</v>
      </c>
      <c r="AV311" s="13" t="s">
        <v>145</v>
      </c>
      <c r="AW311" s="13" t="s">
        <v>37</v>
      </c>
      <c r="AX311" s="13" t="s">
        <v>81</v>
      </c>
      <c r="AY311" s="239" t="s">
        <v>138</v>
      </c>
    </row>
    <row r="312" spans="2:65" s="12" customFormat="1">
      <c r="B312" s="218"/>
      <c r="C312" s="219"/>
      <c r="D312" s="214" t="s">
        <v>151</v>
      </c>
      <c r="E312" s="219"/>
      <c r="F312" s="221" t="s">
        <v>876</v>
      </c>
      <c r="G312" s="219"/>
      <c r="H312" s="222">
        <v>67.67</v>
      </c>
      <c r="I312" s="223"/>
      <c r="J312" s="219"/>
      <c r="K312" s="219"/>
      <c r="L312" s="224"/>
      <c r="M312" s="225"/>
      <c r="N312" s="226"/>
      <c r="O312" s="226"/>
      <c r="P312" s="226"/>
      <c r="Q312" s="226"/>
      <c r="R312" s="226"/>
      <c r="S312" s="226"/>
      <c r="T312" s="227"/>
      <c r="AT312" s="228" t="s">
        <v>151</v>
      </c>
      <c r="AU312" s="228" t="s">
        <v>83</v>
      </c>
      <c r="AV312" s="12" t="s">
        <v>83</v>
      </c>
      <c r="AW312" s="12" t="s">
        <v>6</v>
      </c>
      <c r="AX312" s="12" t="s">
        <v>81</v>
      </c>
      <c r="AY312" s="228" t="s">
        <v>138</v>
      </c>
    </row>
    <row r="313" spans="2:65" s="1" customFormat="1" ht="16.5" customHeight="1">
      <c r="B313" s="40"/>
      <c r="C313" s="240" t="s">
        <v>490</v>
      </c>
      <c r="D313" s="240" t="s">
        <v>250</v>
      </c>
      <c r="E313" s="241" t="s">
        <v>576</v>
      </c>
      <c r="F313" s="242" t="s">
        <v>577</v>
      </c>
      <c r="G313" s="243" t="s">
        <v>426</v>
      </c>
      <c r="H313" s="244">
        <v>13.13</v>
      </c>
      <c r="I313" s="245"/>
      <c r="J313" s="246">
        <f>ROUND(I313*H313,2)</f>
        <v>0</v>
      </c>
      <c r="K313" s="242" t="s">
        <v>144</v>
      </c>
      <c r="L313" s="247"/>
      <c r="M313" s="248" t="s">
        <v>30</v>
      </c>
      <c r="N313" s="249" t="s">
        <v>45</v>
      </c>
      <c r="O313" s="41"/>
      <c r="P313" s="211">
        <f>O313*H313</f>
        <v>0</v>
      </c>
      <c r="Q313" s="211">
        <v>0.125</v>
      </c>
      <c r="R313" s="211">
        <f>Q313*H313</f>
        <v>1.6412500000000001</v>
      </c>
      <c r="S313" s="211">
        <v>0</v>
      </c>
      <c r="T313" s="212">
        <f>S313*H313</f>
        <v>0</v>
      </c>
      <c r="AR313" s="23" t="s">
        <v>190</v>
      </c>
      <c r="AT313" s="23" t="s">
        <v>250</v>
      </c>
      <c r="AU313" s="23" t="s">
        <v>83</v>
      </c>
      <c r="AY313" s="23" t="s">
        <v>138</v>
      </c>
      <c r="BE313" s="213">
        <f>IF(N313="základní",J313,0)</f>
        <v>0</v>
      </c>
      <c r="BF313" s="213">
        <f>IF(N313="snížená",J313,0)</f>
        <v>0</v>
      </c>
      <c r="BG313" s="213">
        <f>IF(N313="zákl. přenesená",J313,0)</f>
        <v>0</v>
      </c>
      <c r="BH313" s="213">
        <f>IF(N313="sníž. přenesená",J313,0)</f>
        <v>0</v>
      </c>
      <c r="BI313" s="213">
        <f>IF(N313="nulová",J313,0)</f>
        <v>0</v>
      </c>
      <c r="BJ313" s="23" t="s">
        <v>81</v>
      </c>
      <c r="BK313" s="213">
        <f>ROUND(I313*H313,2)</f>
        <v>0</v>
      </c>
      <c r="BL313" s="23" t="s">
        <v>145</v>
      </c>
      <c r="BM313" s="23" t="s">
        <v>877</v>
      </c>
    </row>
    <row r="314" spans="2:65" s="1" customFormat="1">
      <c r="B314" s="40"/>
      <c r="C314" s="62"/>
      <c r="D314" s="214" t="s">
        <v>147</v>
      </c>
      <c r="E314" s="62"/>
      <c r="F314" s="215" t="s">
        <v>579</v>
      </c>
      <c r="G314" s="62"/>
      <c r="H314" s="62"/>
      <c r="I314" s="171"/>
      <c r="J314" s="62"/>
      <c r="K314" s="62"/>
      <c r="L314" s="60"/>
      <c r="M314" s="216"/>
      <c r="N314" s="41"/>
      <c r="O314" s="41"/>
      <c r="P314" s="41"/>
      <c r="Q314" s="41"/>
      <c r="R314" s="41"/>
      <c r="S314" s="41"/>
      <c r="T314" s="77"/>
      <c r="AT314" s="23" t="s">
        <v>147</v>
      </c>
      <c r="AU314" s="23" t="s">
        <v>83</v>
      </c>
    </row>
    <row r="315" spans="2:65" s="12" customFormat="1">
      <c r="B315" s="218"/>
      <c r="C315" s="219"/>
      <c r="D315" s="214" t="s">
        <v>151</v>
      </c>
      <c r="E315" s="220" t="s">
        <v>30</v>
      </c>
      <c r="F315" s="221" t="s">
        <v>878</v>
      </c>
      <c r="G315" s="219"/>
      <c r="H315" s="222">
        <v>141</v>
      </c>
      <c r="I315" s="223"/>
      <c r="J315" s="219"/>
      <c r="K315" s="219"/>
      <c r="L315" s="224"/>
      <c r="M315" s="225"/>
      <c r="N315" s="226"/>
      <c r="O315" s="226"/>
      <c r="P315" s="226"/>
      <c r="Q315" s="226"/>
      <c r="R315" s="226"/>
      <c r="S315" s="226"/>
      <c r="T315" s="227"/>
      <c r="AT315" s="228" t="s">
        <v>151</v>
      </c>
      <c r="AU315" s="228" t="s">
        <v>83</v>
      </c>
      <c r="AV315" s="12" t="s">
        <v>83</v>
      </c>
      <c r="AW315" s="12" t="s">
        <v>37</v>
      </c>
      <c r="AX315" s="12" t="s">
        <v>74</v>
      </c>
      <c r="AY315" s="228" t="s">
        <v>138</v>
      </c>
    </row>
    <row r="316" spans="2:65" s="12" customFormat="1">
      <c r="B316" s="218"/>
      <c r="C316" s="219"/>
      <c r="D316" s="214" t="s">
        <v>151</v>
      </c>
      <c r="E316" s="220" t="s">
        <v>30</v>
      </c>
      <c r="F316" s="221" t="s">
        <v>879</v>
      </c>
      <c r="G316" s="219"/>
      <c r="H316" s="222">
        <v>-128</v>
      </c>
      <c r="I316" s="223"/>
      <c r="J316" s="219"/>
      <c r="K316" s="219"/>
      <c r="L316" s="224"/>
      <c r="M316" s="225"/>
      <c r="N316" s="226"/>
      <c r="O316" s="226"/>
      <c r="P316" s="226"/>
      <c r="Q316" s="226"/>
      <c r="R316" s="226"/>
      <c r="S316" s="226"/>
      <c r="T316" s="227"/>
      <c r="AT316" s="228" t="s">
        <v>151</v>
      </c>
      <c r="AU316" s="228" t="s">
        <v>83</v>
      </c>
      <c r="AV316" s="12" t="s">
        <v>83</v>
      </c>
      <c r="AW316" s="12" t="s">
        <v>37</v>
      </c>
      <c r="AX316" s="12" t="s">
        <v>74</v>
      </c>
      <c r="AY316" s="228" t="s">
        <v>138</v>
      </c>
    </row>
    <row r="317" spans="2:65" s="13" customFormat="1">
      <c r="B317" s="229"/>
      <c r="C317" s="230"/>
      <c r="D317" s="214" t="s">
        <v>151</v>
      </c>
      <c r="E317" s="231" t="s">
        <v>30</v>
      </c>
      <c r="F317" s="232" t="s">
        <v>218</v>
      </c>
      <c r="G317" s="230"/>
      <c r="H317" s="233">
        <v>13</v>
      </c>
      <c r="I317" s="234"/>
      <c r="J317" s="230"/>
      <c r="K317" s="230"/>
      <c r="L317" s="235"/>
      <c r="M317" s="236"/>
      <c r="N317" s="237"/>
      <c r="O317" s="237"/>
      <c r="P317" s="237"/>
      <c r="Q317" s="237"/>
      <c r="R317" s="237"/>
      <c r="S317" s="237"/>
      <c r="T317" s="238"/>
      <c r="AT317" s="239" t="s">
        <v>151</v>
      </c>
      <c r="AU317" s="239" t="s">
        <v>83</v>
      </c>
      <c r="AV317" s="13" t="s">
        <v>145</v>
      </c>
      <c r="AW317" s="13" t="s">
        <v>37</v>
      </c>
      <c r="AX317" s="13" t="s">
        <v>81</v>
      </c>
      <c r="AY317" s="239" t="s">
        <v>138</v>
      </c>
    </row>
    <row r="318" spans="2:65" s="12" customFormat="1">
      <c r="B318" s="218"/>
      <c r="C318" s="219"/>
      <c r="D318" s="214" t="s">
        <v>151</v>
      </c>
      <c r="E318" s="219"/>
      <c r="F318" s="221" t="s">
        <v>880</v>
      </c>
      <c r="G318" s="219"/>
      <c r="H318" s="222">
        <v>13.13</v>
      </c>
      <c r="I318" s="223"/>
      <c r="J318" s="219"/>
      <c r="K318" s="219"/>
      <c r="L318" s="224"/>
      <c r="M318" s="225"/>
      <c r="N318" s="226"/>
      <c r="O318" s="226"/>
      <c r="P318" s="226"/>
      <c r="Q318" s="226"/>
      <c r="R318" s="226"/>
      <c r="S318" s="226"/>
      <c r="T318" s="227"/>
      <c r="AT318" s="228" t="s">
        <v>151</v>
      </c>
      <c r="AU318" s="228" t="s">
        <v>83</v>
      </c>
      <c r="AV318" s="12" t="s">
        <v>83</v>
      </c>
      <c r="AW318" s="12" t="s">
        <v>6</v>
      </c>
      <c r="AX318" s="12" t="s">
        <v>81</v>
      </c>
      <c r="AY318" s="228" t="s">
        <v>138</v>
      </c>
    </row>
    <row r="319" spans="2:65" s="1" customFormat="1" ht="25.5" customHeight="1">
      <c r="B319" s="40"/>
      <c r="C319" s="202" t="s">
        <v>495</v>
      </c>
      <c r="D319" s="202" t="s">
        <v>140</v>
      </c>
      <c r="E319" s="203" t="s">
        <v>881</v>
      </c>
      <c r="F319" s="204" t="s">
        <v>882</v>
      </c>
      <c r="G319" s="205" t="s">
        <v>426</v>
      </c>
      <c r="H319" s="206">
        <v>6</v>
      </c>
      <c r="I319" s="207"/>
      <c r="J319" s="208">
        <f>ROUND(I319*H319,2)</f>
        <v>0</v>
      </c>
      <c r="K319" s="204" t="s">
        <v>144</v>
      </c>
      <c r="L319" s="60"/>
      <c r="M319" s="209" t="s">
        <v>30</v>
      </c>
      <c r="N319" s="210" t="s">
        <v>45</v>
      </c>
      <c r="O319" s="41"/>
      <c r="P319" s="211">
        <f>O319*H319</f>
        <v>0</v>
      </c>
      <c r="Q319" s="211">
        <v>0.43819000000000002</v>
      </c>
      <c r="R319" s="211">
        <f>Q319*H319</f>
        <v>2.62914</v>
      </c>
      <c r="S319" s="211">
        <v>0</v>
      </c>
      <c r="T319" s="212">
        <f>S319*H319</f>
        <v>0</v>
      </c>
      <c r="AR319" s="23" t="s">
        <v>145</v>
      </c>
      <c r="AT319" s="23" t="s">
        <v>140</v>
      </c>
      <c r="AU319" s="23" t="s">
        <v>83</v>
      </c>
      <c r="AY319" s="23" t="s">
        <v>138</v>
      </c>
      <c r="BE319" s="213">
        <f>IF(N319="základní",J319,0)</f>
        <v>0</v>
      </c>
      <c r="BF319" s="213">
        <f>IF(N319="snížená",J319,0)</f>
        <v>0</v>
      </c>
      <c r="BG319" s="213">
        <f>IF(N319="zákl. přenesená",J319,0)</f>
        <v>0</v>
      </c>
      <c r="BH319" s="213">
        <f>IF(N319="sníž. přenesená",J319,0)</f>
        <v>0</v>
      </c>
      <c r="BI319" s="213">
        <f>IF(N319="nulová",J319,0)</f>
        <v>0</v>
      </c>
      <c r="BJ319" s="23" t="s">
        <v>81</v>
      </c>
      <c r="BK319" s="213">
        <f>ROUND(I319*H319,2)</f>
        <v>0</v>
      </c>
      <c r="BL319" s="23" t="s">
        <v>145</v>
      </c>
      <c r="BM319" s="23" t="s">
        <v>883</v>
      </c>
    </row>
    <row r="320" spans="2:65" s="1" customFormat="1">
      <c r="B320" s="40"/>
      <c r="C320" s="62"/>
      <c r="D320" s="214" t="s">
        <v>147</v>
      </c>
      <c r="E320" s="62"/>
      <c r="F320" s="215" t="s">
        <v>884</v>
      </c>
      <c r="G320" s="62"/>
      <c r="H320" s="62"/>
      <c r="I320" s="171"/>
      <c r="J320" s="62"/>
      <c r="K320" s="62"/>
      <c r="L320" s="60"/>
      <c r="M320" s="216"/>
      <c r="N320" s="41"/>
      <c r="O320" s="41"/>
      <c r="P320" s="41"/>
      <c r="Q320" s="41"/>
      <c r="R320" s="41"/>
      <c r="S320" s="41"/>
      <c r="T320" s="77"/>
      <c r="AT320" s="23" t="s">
        <v>147</v>
      </c>
      <c r="AU320" s="23" t="s">
        <v>83</v>
      </c>
    </row>
    <row r="321" spans="2:65" s="1" customFormat="1" ht="54">
      <c r="B321" s="40"/>
      <c r="C321" s="62"/>
      <c r="D321" s="214" t="s">
        <v>149</v>
      </c>
      <c r="E321" s="62"/>
      <c r="F321" s="217" t="s">
        <v>885</v>
      </c>
      <c r="G321" s="62"/>
      <c r="H321" s="62"/>
      <c r="I321" s="171"/>
      <c r="J321" s="62"/>
      <c r="K321" s="62"/>
      <c r="L321" s="60"/>
      <c r="M321" s="216"/>
      <c r="N321" s="41"/>
      <c r="O321" s="41"/>
      <c r="P321" s="41"/>
      <c r="Q321" s="41"/>
      <c r="R321" s="41"/>
      <c r="S321" s="41"/>
      <c r="T321" s="77"/>
      <c r="AT321" s="23" t="s">
        <v>149</v>
      </c>
      <c r="AU321" s="23" t="s">
        <v>83</v>
      </c>
    </row>
    <row r="322" spans="2:65" s="12" customFormat="1">
      <c r="B322" s="218"/>
      <c r="C322" s="219"/>
      <c r="D322" s="214" t="s">
        <v>151</v>
      </c>
      <c r="E322" s="220" t="s">
        <v>30</v>
      </c>
      <c r="F322" s="221" t="s">
        <v>177</v>
      </c>
      <c r="G322" s="219"/>
      <c r="H322" s="222">
        <v>6</v>
      </c>
      <c r="I322" s="223"/>
      <c r="J322" s="219"/>
      <c r="K322" s="219"/>
      <c r="L322" s="224"/>
      <c r="M322" s="225"/>
      <c r="N322" s="226"/>
      <c r="O322" s="226"/>
      <c r="P322" s="226"/>
      <c r="Q322" s="226"/>
      <c r="R322" s="226"/>
      <c r="S322" s="226"/>
      <c r="T322" s="227"/>
      <c r="AT322" s="228" t="s">
        <v>151</v>
      </c>
      <c r="AU322" s="228" t="s">
        <v>83</v>
      </c>
      <c r="AV322" s="12" t="s">
        <v>83</v>
      </c>
      <c r="AW322" s="12" t="s">
        <v>37</v>
      </c>
      <c r="AX322" s="12" t="s">
        <v>81</v>
      </c>
      <c r="AY322" s="228" t="s">
        <v>138</v>
      </c>
    </row>
    <row r="323" spans="2:65" s="1" customFormat="1" ht="16.5" customHeight="1">
      <c r="B323" s="40"/>
      <c r="C323" s="240" t="s">
        <v>500</v>
      </c>
      <c r="D323" s="240" t="s">
        <v>250</v>
      </c>
      <c r="E323" s="241" t="s">
        <v>886</v>
      </c>
      <c r="F323" s="242" t="s">
        <v>887</v>
      </c>
      <c r="G323" s="243" t="s">
        <v>433</v>
      </c>
      <c r="H323" s="244">
        <v>5.5</v>
      </c>
      <c r="I323" s="245"/>
      <c r="J323" s="246">
        <f>ROUND(I323*H323,2)</f>
        <v>0</v>
      </c>
      <c r="K323" s="242" t="s">
        <v>144</v>
      </c>
      <c r="L323" s="247"/>
      <c r="M323" s="248" t="s">
        <v>30</v>
      </c>
      <c r="N323" s="249" t="s">
        <v>45</v>
      </c>
      <c r="O323" s="41"/>
      <c r="P323" s="211">
        <f>O323*H323</f>
        <v>0</v>
      </c>
      <c r="Q323" s="211">
        <v>5.3999999999999999E-2</v>
      </c>
      <c r="R323" s="211">
        <f>Q323*H323</f>
        <v>0.29699999999999999</v>
      </c>
      <c r="S323" s="211">
        <v>0</v>
      </c>
      <c r="T323" s="212">
        <f>S323*H323</f>
        <v>0</v>
      </c>
      <c r="AR323" s="23" t="s">
        <v>190</v>
      </c>
      <c r="AT323" s="23" t="s">
        <v>250</v>
      </c>
      <c r="AU323" s="23" t="s">
        <v>83</v>
      </c>
      <c r="AY323" s="23" t="s">
        <v>138</v>
      </c>
      <c r="BE323" s="213">
        <f>IF(N323="základní",J323,0)</f>
        <v>0</v>
      </c>
      <c r="BF323" s="213">
        <f>IF(N323="snížená",J323,0)</f>
        <v>0</v>
      </c>
      <c r="BG323" s="213">
        <f>IF(N323="zákl. přenesená",J323,0)</f>
        <v>0</v>
      </c>
      <c r="BH323" s="213">
        <f>IF(N323="sníž. přenesená",J323,0)</f>
        <v>0</v>
      </c>
      <c r="BI323" s="213">
        <f>IF(N323="nulová",J323,0)</f>
        <v>0</v>
      </c>
      <c r="BJ323" s="23" t="s">
        <v>81</v>
      </c>
      <c r="BK323" s="213">
        <f>ROUND(I323*H323,2)</f>
        <v>0</v>
      </c>
      <c r="BL323" s="23" t="s">
        <v>145</v>
      </c>
      <c r="BM323" s="23" t="s">
        <v>888</v>
      </c>
    </row>
    <row r="324" spans="2:65" s="1" customFormat="1" ht="27">
      <c r="B324" s="40"/>
      <c r="C324" s="62"/>
      <c r="D324" s="214" t="s">
        <v>147</v>
      </c>
      <c r="E324" s="62"/>
      <c r="F324" s="215" t="s">
        <v>889</v>
      </c>
      <c r="G324" s="62"/>
      <c r="H324" s="62"/>
      <c r="I324" s="171"/>
      <c r="J324" s="62"/>
      <c r="K324" s="62"/>
      <c r="L324" s="60"/>
      <c r="M324" s="216"/>
      <c r="N324" s="41"/>
      <c r="O324" s="41"/>
      <c r="P324" s="41"/>
      <c r="Q324" s="41"/>
      <c r="R324" s="41"/>
      <c r="S324" s="41"/>
      <c r="T324" s="77"/>
      <c r="AT324" s="23" t="s">
        <v>147</v>
      </c>
      <c r="AU324" s="23" t="s">
        <v>83</v>
      </c>
    </row>
    <row r="325" spans="2:65" s="12" customFormat="1">
      <c r="B325" s="218"/>
      <c r="C325" s="219"/>
      <c r="D325" s="214" t="s">
        <v>151</v>
      </c>
      <c r="E325" s="220" t="s">
        <v>30</v>
      </c>
      <c r="F325" s="221" t="s">
        <v>890</v>
      </c>
      <c r="G325" s="219"/>
      <c r="H325" s="222">
        <v>5.5</v>
      </c>
      <c r="I325" s="223"/>
      <c r="J325" s="219"/>
      <c r="K325" s="219"/>
      <c r="L325" s="224"/>
      <c r="M325" s="225"/>
      <c r="N325" s="226"/>
      <c r="O325" s="226"/>
      <c r="P325" s="226"/>
      <c r="Q325" s="226"/>
      <c r="R325" s="226"/>
      <c r="S325" s="226"/>
      <c r="T325" s="227"/>
      <c r="AT325" s="228" t="s">
        <v>151</v>
      </c>
      <c r="AU325" s="228" t="s">
        <v>83</v>
      </c>
      <c r="AV325" s="12" t="s">
        <v>83</v>
      </c>
      <c r="AW325" s="12" t="s">
        <v>37</v>
      </c>
      <c r="AX325" s="12" t="s">
        <v>81</v>
      </c>
      <c r="AY325" s="228" t="s">
        <v>138</v>
      </c>
    </row>
    <row r="326" spans="2:65" s="1" customFormat="1" ht="16.5" customHeight="1">
      <c r="B326" s="40"/>
      <c r="C326" s="240" t="s">
        <v>506</v>
      </c>
      <c r="D326" s="240" t="s">
        <v>250</v>
      </c>
      <c r="E326" s="241" t="s">
        <v>891</v>
      </c>
      <c r="F326" s="242" t="s">
        <v>892</v>
      </c>
      <c r="G326" s="243" t="s">
        <v>433</v>
      </c>
      <c r="H326" s="244">
        <v>2</v>
      </c>
      <c r="I326" s="245"/>
      <c r="J326" s="246">
        <f>ROUND(I326*H326,2)</f>
        <v>0</v>
      </c>
      <c r="K326" s="242" t="s">
        <v>144</v>
      </c>
      <c r="L326" s="247"/>
      <c r="M326" s="248" t="s">
        <v>30</v>
      </c>
      <c r="N326" s="249" t="s">
        <v>45</v>
      </c>
      <c r="O326" s="41"/>
      <c r="P326" s="211">
        <f>O326*H326</f>
        <v>0</v>
      </c>
      <c r="Q326" s="211">
        <v>1.1000000000000001E-3</v>
      </c>
      <c r="R326" s="211">
        <f>Q326*H326</f>
        <v>2.2000000000000001E-3</v>
      </c>
      <c r="S326" s="211">
        <v>0</v>
      </c>
      <c r="T326" s="212">
        <f>S326*H326</f>
        <v>0</v>
      </c>
      <c r="AR326" s="23" t="s">
        <v>190</v>
      </c>
      <c r="AT326" s="23" t="s">
        <v>250</v>
      </c>
      <c r="AU326" s="23" t="s">
        <v>83</v>
      </c>
      <c r="AY326" s="23" t="s">
        <v>138</v>
      </c>
      <c r="BE326" s="213">
        <f>IF(N326="základní",J326,0)</f>
        <v>0</v>
      </c>
      <c r="BF326" s="213">
        <f>IF(N326="snížená",J326,0)</f>
        <v>0</v>
      </c>
      <c r="BG326" s="213">
        <f>IF(N326="zákl. přenesená",J326,0)</f>
        <v>0</v>
      </c>
      <c r="BH326" s="213">
        <f>IF(N326="sníž. přenesená",J326,0)</f>
        <v>0</v>
      </c>
      <c r="BI326" s="213">
        <f>IF(N326="nulová",J326,0)</f>
        <v>0</v>
      </c>
      <c r="BJ326" s="23" t="s">
        <v>81</v>
      </c>
      <c r="BK326" s="213">
        <f>ROUND(I326*H326,2)</f>
        <v>0</v>
      </c>
      <c r="BL326" s="23" t="s">
        <v>145</v>
      </c>
      <c r="BM326" s="23" t="s">
        <v>893</v>
      </c>
    </row>
    <row r="327" spans="2:65" s="1" customFormat="1">
      <c r="B327" s="40"/>
      <c r="C327" s="62"/>
      <c r="D327" s="214" t="s">
        <v>147</v>
      </c>
      <c r="E327" s="62"/>
      <c r="F327" s="215" t="s">
        <v>894</v>
      </c>
      <c r="G327" s="62"/>
      <c r="H327" s="62"/>
      <c r="I327" s="171"/>
      <c r="J327" s="62"/>
      <c r="K327" s="62"/>
      <c r="L327" s="60"/>
      <c r="M327" s="216"/>
      <c r="N327" s="41"/>
      <c r="O327" s="41"/>
      <c r="P327" s="41"/>
      <c r="Q327" s="41"/>
      <c r="R327" s="41"/>
      <c r="S327" s="41"/>
      <c r="T327" s="77"/>
      <c r="AT327" s="23" t="s">
        <v>147</v>
      </c>
      <c r="AU327" s="23" t="s">
        <v>83</v>
      </c>
    </row>
    <row r="328" spans="2:65" s="12" customFormat="1">
      <c r="B328" s="218"/>
      <c r="C328" s="219"/>
      <c r="D328" s="214" t="s">
        <v>151</v>
      </c>
      <c r="E328" s="220" t="s">
        <v>30</v>
      </c>
      <c r="F328" s="221" t="s">
        <v>83</v>
      </c>
      <c r="G328" s="219"/>
      <c r="H328" s="222">
        <v>2</v>
      </c>
      <c r="I328" s="223"/>
      <c r="J328" s="219"/>
      <c r="K328" s="219"/>
      <c r="L328" s="224"/>
      <c r="M328" s="225"/>
      <c r="N328" s="226"/>
      <c r="O328" s="226"/>
      <c r="P328" s="226"/>
      <c r="Q328" s="226"/>
      <c r="R328" s="226"/>
      <c r="S328" s="226"/>
      <c r="T328" s="227"/>
      <c r="AT328" s="228" t="s">
        <v>151</v>
      </c>
      <c r="AU328" s="228" t="s">
        <v>83</v>
      </c>
      <c r="AV328" s="12" t="s">
        <v>83</v>
      </c>
      <c r="AW328" s="12" t="s">
        <v>37</v>
      </c>
      <c r="AX328" s="12" t="s">
        <v>81</v>
      </c>
      <c r="AY328" s="228" t="s">
        <v>138</v>
      </c>
    </row>
    <row r="329" spans="2:65" s="1" customFormat="1" ht="16.5" customHeight="1">
      <c r="B329" s="40"/>
      <c r="C329" s="240" t="s">
        <v>511</v>
      </c>
      <c r="D329" s="240" t="s">
        <v>250</v>
      </c>
      <c r="E329" s="241" t="s">
        <v>895</v>
      </c>
      <c r="F329" s="242" t="s">
        <v>896</v>
      </c>
      <c r="G329" s="243" t="s">
        <v>433</v>
      </c>
      <c r="H329" s="244">
        <v>1</v>
      </c>
      <c r="I329" s="245"/>
      <c r="J329" s="246">
        <f>ROUND(I329*H329,2)</f>
        <v>0</v>
      </c>
      <c r="K329" s="242" t="s">
        <v>144</v>
      </c>
      <c r="L329" s="247"/>
      <c r="M329" s="248" t="s">
        <v>30</v>
      </c>
      <c r="N329" s="249" t="s">
        <v>45</v>
      </c>
      <c r="O329" s="41"/>
      <c r="P329" s="211">
        <f>O329*H329</f>
        <v>0</v>
      </c>
      <c r="Q329" s="211">
        <v>7.5999999999999998E-2</v>
      </c>
      <c r="R329" s="211">
        <f>Q329*H329</f>
        <v>7.5999999999999998E-2</v>
      </c>
      <c r="S329" s="211">
        <v>0</v>
      </c>
      <c r="T329" s="212">
        <f>S329*H329</f>
        <v>0</v>
      </c>
      <c r="AR329" s="23" t="s">
        <v>190</v>
      </c>
      <c r="AT329" s="23" t="s">
        <v>250</v>
      </c>
      <c r="AU329" s="23" t="s">
        <v>83</v>
      </c>
      <c r="AY329" s="23" t="s">
        <v>138</v>
      </c>
      <c r="BE329" s="213">
        <f>IF(N329="základní",J329,0)</f>
        <v>0</v>
      </c>
      <c r="BF329" s="213">
        <f>IF(N329="snížená",J329,0)</f>
        <v>0</v>
      </c>
      <c r="BG329" s="213">
        <f>IF(N329="zákl. přenesená",J329,0)</f>
        <v>0</v>
      </c>
      <c r="BH329" s="213">
        <f>IF(N329="sníž. přenesená",J329,0)</f>
        <v>0</v>
      </c>
      <c r="BI329" s="213">
        <f>IF(N329="nulová",J329,0)</f>
        <v>0</v>
      </c>
      <c r="BJ329" s="23" t="s">
        <v>81</v>
      </c>
      <c r="BK329" s="213">
        <f>ROUND(I329*H329,2)</f>
        <v>0</v>
      </c>
      <c r="BL329" s="23" t="s">
        <v>145</v>
      </c>
      <c r="BM329" s="23" t="s">
        <v>897</v>
      </c>
    </row>
    <row r="330" spans="2:65" s="1" customFormat="1">
      <c r="B330" s="40"/>
      <c r="C330" s="62"/>
      <c r="D330" s="214" t="s">
        <v>147</v>
      </c>
      <c r="E330" s="62"/>
      <c r="F330" s="215" t="s">
        <v>898</v>
      </c>
      <c r="G330" s="62"/>
      <c r="H330" s="62"/>
      <c r="I330" s="171"/>
      <c r="J330" s="62"/>
      <c r="K330" s="62"/>
      <c r="L330" s="60"/>
      <c r="M330" s="216"/>
      <c r="N330" s="41"/>
      <c r="O330" s="41"/>
      <c r="P330" s="41"/>
      <c r="Q330" s="41"/>
      <c r="R330" s="41"/>
      <c r="S330" s="41"/>
      <c r="T330" s="77"/>
      <c r="AT330" s="23" t="s">
        <v>147</v>
      </c>
      <c r="AU330" s="23" t="s">
        <v>83</v>
      </c>
    </row>
    <row r="331" spans="2:65" s="12" customFormat="1">
      <c r="B331" s="218"/>
      <c r="C331" s="219"/>
      <c r="D331" s="214" t="s">
        <v>151</v>
      </c>
      <c r="E331" s="220" t="s">
        <v>30</v>
      </c>
      <c r="F331" s="221" t="s">
        <v>81</v>
      </c>
      <c r="G331" s="219"/>
      <c r="H331" s="222">
        <v>1</v>
      </c>
      <c r="I331" s="223"/>
      <c r="J331" s="219"/>
      <c r="K331" s="219"/>
      <c r="L331" s="224"/>
      <c r="M331" s="225"/>
      <c r="N331" s="226"/>
      <c r="O331" s="226"/>
      <c r="P331" s="226"/>
      <c r="Q331" s="226"/>
      <c r="R331" s="226"/>
      <c r="S331" s="226"/>
      <c r="T331" s="227"/>
      <c r="AT331" s="228" t="s">
        <v>151</v>
      </c>
      <c r="AU331" s="228" t="s">
        <v>83</v>
      </c>
      <c r="AV331" s="12" t="s">
        <v>83</v>
      </c>
      <c r="AW331" s="12" t="s">
        <v>37</v>
      </c>
      <c r="AX331" s="12" t="s">
        <v>81</v>
      </c>
      <c r="AY331" s="228" t="s">
        <v>138</v>
      </c>
    </row>
    <row r="332" spans="2:65" s="1" customFormat="1" ht="16.5" customHeight="1">
      <c r="B332" s="40"/>
      <c r="C332" s="240" t="s">
        <v>516</v>
      </c>
      <c r="D332" s="240" t="s">
        <v>250</v>
      </c>
      <c r="E332" s="241" t="s">
        <v>899</v>
      </c>
      <c r="F332" s="242" t="s">
        <v>900</v>
      </c>
      <c r="G332" s="243" t="s">
        <v>433</v>
      </c>
      <c r="H332" s="244">
        <v>1</v>
      </c>
      <c r="I332" s="245"/>
      <c r="J332" s="246">
        <f>ROUND(I332*H332,2)</f>
        <v>0</v>
      </c>
      <c r="K332" s="242" t="s">
        <v>144</v>
      </c>
      <c r="L332" s="247"/>
      <c r="M332" s="248" t="s">
        <v>30</v>
      </c>
      <c r="N332" s="249" t="s">
        <v>45</v>
      </c>
      <c r="O332" s="41"/>
      <c r="P332" s="211">
        <f>O332*H332</f>
        <v>0</v>
      </c>
      <c r="Q332" s="211">
        <v>2E-3</v>
      </c>
      <c r="R332" s="211">
        <f>Q332*H332</f>
        <v>2E-3</v>
      </c>
      <c r="S332" s="211">
        <v>0</v>
      </c>
      <c r="T332" s="212">
        <f>S332*H332</f>
        <v>0</v>
      </c>
      <c r="AR332" s="23" t="s">
        <v>190</v>
      </c>
      <c r="AT332" s="23" t="s">
        <v>250</v>
      </c>
      <c r="AU332" s="23" t="s">
        <v>83</v>
      </c>
      <c r="AY332" s="23" t="s">
        <v>138</v>
      </c>
      <c r="BE332" s="213">
        <f>IF(N332="základní",J332,0)</f>
        <v>0</v>
      </c>
      <c r="BF332" s="213">
        <f>IF(N332="snížená",J332,0)</f>
        <v>0</v>
      </c>
      <c r="BG332" s="213">
        <f>IF(N332="zákl. přenesená",J332,0)</f>
        <v>0</v>
      </c>
      <c r="BH332" s="213">
        <f>IF(N332="sníž. přenesená",J332,0)</f>
        <v>0</v>
      </c>
      <c r="BI332" s="213">
        <f>IF(N332="nulová",J332,0)</f>
        <v>0</v>
      </c>
      <c r="BJ332" s="23" t="s">
        <v>81</v>
      </c>
      <c r="BK332" s="213">
        <f>ROUND(I332*H332,2)</f>
        <v>0</v>
      </c>
      <c r="BL332" s="23" t="s">
        <v>145</v>
      </c>
      <c r="BM332" s="23" t="s">
        <v>901</v>
      </c>
    </row>
    <row r="333" spans="2:65" s="1" customFormat="1">
      <c r="B333" s="40"/>
      <c r="C333" s="62"/>
      <c r="D333" s="214" t="s">
        <v>147</v>
      </c>
      <c r="E333" s="62"/>
      <c r="F333" s="215" t="s">
        <v>902</v>
      </c>
      <c r="G333" s="62"/>
      <c r="H333" s="62"/>
      <c r="I333" s="171"/>
      <c r="J333" s="62"/>
      <c r="K333" s="62"/>
      <c r="L333" s="60"/>
      <c r="M333" s="216"/>
      <c r="N333" s="41"/>
      <c r="O333" s="41"/>
      <c r="P333" s="41"/>
      <c r="Q333" s="41"/>
      <c r="R333" s="41"/>
      <c r="S333" s="41"/>
      <c r="T333" s="77"/>
      <c r="AT333" s="23" t="s">
        <v>147</v>
      </c>
      <c r="AU333" s="23" t="s">
        <v>83</v>
      </c>
    </row>
    <row r="334" spans="2:65" s="12" customFormat="1">
      <c r="B334" s="218"/>
      <c r="C334" s="219"/>
      <c r="D334" s="214" t="s">
        <v>151</v>
      </c>
      <c r="E334" s="220" t="s">
        <v>30</v>
      </c>
      <c r="F334" s="221" t="s">
        <v>81</v>
      </c>
      <c r="G334" s="219"/>
      <c r="H334" s="222">
        <v>1</v>
      </c>
      <c r="I334" s="223"/>
      <c r="J334" s="219"/>
      <c r="K334" s="219"/>
      <c r="L334" s="224"/>
      <c r="M334" s="225"/>
      <c r="N334" s="226"/>
      <c r="O334" s="226"/>
      <c r="P334" s="226"/>
      <c r="Q334" s="226"/>
      <c r="R334" s="226"/>
      <c r="S334" s="226"/>
      <c r="T334" s="227"/>
      <c r="AT334" s="228" t="s">
        <v>151</v>
      </c>
      <c r="AU334" s="228" t="s">
        <v>83</v>
      </c>
      <c r="AV334" s="12" t="s">
        <v>83</v>
      </c>
      <c r="AW334" s="12" t="s">
        <v>37</v>
      </c>
      <c r="AX334" s="12" t="s">
        <v>81</v>
      </c>
      <c r="AY334" s="228" t="s">
        <v>138</v>
      </c>
    </row>
    <row r="335" spans="2:65" s="1" customFormat="1" ht="16.5" customHeight="1">
      <c r="B335" s="40"/>
      <c r="C335" s="240" t="s">
        <v>522</v>
      </c>
      <c r="D335" s="240" t="s">
        <v>250</v>
      </c>
      <c r="E335" s="241" t="s">
        <v>903</v>
      </c>
      <c r="F335" s="242" t="s">
        <v>904</v>
      </c>
      <c r="G335" s="243" t="s">
        <v>433</v>
      </c>
      <c r="H335" s="244">
        <v>1</v>
      </c>
      <c r="I335" s="245"/>
      <c r="J335" s="246">
        <f>ROUND(I335*H335,2)</f>
        <v>0</v>
      </c>
      <c r="K335" s="242" t="s">
        <v>144</v>
      </c>
      <c r="L335" s="247"/>
      <c r="M335" s="248" t="s">
        <v>30</v>
      </c>
      <c r="N335" s="249" t="s">
        <v>45</v>
      </c>
      <c r="O335" s="41"/>
      <c r="P335" s="211">
        <f>O335*H335</f>
        <v>0</v>
      </c>
      <c r="Q335" s="211">
        <v>8.0000000000000004E-4</v>
      </c>
      <c r="R335" s="211">
        <f>Q335*H335</f>
        <v>8.0000000000000004E-4</v>
      </c>
      <c r="S335" s="211">
        <v>0</v>
      </c>
      <c r="T335" s="212">
        <f>S335*H335</f>
        <v>0</v>
      </c>
      <c r="AR335" s="23" t="s">
        <v>190</v>
      </c>
      <c r="AT335" s="23" t="s">
        <v>250</v>
      </c>
      <c r="AU335" s="23" t="s">
        <v>83</v>
      </c>
      <c r="AY335" s="23" t="s">
        <v>138</v>
      </c>
      <c r="BE335" s="213">
        <f>IF(N335="základní",J335,0)</f>
        <v>0</v>
      </c>
      <c r="BF335" s="213">
        <f>IF(N335="snížená",J335,0)</f>
        <v>0</v>
      </c>
      <c r="BG335" s="213">
        <f>IF(N335="zákl. přenesená",J335,0)</f>
        <v>0</v>
      </c>
      <c r="BH335" s="213">
        <f>IF(N335="sníž. přenesená",J335,0)</f>
        <v>0</v>
      </c>
      <c r="BI335" s="213">
        <f>IF(N335="nulová",J335,0)</f>
        <v>0</v>
      </c>
      <c r="BJ335" s="23" t="s">
        <v>81</v>
      </c>
      <c r="BK335" s="213">
        <f>ROUND(I335*H335,2)</f>
        <v>0</v>
      </c>
      <c r="BL335" s="23" t="s">
        <v>145</v>
      </c>
      <c r="BM335" s="23" t="s">
        <v>905</v>
      </c>
    </row>
    <row r="336" spans="2:65" s="1" customFormat="1">
      <c r="B336" s="40"/>
      <c r="C336" s="62"/>
      <c r="D336" s="214" t="s">
        <v>147</v>
      </c>
      <c r="E336" s="62"/>
      <c r="F336" s="215" t="s">
        <v>906</v>
      </c>
      <c r="G336" s="62"/>
      <c r="H336" s="62"/>
      <c r="I336" s="171"/>
      <c r="J336" s="62"/>
      <c r="K336" s="62"/>
      <c r="L336" s="60"/>
      <c r="M336" s="216"/>
      <c r="N336" s="41"/>
      <c r="O336" s="41"/>
      <c r="P336" s="41"/>
      <c r="Q336" s="41"/>
      <c r="R336" s="41"/>
      <c r="S336" s="41"/>
      <c r="T336" s="77"/>
      <c r="AT336" s="23" t="s">
        <v>147</v>
      </c>
      <c r="AU336" s="23" t="s">
        <v>83</v>
      </c>
    </row>
    <row r="337" spans="2:65" s="12" customFormat="1">
      <c r="B337" s="218"/>
      <c r="C337" s="219"/>
      <c r="D337" s="214" t="s">
        <v>151</v>
      </c>
      <c r="E337" s="220" t="s">
        <v>30</v>
      </c>
      <c r="F337" s="221" t="s">
        <v>81</v>
      </c>
      <c r="G337" s="219"/>
      <c r="H337" s="222">
        <v>1</v>
      </c>
      <c r="I337" s="223"/>
      <c r="J337" s="219"/>
      <c r="K337" s="219"/>
      <c r="L337" s="224"/>
      <c r="M337" s="225"/>
      <c r="N337" s="226"/>
      <c r="O337" s="226"/>
      <c r="P337" s="226"/>
      <c r="Q337" s="226"/>
      <c r="R337" s="226"/>
      <c r="S337" s="226"/>
      <c r="T337" s="227"/>
      <c r="AT337" s="228" t="s">
        <v>151</v>
      </c>
      <c r="AU337" s="228" t="s">
        <v>83</v>
      </c>
      <c r="AV337" s="12" t="s">
        <v>83</v>
      </c>
      <c r="AW337" s="12" t="s">
        <v>37</v>
      </c>
      <c r="AX337" s="12" t="s">
        <v>81</v>
      </c>
      <c r="AY337" s="228" t="s">
        <v>138</v>
      </c>
    </row>
    <row r="338" spans="2:65" s="1" customFormat="1" ht="25.5" customHeight="1">
      <c r="B338" s="40"/>
      <c r="C338" s="240" t="s">
        <v>528</v>
      </c>
      <c r="D338" s="240" t="s">
        <v>250</v>
      </c>
      <c r="E338" s="241" t="s">
        <v>907</v>
      </c>
      <c r="F338" s="242" t="s">
        <v>908</v>
      </c>
      <c r="G338" s="243" t="s">
        <v>433</v>
      </c>
      <c r="H338" s="244">
        <v>12</v>
      </c>
      <c r="I338" s="245"/>
      <c r="J338" s="246">
        <f>ROUND(I338*H338,2)</f>
        <v>0</v>
      </c>
      <c r="K338" s="242" t="s">
        <v>144</v>
      </c>
      <c r="L338" s="247"/>
      <c r="M338" s="248" t="s">
        <v>30</v>
      </c>
      <c r="N338" s="249" t="s">
        <v>45</v>
      </c>
      <c r="O338" s="41"/>
      <c r="P338" s="211">
        <f>O338*H338</f>
        <v>0</v>
      </c>
      <c r="Q338" s="211">
        <v>6.8999999999999999E-3</v>
      </c>
      <c r="R338" s="211">
        <f>Q338*H338</f>
        <v>8.2799999999999999E-2</v>
      </c>
      <c r="S338" s="211">
        <v>0</v>
      </c>
      <c r="T338" s="212">
        <f>S338*H338</f>
        <v>0</v>
      </c>
      <c r="AR338" s="23" t="s">
        <v>190</v>
      </c>
      <c r="AT338" s="23" t="s">
        <v>250</v>
      </c>
      <c r="AU338" s="23" t="s">
        <v>83</v>
      </c>
      <c r="AY338" s="23" t="s">
        <v>138</v>
      </c>
      <c r="BE338" s="213">
        <f>IF(N338="základní",J338,0)</f>
        <v>0</v>
      </c>
      <c r="BF338" s="213">
        <f>IF(N338="snížená",J338,0)</f>
        <v>0</v>
      </c>
      <c r="BG338" s="213">
        <f>IF(N338="zákl. přenesená",J338,0)</f>
        <v>0</v>
      </c>
      <c r="BH338" s="213">
        <f>IF(N338="sníž. přenesená",J338,0)</f>
        <v>0</v>
      </c>
      <c r="BI338" s="213">
        <f>IF(N338="nulová",J338,0)</f>
        <v>0</v>
      </c>
      <c r="BJ338" s="23" t="s">
        <v>81</v>
      </c>
      <c r="BK338" s="213">
        <f>ROUND(I338*H338,2)</f>
        <v>0</v>
      </c>
      <c r="BL338" s="23" t="s">
        <v>145</v>
      </c>
      <c r="BM338" s="23" t="s">
        <v>909</v>
      </c>
    </row>
    <row r="339" spans="2:65" s="1" customFormat="1">
      <c r="B339" s="40"/>
      <c r="C339" s="62"/>
      <c r="D339" s="214" t="s">
        <v>147</v>
      </c>
      <c r="E339" s="62"/>
      <c r="F339" s="215" t="s">
        <v>910</v>
      </c>
      <c r="G339" s="62"/>
      <c r="H339" s="62"/>
      <c r="I339" s="171"/>
      <c r="J339" s="62"/>
      <c r="K339" s="62"/>
      <c r="L339" s="60"/>
      <c r="M339" s="216"/>
      <c r="N339" s="41"/>
      <c r="O339" s="41"/>
      <c r="P339" s="41"/>
      <c r="Q339" s="41"/>
      <c r="R339" s="41"/>
      <c r="S339" s="41"/>
      <c r="T339" s="77"/>
      <c r="AT339" s="23" t="s">
        <v>147</v>
      </c>
      <c r="AU339" s="23" t="s">
        <v>83</v>
      </c>
    </row>
    <row r="340" spans="2:65" s="12" customFormat="1">
      <c r="B340" s="218"/>
      <c r="C340" s="219"/>
      <c r="D340" s="214" t="s">
        <v>151</v>
      </c>
      <c r="E340" s="220" t="s">
        <v>30</v>
      </c>
      <c r="F340" s="221" t="s">
        <v>911</v>
      </c>
      <c r="G340" s="219"/>
      <c r="H340" s="222">
        <v>12</v>
      </c>
      <c r="I340" s="223"/>
      <c r="J340" s="219"/>
      <c r="K340" s="219"/>
      <c r="L340" s="224"/>
      <c r="M340" s="225"/>
      <c r="N340" s="226"/>
      <c r="O340" s="226"/>
      <c r="P340" s="226"/>
      <c r="Q340" s="226"/>
      <c r="R340" s="226"/>
      <c r="S340" s="226"/>
      <c r="T340" s="227"/>
      <c r="AT340" s="228" t="s">
        <v>151</v>
      </c>
      <c r="AU340" s="228" t="s">
        <v>83</v>
      </c>
      <c r="AV340" s="12" t="s">
        <v>83</v>
      </c>
      <c r="AW340" s="12" t="s">
        <v>37</v>
      </c>
      <c r="AX340" s="12" t="s">
        <v>81</v>
      </c>
      <c r="AY340" s="228" t="s">
        <v>138</v>
      </c>
    </row>
    <row r="341" spans="2:65" s="1" customFormat="1" ht="16.5" customHeight="1">
      <c r="B341" s="40"/>
      <c r="C341" s="202" t="s">
        <v>534</v>
      </c>
      <c r="D341" s="202" t="s">
        <v>140</v>
      </c>
      <c r="E341" s="203" t="s">
        <v>598</v>
      </c>
      <c r="F341" s="204" t="s">
        <v>599</v>
      </c>
      <c r="G341" s="205" t="s">
        <v>426</v>
      </c>
      <c r="H341" s="206">
        <v>153</v>
      </c>
      <c r="I341" s="207"/>
      <c r="J341" s="208">
        <f>ROUND(I341*H341,2)</f>
        <v>0</v>
      </c>
      <c r="K341" s="204" t="s">
        <v>144</v>
      </c>
      <c r="L341" s="60"/>
      <c r="M341" s="209" t="s">
        <v>30</v>
      </c>
      <c r="N341" s="210" t="s">
        <v>45</v>
      </c>
      <c r="O341" s="41"/>
      <c r="P341" s="211">
        <f>O341*H341</f>
        <v>0</v>
      </c>
      <c r="Q341" s="211">
        <v>0</v>
      </c>
      <c r="R341" s="211">
        <f>Q341*H341</f>
        <v>0</v>
      </c>
      <c r="S341" s="211">
        <v>0</v>
      </c>
      <c r="T341" s="212">
        <f>S341*H341</f>
        <v>0</v>
      </c>
      <c r="AR341" s="23" t="s">
        <v>145</v>
      </c>
      <c r="AT341" s="23" t="s">
        <v>140</v>
      </c>
      <c r="AU341" s="23" t="s">
        <v>83</v>
      </c>
      <c r="AY341" s="23" t="s">
        <v>138</v>
      </c>
      <c r="BE341" s="213">
        <f>IF(N341="základní",J341,0)</f>
        <v>0</v>
      </c>
      <c r="BF341" s="213">
        <f>IF(N341="snížená",J341,0)</f>
        <v>0</v>
      </c>
      <c r="BG341" s="213">
        <f>IF(N341="zákl. přenesená",J341,0)</f>
        <v>0</v>
      </c>
      <c r="BH341" s="213">
        <f>IF(N341="sníž. přenesená",J341,0)</f>
        <v>0</v>
      </c>
      <c r="BI341" s="213">
        <f>IF(N341="nulová",J341,0)</f>
        <v>0</v>
      </c>
      <c r="BJ341" s="23" t="s">
        <v>81</v>
      </c>
      <c r="BK341" s="213">
        <f>ROUND(I341*H341,2)</f>
        <v>0</v>
      </c>
      <c r="BL341" s="23" t="s">
        <v>145</v>
      </c>
      <c r="BM341" s="23" t="s">
        <v>912</v>
      </c>
    </row>
    <row r="342" spans="2:65" s="1" customFormat="1" ht="40.5">
      <c r="B342" s="40"/>
      <c r="C342" s="62"/>
      <c r="D342" s="214" t="s">
        <v>147</v>
      </c>
      <c r="E342" s="62"/>
      <c r="F342" s="215" t="s">
        <v>601</v>
      </c>
      <c r="G342" s="62"/>
      <c r="H342" s="62"/>
      <c r="I342" s="171"/>
      <c r="J342" s="62"/>
      <c r="K342" s="62"/>
      <c r="L342" s="60"/>
      <c r="M342" s="216"/>
      <c r="N342" s="41"/>
      <c r="O342" s="41"/>
      <c r="P342" s="41"/>
      <c r="Q342" s="41"/>
      <c r="R342" s="41"/>
      <c r="S342" s="41"/>
      <c r="T342" s="77"/>
      <c r="AT342" s="23" t="s">
        <v>147</v>
      </c>
      <c r="AU342" s="23" t="s">
        <v>83</v>
      </c>
    </row>
    <row r="343" spans="2:65" s="1" customFormat="1" ht="67.5">
      <c r="B343" s="40"/>
      <c r="C343" s="62"/>
      <c r="D343" s="214" t="s">
        <v>149</v>
      </c>
      <c r="E343" s="62"/>
      <c r="F343" s="217" t="s">
        <v>602</v>
      </c>
      <c r="G343" s="62"/>
      <c r="H343" s="62"/>
      <c r="I343" s="171"/>
      <c r="J343" s="62"/>
      <c r="K343" s="62"/>
      <c r="L343" s="60"/>
      <c r="M343" s="216"/>
      <c r="N343" s="41"/>
      <c r="O343" s="41"/>
      <c r="P343" s="41"/>
      <c r="Q343" s="41"/>
      <c r="R343" s="41"/>
      <c r="S343" s="41"/>
      <c r="T343" s="77"/>
      <c r="AT343" s="23" t="s">
        <v>149</v>
      </c>
      <c r="AU343" s="23" t="s">
        <v>83</v>
      </c>
    </row>
    <row r="344" spans="2:65" s="12" customFormat="1">
      <c r="B344" s="218"/>
      <c r="C344" s="219"/>
      <c r="D344" s="214" t="s">
        <v>151</v>
      </c>
      <c r="E344" s="220" t="s">
        <v>30</v>
      </c>
      <c r="F344" s="221" t="s">
        <v>913</v>
      </c>
      <c r="G344" s="219"/>
      <c r="H344" s="222">
        <v>128</v>
      </c>
      <c r="I344" s="223"/>
      <c r="J344" s="219"/>
      <c r="K344" s="219"/>
      <c r="L344" s="224"/>
      <c r="M344" s="225"/>
      <c r="N344" s="226"/>
      <c r="O344" s="226"/>
      <c r="P344" s="226"/>
      <c r="Q344" s="226"/>
      <c r="R344" s="226"/>
      <c r="S344" s="226"/>
      <c r="T344" s="227"/>
      <c r="AT344" s="228" t="s">
        <v>151</v>
      </c>
      <c r="AU344" s="228" t="s">
        <v>83</v>
      </c>
      <c r="AV344" s="12" t="s">
        <v>83</v>
      </c>
      <c r="AW344" s="12" t="s">
        <v>37</v>
      </c>
      <c r="AX344" s="12" t="s">
        <v>74</v>
      </c>
      <c r="AY344" s="228" t="s">
        <v>138</v>
      </c>
    </row>
    <row r="345" spans="2:65" s="12" customFormat="1">
      <c r="B345" s="218"/>
      <c r="C345" s="219"/>
      <c r="D345" s="214" t="s">
        <v>151</v>
      </c>
      <c r="E345" s="220" t="s">
        <v>30</v>
      </c>
      <c r="F345" s="221" t="s">
        <v>914</v>
      </c>
      <c r="G345" s="219"/>
      <c r="H345" s="222">
        <v>25</v>
      </c>
      <c r="I345" s="223"/>
      <c r="J345" s="219"/>
      <c r="K345" s="219"/>
      <c r="L345" s="224"/>
      <c r="M345" s="225"/>
      <c r="N345" s="226"/>
      <c r="O345" s="226"/>
      <c r="P345" s="226"/>
      <c r="Q345" s="226"/>
      <c r="R345" s="226"/>
      <c r="S345" s="226"/>
      <c r="T345" s="227"/>
      <c r="AT345" s="228" t="s">
        <v>151</v>
      </c>
      <c r="AU345" s="228" t="s">
        <v>83</v>
      </c>
      <c r="AV345" s="12" t="s">
        <v>83</v>
      </c>
      <c r="AW345" s="12" t="s">
        <v>37</v>
      </c>
      <c r="AX345" s="12" t="s">
        <v>74</v>
      </c>
      <c r="AY345" s="228" t="s">
        <v>138</v>
      </c>
    </row>
    <row r="346" spans="2:65" s="13" customFormat="1">
      <c r="B346" s="229"/>
      <c r="C346" s="230"/>
      <c r="D346" s="214" t="s">
        <v>151</v>
      </c>
      <c r="E346" s="231" t="s">
        <v>30</v>
      </c>
      <c r="F346" s="232" t="s">
        <v>218</v>
      </c>
      <c r="G346" s="230"/>
      <c r="H346" s="233">
        <v>153</v>
      </c>
      <c r="I346" s="234"/>
      <c r="J346" s="230"/>
      <c r="K346" s="230"/>
      <c r="L346" s="235"/>
      <c r="M346" s="236"/>
      <c r="N346" s="237"/>
      <c r="O346" s="237"/>
      <c r="P346" s="237"/>
      <c r="Q346" s="237"/>
      <c r="R346" s="237"/>
      <c r="S346" s="237"/>
      <c r="T346" s="238"/>
      <c r="AT346" s="239" t="s">
        <v>151</v>
      </c>
      <c r="AU346" s="239" t="s">
        <v>83</v>
      </c>
      <c r="AV346" s="13" t="s">
        <v>145</v>
      </c>
      <c r="AW346" s="13" t="s">
        <v>37</v>
      </c>
      <c r="AX346" s="13" t="s">
        <v>81</v>
      </c>
      <c r="AY346" s="239" t="s">
        <v>138</v>
      </c>
    </row>
    <row r="347" spans="2:65" s="1" customFormat="1" ht="25.5" customHeight="1">
      <c r="B347" s="40"/>
      <c r="C347" s="202" t="s">
        <v>541</v>
      </c>
      <c r="D347" s="202" t="s">
        <v>140</v>
      </c>
      <c r="E347" s="203" t="s">
        <v>915</v>
      </c>
      <c r="F347" s="204" t="s">
        <v>916</v>
      </c>
      <c r="G347" s="205" t="s">
        <v>143</v>
      </c>
      <c r="H347" s="206">
        <v>258</v>
      </c>
      <c r="I347" s="207"/>
      <c r="J347" s="208">
        <f>ROUND(I347*H347,2)</f>
        <v>0</v>
      </c>
      <c r="K347" s="204" t="s">
        <v>144</v>
      </c>
      <c r="L347" s="60"/>
      <c r="M347" s="209" t="s">
        <v>30</v>
      </c>
      <c r="N347" s="210" t="s">
        <v>45</v>
      </c>
      <c r="O347" s="41"/>
      <c r="P347" s="211">
        <f>O347*H347</f>
        <v>0</v>
      </c>
      <c r="Q347" s="211">
        <v>0</v>
      </c>
      <c r="R347" s="211">
        <f>Q347*H347</f>
        <v>0</v>
      </c>
      <c r="S347" s="211">
        <v>0</v>
      </c>
      <c r="T347" s="212">
        <f>S347*H347</f>
        <v>0</v>
      </c>
      <c r="AR347" s="23" t="s">
        <v>145</v>
      </c>
      <c r="AT347" s="23" t="s">
        <v>140</v>
      </c>
      <c r="AU347" s="23" t="s">
        <v>83</v>
      </c>
      <c r="AY347" s="23" t="s">
        <v>138</v>
      </c>
      <c r="BE347" s="213">
        <f>IF(N347="základní",J347,0)</f>
        <v>0</v>
      </c>
      <c r="BF347" s="213">
        <f>IF(N347="snížená",J347,0)</f>
        <v>0</v>
      </c>
      <c r="BG347" s="213">
        <f>IF(N347="zákl. přenesená",J347,0)</f>
        <v>0</v>
      </c>
      <c r="BH347" s="213">
        <f>IF(N347="sníž. přenesená",J347,0)</f>
        <v>0</v>
      </c>
      <c r="BI347" s="213">
        <f>IF(N347="nulová",J347,0)</f>
        <v>0</v>
      </c>
      <c r="BJ347" s="23" t="s">
        <v>81</v>
      </c>
      <c r="BK347" s="213">
        <f>ROUND(I347*H347,2)</f>
        <v>0</v>
      </c>
      <c r="BL347" s="23" t="s">
        <v>145</v>
      </c>
      <c r="BM347" s="23" t="s">
        <v>917</v>
      </c>
    </row>
    <row r="348" spans="2:65" s="1" customFormat="1" ht="40.5">
      <c r="B348" s="40"/>
      <c r="C348" s="62"/>
      <c r="D348" s="214" t="s">
        <v>147</v>
      </c>
      <c r="E348" s="62"/>
      <c r="F348" s="215" t="s">
        <v>918</v>
      </c>
      <c r="G348" s="62"/>
      <c r="H348" s="62"/>
      <c r="I348" s="171"/>
      <c r="J348" s="62"/>
      <c r="K348" s="62"/>
      <c r="L348" s="60"/>
      <c r="M348" s="216"/>
      <c r="N348" s="41"/>
      <c r="O348" s="41"/>
      <c r="P348" s="41"/>
      <c r="Q348" s="41"/>
      <c r="R348" s="41"/>
      <c r="S348" s="41"/>
      <c r="T348" s="77"/>
      <c r="AT348" s="23" t="s">
        <v>147</v>
      </c>
      <c r="AU348" s="23" t="s">
        <v>83</v>
      </c>
    </row>
    <row r="349" spans="2:65" s="1" customFormat="1" ht="54">
      <c r="B349" s="40"/>
      <c r="C349" s="62"/>
      <c r="D349" s="214" t="s">
        <v>149</v>
      </c>
      <c r="E349" s="62"/>
      <c r="F349" s="217" t="s">
        <v>610</v>
      </c>
      <c r="G349" s="62"/>
      <c r="H349" s="62"/>
      <c r="I349" s="171"/>
      <c r="J349" s="62"/>
      <c r="K349" s="62"/>
      <c r="L349" s="60"/>
      <c r="M349" s="216"/>
      <c r="N349" s="41"/>
      <c r="O349" s="41"/>
      <c r="P349" s="41"/>
      <c r="Q349" s="41"/>
      <c r="R349" s="41"/>
      <c r="S349" s="41"/>
      <c r="T349" s="77"/>
      <c r="AT349" s="23" t="s">
        <v>149</v>
      </c>
      <c r="AU349" s="23" t="s">
        <v>83</v>
      </c>
    </row>
    <row r="350" spans="2:65" s="12" customFormat="1">
      <c r="B350" s="218"/>
      <c r="C350" s="219"/>
      <c r="D350" s="214" t="s">
        <v>151</v>
      </c>
      <c r="E350" s="220" t="s">
        <v>30</v>
      </c>
      <c r="F350" s="221" t="s">
        <v>919</v>
      </c>
      <c r="G350" s="219"/>
      <c r="H350" s="222">
        <v>258</v>
      </c>
      <c r="I350" s="223"/>
      <c r="J350" s="219"/>
      <c r="K350" s="219"/>
      <c r="L350" s="224"/>
      <c r="M350" s="225"/>
      <c r="N350" s="226"/>
      <c r="O350" s="226"/>
      <c r="P350" s="226"/>
      <c r="Q350" s="226"/>
      <c r="R350" s="226"/>
      <c r="S350" s="226"/>
      <c r="T350" s="227"/>
      <c r="AT350" s="228" t="s">
        <v>151</v>
      </c>
      <c r="AU350" s="228" t="s">
        <v>83</v>
      </c>
      <c r="AV350" s="12" t="s">
        <v>83</v>
      </c>
      <c r="AW350" s="12" t="s">
        <v>37</v>
      </c>
      <c r="AX350" s="12" t="s">
        <v>81</v>
      </c>
      <c r="AY350" s="228" t="s">
        <v>138</v>
      </c>
    </row>
    <row r="351" spans="2:65" s="1" customFormat="1" ht="16.5" customHeight="1">
      <c r="B351" s="40"/>
      <c r="C351" s="202" t="s">
        <v>548</v>
      </c>
      <c r="D351" s="202" t="s">
        <v>140</v>
      </c>
      <c r="E351" s="203" t="s">
        <v>613</v>
      </c>
      <c r="F351" s="204" t="s">
        <v>614</v>
      </c>
      <c r="G351" s="205" t="s">
        <v>143</v>
      </c>
      <c r="H351" s="206">
        <v>120</v>
      </c>
      <c r="I351" s="207"/>
      <c r="J351" s="208">
        <f>ROUND(I351*H351,2)</f>
        <v>0</v>
      </c>
      <c r="K351" s="204" t="s">
        <v>144</v>
      </c>
      <c r="L351" s="60"/>
      <c r="M351" s="209" t="s">
        <v>30</v>
      </c>
      <c r="N351" s="210" t="s">
        <v>45</v>
      </c>
      <c r="O351" s="41"/>
      <c r="P351" s="211">
        <f>O351*H351</f>
        <v>0</v>
      </c>
      <c r="Q351" s="211">
        <v>0</v>
      </c>
      <c r="R351" s="211">
        <f>Q351*H351</f>
        <v>0</v>
      </c>
      <c r="S351" s="211">
        <v>0</v>
      </c>
      <c r="T351" s="212">
        <f>S351*H351</f>
        <v>0</v>
      </c>
      <c r="AR351" s="23" t="s">
        <v>145</v>
      </c>
      <c r="AT351" s="23" t="s">
        <v>140</v>
      </c>
      <c r="AU351" s="23" t="s">
        <v>83</v>
      </c>
      <c r="AY351" s="23" t="s">
        <v>138</v>
      </c>
      <c r="BE351" s="213">
        <f>IF(N351="základní",J351,0)</f>
        <v>0</v>
      </c>
      <c r="BF351" s="213">
        <f>IF(N351="snížená",J351,0)</f>
        <v>0</v>
      </c>
      <c r="BG351" s="213">
        <f>IF(N351="zákl. přenesená",J351,0)</f>
        <v>0</v>
      </c>
      <c r="BH351" s="213">
        <f>IF(N351="sníž. přenesená",J351,0)</f>
        <v>0</v>
      </c>
      <c r="BI351" s="213">
        <f>IF(N351="nulová",J351,0)</f>
        <v>0</v>
      </c>
      <c r="BJ351" s="23" t="s">
        <v>81</v>
      </c>
      <c r="BK351" s="213">
        <f>ROUND(I351*H351,2)</f>
        <v>0</v>
      </c>
      <c r="BL351" s="23" t="s">
        <v>145</v>
      </c>
      <c r="BM351" s="23" t="s">
        <v>920</v>
      </c>
    </row>
    <row r="352" spans="2:65" s="1" customFormat="1" ht="54">
      <c r="B352" s="40"/>
      <c r="C352" s="62"/>
      <c r="D352" s="214" t="s">
        <v>147</v>
      </c>
      <c r="E352" s="62"/>
      <c r="F352" s="215" t="s">
        <v>616</v>
      </c>
      <c r="G352" s="62"/>
      <c r="H352" s="62"/>
      <c r="I352" s="171"/>
      <c r="J352" s="62"/>
      <c r="K352" s="62"/>
      <c r="L352" s="60"/>
      <c r="M352" s="216"/>
      <c r="N352" s="41"/>
      <c r="O352" s="41"/>
      <c r="P352" s="41"/>
      <c r="Q352" s="41"/>
      <c r="R352" s="41"/>
      <c r="S352" s="41"/>
      <c r="T352" s="77"/>
      <c r="AT352" s="23" t="s">
        <v>147</v>
      </c>
      <c r="AU352" s="23" t="s">
        <v>83</v>
      </c>
    </row>
    <row r="353" spans="2:65" s="1" customFormat="1" ht="54">
      <c r="B353" s="40"/>
      <c r="C353" s="62"/>
      <c r="D353" s="214" t="s">
        <v>149</v>
      </c>
      <c r="E353" s="62"/>
      <c r="F353" s="217" t="s">
        <v>610</v>
      </c>
      <c r="G353" s="62"/>
      <c r="H353" s="62"/>
      <c r="I353" s="171"/>
      <c r="J353" s="62"/>
      <c r="K353" s="62"/>
      <c r="L353" s="60"/>
      <c r="M353" s="216"/>
      <c r="N353" s="41"/>
      <c r="O353" s="41"/>
      <c r="P353" s="41"/>
      <c r="Q353" s="41"/>
      <c r="R353" s="41"/>
      <c r="S353" s="41"/>
      <c r="T353" s="77"/>
      <c r="AT353" s="23" t="s">
        <v>149</v>
      </c>
      <c r="AU353" s="23" t="s">
        <v>83</v>
      </c>
    </row>
    <row r="354" spans="2:65" s="12" customFormat="1">
      <c r="B354" s="218"/>
      <c r="C354" s="219"/>
      <c r="D354" s="214" t="s">
        <v>151</v>
      </c>
      <c r="E354" s="220" t="s">
        <v>30</v>
      </c>
      <c r="F354" s="221" t="s">
        <v>921</v>
      </c>
      <c r="G354" s="219"/>
      <c r="H354" s="222">
        <v>120</v>
      </c>
      <c r="I354" s="223"/>
      <c r="J354" s="219"/>
      <c r="K354" s="219"/>
      <c r="L354" s="224"/>
      <c r="M354" s="225"/>
      <c r="N354" s="226"/>
      <c r="O354" s="226"/>
      <c r="P354" s="226"/>
      <c r="Q354" s="226"/>
      <c r="R354" s="226"/>
      <c r="S354" s="226"/>
      <c r="T354" s="227"/>
      <c r="AT354" s="228" t="s">
        <v>151</v>
      </c>
      <c r="AU354" s="228" t="s">
        <v>83</v>
      </c>
      <c r="AV354" s="12" t="s">
        <v>83</v>
      </c>
      <c r="AW354" s="12" t="s">
        <v>37</v>
      </c>
      <c r="AX354" s="12" t="s">
        <v>81</v>
      </c>
      <c r="AY354" s="228" t="s">
        <v>138</v>
      </c>
    </row>
    <row r="355" spans="2:65" s="11" customFormat="1" ht="22.35" customHeight="1">
      <c r="B355" s="186"/>
      <c r="C355" s="187"/>
      <c r="D355" s="188" t="s">
        <v>73</v>
      </c>
      <c r="E355" s="200" t="s">
        <v>617</v>
      </c>
      <c r="F355" s="200" t="s">
        <v>618</v>
      </c>
      <c r="G355" s="187"/>
      <c r="H355" s="187"/>
      <c r="I355" s="190"/>
      <c r="J355" s="201">
        <f>BK355</f>
        <v>0</v>
      </c>
      <c r="K355" s="187"/>
      <c r="L355" s="192"/>
      <c r="M355" s="193"/>
      <c r="N355" s="194"/>
      <c r="O355" s="194"/>
      <c r="P355" s="195">
        <f>SUM(P356:P390)</f>
        <v>0</v>
      </c>
      <c r="Q355" s="194"/>
      <c r="R355" s="195">
        <f>SUM(R356:R390)</f>
        <v>0</v>
      </c>
      <c r="S355" s="194"/>
      <c r="T355" s="196">
        <f>SUM(T356:T390)</f>
        <v>544.03899999999999</v>
      </c>
      <c r="AR355" s="197" t="s">
        <v>81</v>
      </c>
      <c r="AT355" s="198" t="s">
        <v>73</v>
      </c>
      <c r="AU355" s="198" t="s">
        <v>83</v>
      </c>
      <c r="AY355" s="197" t="s">
        <v>138</v>
      </c>
      <c r="BK355" s="199">
        <f>SUM(BK356:BK390)</f>
        <v>0</v>
      </c>
    </row>
    <row r="356" spans="2:65" s="1" customFormat="1" ht="16.5" customHeight="1">
      <c r="B356" s="40"/>
      <c r="C356" s="202" t="s">
        <v>552</v>
      </c>
      <c r="D356" s="202" t="s">
        <v>140</v>
      </c>
      <c r="E356" s="203" t="s">
        <v>651</v>
      </c>
      <c r="F356" s="204" t="s">
        <v>652</v>
      </c>
      <c r="G356" s="205" t="s">
        <v>143</v>
      </c>
      <c r="H356" s="206">
        <v>120</v>
      </c>
      <c r="I356" s="207"/>
      <c r="J356" s="208">
        <f>ROUND(I356*H356,2)</f>
        <v>0</v>
      </c>
      <c r="K356" s="204" t="s">
        <v>144</v>
      </c>
      <c r="L356" s="60"/>
      <c r="M356" s="209" t="s">
        <v>30</v>
      </c>
      <c r="N356" s="210" t="s">
        <v>45</v>
      </c>
      <c r="O356" s="41"/>
      <c r="P356" s="211">
        <f>O356*H356</f>
        <v>0</v>
      </c>
      <c r="Q356" s="211">
        <v>0</v>
      </c>
      <c r="R356" s="211">
        <f>Q356*H356</f>
        <v>0</v>
      </c>
      <c r="S356" s="211">
        <v>0.28100000000000003</v>
      </c>
      <c r="T356" s="212">
        <f>S356*H356</f>
        <v>33.720000000000006</v>
      </c>
      <c r="AR356" s="23" t="s">
        <v>145</v>
      </c>
      <c r="AT356" s="23" t="s">
        <v>140</v>
      </c>
      <c r="AU356" s="23" t="s">
        <v>160</v>
      </c>
      <c r="AY356" s="23" t="s">
        <v>138</v>
      </c>
      <c r="BE356" s="213">
        <f>IF(N356="základní",J356,0)</f>
        <v>0</v>
      </c>
      <c r="BF356" s="213">
        <f>IF(N356="snížená",J356,0)</f>
        <v>0</v>
      </c>
      <c r="BG356" s="213">
        <f>IF(N356="zákl. přenesená",J356,0)</f>
        <v>0</v>
      </c>
      <c r="BH356" s="213">
        <f>IF(N356="sníž. přenesená",J356,0)</f>
        <v>0</v>
      </c>
      <c r="BI356" s="213">
        <f>IF(N356="nulová",J356,0)</f>
        <v>0</v>
      </c>
      <c r="BJ356" s="23" t="s">
        <v>81</v>
      </c>
      <c r="BK356" s="213">
        <f>ROUND(I356*H356,2)</f>
        <v>0</v>
      </c>
      <c r="BL356" s="23" t="s">
        <v>145</v>
      </c>
      <c r="BM356" s="23" t="s">
        <v>922</v>
      </c>
    </row>
    <row r="357" spans="2:65" s="1" customFormat="1" ht="40.5">
      <c r="B357" s="40"/>
      <c r="C357" s="62"/>
      <c r="D357" s="214" t="s">
        <v>147</v>
      </c>
      <c r="E357" s="62"/>
      <c r="F357" s="215" t="s">
        <v>654</v>
      </c>
      <c r="G357" s="62"/>
      <c r="H357" s="62"/>
      <c r="I357" s="171"/>
      <c r="J357" s="62"/>
      <c r="K357" s="62"/>
      <c r="L357" s="60"/>
      <c r="M357" s="216"/>
      <c r="N357" s="41"/>
      <c r="O357" s="41"/>
      <c r="P357" s="41"/>
      <c r="Q357" s="41"/>
      <c r="R357" s="41"/>
      <c r="S357" s="41"/>
      <c r="T357" s="77"/>
      <c r="AT357" s="23" t="s">
        <v>147</v>
      </c>
      <c r="AU357" s="23" t="s">
        <v>160</v>
      </c>
    </row>
    <row r="358" spans="2:65" s="1" customFormat="1" ht="189">
      <c r="B358" s="40"/>
      <c r="C358" s="62"/>
      <c r="D358" s="214" t="s">
        <v>149</v>
      </c>
      <c r="E358" s="62"/>
      <c r="F358" s="217" t="s">
        <v>624</v>
      </c>
      <c r="G358" s="62"/>
      <c r="H358" s="62"/>
      <c r="I358" s="171"/>
      <c r="J358" s="62"/>
      <c r="K358" s="62"/>
      <c r="L358" s="60"/>
      <c r="M358" s="216"/>
      <c r="N358" s="41"/>
      <c r="O358" s="41"/>
      <c r="P358" s="41"/>
      <c r="Q358" s="41"/>
      <c r="R358" s="41"/>
      <c r="S358" s="41"/>
      <c r="T358" s="77"/>
      <c r="AT358" s="23" t="s">
        <v>149</v>
      </c>
      <c r="AU358" s="23" t="s">
        <v>160</v>
      </c>
    </row>
    <row r="359" spans="2:65" s="12" customFormat="1">
      <c r="B359" s="218"/>
      <c r="C359" s="219"/>
      <c r="D359" s="214" t="s">
        <v>151</v>
      </c>
      <c r="E359" s="220" t="s">
        <v>30</v>
      </c>
      <c r="F359" s="221" t="s">
        <v>921</v>
      </c>
      <c r="G359" s="219"/>
      <c r="H359" s="222">
        <v>120</v>
      </c>
      <c r="I359" s="223"/>
      <c r="J359" s="219"/>
      <c r="K359" s="219"/>
      <c r="L359" s="224"/>
      <c r="M359" s="225"/>
      <c r="N359" s="226"/>
      <c r="O359" s="226"/>
      <c r="P359" s="226"/>
      <c r="Q359" s="226"/>
      <c r="R359" s="226"/>
      <c r="S359" s="226"/>
      <c r="T359" s="227"/>
      <c r="AT359" s="228" t="s">
        <v>151</v>
      </c>
      <c r="AU359" s="228" t="s">
        <v>160</v>
      </c>
      <c r="AV359" s="12" t="s">
        <v>83</v>
      </c>
      <c r="AW359" s="12" t="s">
        <v>37</v>
      </c>
      <c r="AX359" s="12" t="s">
        <v>81</v>
      </c>
      <c r="AY359" s="228" t="s">
        <v>138</v>
      </c>
    </row>
    <row r="360" spans="2:65" s="1" customFormat="1" ht="16.5" customHeight="1">
      <c r="B360" s="40"/>
      <c r="C360" s="202" t="s">
        <v>560</v>
      </c>
      <c r="D360" s="202" t="s">
        <v>140</v>
      </c>
      <c r="E360" s="203" t="s">
        <v>638</v>
      </c>
      <c r="F360" s="204" t="s">
        <v>639</v>
      </c>
      <c r="G360" s="205" t="s">
        <v>143</v>
      </c>
      <c r="H360" s="206">
        <v>374</v>
      </c>
      <c r="I360" s="207"/>
      <c r="J360" s="208">
        <f>ROUND(I360*H360,2)</f>
        <v>0</v>
      </c>
      <c r="K360" s="204" t="s">
        <v>144</v>
      </c>
      <c r="L360" s="60"/>
      <c r="M360" s="209" t="s">
        <v>30</v>
      </c>
      <c r="N360" s="210" t="s">
        <v>45</v>
      </c>
      <c r="O360" s="41"/>
      <c r="P360" s="211">
        <f>O360*H360</f>
        <v>0</v>
      </c>
      <c r="Q360" s="211">
        <v>0</v>
      </c>
      <c r="R360" s="211">
        <f>Q360*H360</f>
        <v>0</v>
      </c>
      <c r="S360" s="211">
        <v>0.44</v>
      </c>
      <c r="T360" s="212">
        <f>S360*H360</f>
        <v>164.56</v>
      </c>
      <c r="AR360" s="23" t="s">
        <v>145</v>
      </c>
      <c r="AT360" s="23" t="s">
        <v>140</v>
      </c>
      <c r="AU360" s="23" t="s">
        <v>160</v>
      </c>
      <c r="AY360" s="23" t="s">
        <v>138</v>
      </c>
      <c r="BE360" s="213">
        <f>IF(N360="základní",J360,0)</f>
        <v>0</v>
      </c>
      <c r="BF360" s="213">
        <f>IF(N360="snížená",J360,0)</f>
        <v>0</v>
      </c>
      <c r="BG360" s="213">
        <f>IF(N360="zákl. přenesená",J360,0)</f>
        <v>0</v>
      </c>
      <c r="BH360" s="213">
        <f>IF(N360="sníž. přenesená",J360,0)</f>
        <v>0</v>
      </c>
      <c r="BI360" s="213">
        <f>IF(N360="nulová",J360,0)</f>
        <v>0</v>
      </c>
      <c r="BJ360" s="23" t="s">
        <v>81</v>
      </c>
      <c r="BK360" s="213">
        <f>ROUND(I360*H360,2)</f>
        <v>0</v>
      </c>
      <c r="BL360" s="23" t="s">
        <v>145</v>
      </c>
      <c r="BM360" s="23" t="s">
        <v>923</v>
      </c>
    </row>
    <row r="361" spans="2:65" s="1" customFormat="1" ht="40.5">
      <c r="B361" s="40"/>
      <c r="C361" s="62"/>
      <c r="D361" s="214" t="s">
        <v>147</v>
      </c>
      <c r="E361" s="62"/>
      <c r="F361" s="215" t="s">
        <v>641</v>
      </c>
      <c r="G361" s="62"/>
      <c r="H361" s="62"/>
      <c r="I361" s="171"/>
      <c r="J361" s="62"/>
      <c r="K361" s="62"/>
      <c r="L361" s="60"/>
      <c r="M361" s="216"/>
      <c r="N361" s="41"/>
      <c r="O361" s="41"/>
      <c r="P361" s="41"/>
      <c r="Q361" s="41"/>
      <c r="R361" s="41"/>
      <c r="S361" s="41"/>
      <c r="T361" s="77"/>
      <c r="AT361" s="23" t="s">
        <v>147</v>
      </c>
      <c r="AU361" s="23" t="s">
        <v>160</v>
      </c>
    </row>
    <row r="362" spans="2:65" s="1" customFormat="1" ht="256.5">
      <c r="B362" s="40"/>
      <c r="C362" s="62"/>
      <c r="D362" s="214" t="s">
        <v>149</v>
      </c>
      <c r="E362" s="62"/>
      <c r="F362" s="217" t="s">
        <v>642</v>
      </c>
      <c r="G362" s="62"/>
      <c r="H362" s="62"/>
      <c r="I362" s="171"/>
      <c r="J362" s="62"/>
      <c r="K362" s="62"/>
      <c r="L362" s="60"/>
      <c r="M362" s="216"/>
      <c r="N362" s="41"/>
      <c r="O362" s="41"/>
      <c r="P362" s="41"/>
      <c r="Q362" s="41"/>
      <c r="R362" s="41"/>
      <c r="S362" s="41"/>
      <c r="T362" s="77"/>
      <c r="AT362" s="23" t="s">
        <v>149</v>
      </c>
      <c r="AU362" s="23" t="s">
        <v>160</v>
      </c>
    </row>
    <row r="363" spans="2:65" s="12" customFormat="1">
      <c r="B363" s="218"/>
      <c r="C363" s="219"/>
      <c r="D363" s="214" t="s">
        <v>151</v>
      </c>
      <c r="E363" s="220" t="s">
        <v>30</v>
      </c>
      <c r="F363" s="221" t="s">
        <v>924</v>
      </c>
      <c r="G363" s="219"/>
      <c r="H363" s="222">
        <v>374</v>
      </c>
      <c r="I363" s="223"/>
      <c r="J363" s="219"/>
      <c r="K363" s="219"/>
      <c r="L363" s="224"/>
      <c r="M363" s="225"/>
      <c r="N363" s="226"/>
      <c r="O363" s="226"/>
      <c r="P363" s="226"/>
      <c r="Q363" s="226"/>
      <c r="R363" s="226"/>
      <c r="S363" s="226"/>
      <c r="T363" s="227"/>
      <c r="AT363" s="228" t="s">
        <v>151</v>
      </c>
      <c r="AU363" s="228" t="s">
        <v>160</v>
      </c>
      <c r="AV363" s="12" t="s">
        <v>83</v>
      </c>
      <c r="AW363" s="12" t="s">
        <v>37</v>
      </c>
      <c r="AX363" s="12" t="s">
        <v>81</v>
      </c>
      <c r="AY363" s="228" t="s">
        <v>138</v>
      </c>
    </row>
    <row r="364" spans="2:65" s="1" customFormat="1" ht="16.5" customHeight="1">
      <c r="B364" s="40"/>
      <c r="C364" s="202" t="s">
        <v>567</v>
      </c>
      <c r="D364" s="202" t="s">
        <v>140</v>
      </c>
      <c r="E364" s="203" t="s">
        <v>925</v>
      </c>
      <c r="F364" s="204" t="s">
        <v>926</v>
      </c>
      <c r="G364" s="205" t="s">
        <v>143</v>
      </c>
      <c r="H364" s="206">
        <v>258</v>
      </c>
      <c r="I364" s="207"/>
      <c r="J364" s="208">
        <f>ROUND(I364*H364,2)</f>
        <v>0</v>
      </c>
      <c r="K364" s="204" t="s">
        <v>144</v>
      </c>
      <c r="L364" s="60"/>
      <c r="M364" s="209" t="s">
        <v>30</v>
      </c>
      <c r="N364" s="210" t="s">
        <v>45</v>
      </c>
      <c r="O364" s="41"/>
      <c r="P364" s="211">
        <f>O364*H364</f>
        <v>0</v>
      </c>
      <c r="Q364" s="211">
        <v>0</v>
      </c>
      <c r="R364" s="211">
        <f>Q364*H364</f>
        <v>0</v>
      </c>
      <c r="S364" s="211">
        <v>0.28999999999999998</v>
      </c>
      <c r="T364" s="212">
        <f>S364*H364</f>
        <v>74.819999999999993</v>
      </c>
      <c r="AR364" s="23" t="s">
        <v>145</v>
      </c>
      <c r="AT364" s="23" t="s">
        <v>140</v>
      </c>
      <c r="AU364" s="23" t="s">
        <v>160</v>
      </c>
      <c r="AY364" s="23" t="s">
        <v>138</v>
      </c>
      <c r="BE364" s="213">
        <f>IF(N364="základní",J364,0)</f>
        <v>0</v>
      </c>
      <c r="BF364" s="213">
        <f>IF(N364="snížená",J364,0)</f>
        <v>0</v>
      </c>
      <c r="BG364" s="213">
        <f>IF(N364="zákl. přenesená",J364,0)</f>
        <v>0</v>
      </c>
      <c r="BH364" s="213">
        <f>IF(N364="sníž. přenesená",J364,0)</f>
        <v>0</v>
      </c>
      <c r="BI364" s="213">
        <f>IF(N364="nulová",J364,0)</f>
        <v>0</v>
      </c>
      <c r="BJ364" s="23" t="s">
        <v>81</v>
      </c>
      <c r="BK364" s="213">
        <f>ROUND(I364*H364,2)</f>
        <v>0</v>
      </c>
      <c r="BL364" s="23" t="s">
        <v>145</v>
      </c>
      <c r="BM364" s="23" t="s">
        <v>927</v>
      </c>
    </row>
    <row r="365" spans="2:65" s="1" customFormat="1" ht="40.5">
      <c r="B365" s="40"/>
      <c r="C365" s="62"/>
      <c r="D365" s="214" t="s">
        <v>147</v>
      </c>
      <c r="E365" s="62"/>
      <c r="F365" s="215" t="s">
        <v>928</v>
      </c>
      <c r="G365" s="62"/>
      <c r="H365" s="62"/>
      <c r="I365" s="171"/>
      <c r="J365" s="62"/>
      <c r="K365" s="62"/>
      <c r="L365" s="60"/>
      <c r="M365" s="216"/>
      <c r="N365" s="41"/>
      <c r="O365" s="41"/>
      <c r="P365" s="41"/>
      <c r="Q365" s="41"/>
      <c r="R365" s="41"/>
      <c r="S365" s="41"/>
      <c r="T365" s="77"/>
      <c r="AT365" s="23" t="s">
        <v>147</v>
      </c>
      <c r="AU365" s="23" t="s">
        <v>160</v>
      </c>
    </row>
    <row r="366" spans="2:65" s="1" customFormat="1" ht="256.5">
      <c r="B366" s="40"/>
      <c r="C366" s="62"/>
      <c r="D366" s="214" t="s">
        <v>149</v>
      </c>
      <c r="E366" s="62"/>
      <c r="F366" s="217" t="s">
        <v>642</v>
      </c>
      <c r="G366" s="62"/>
      <c r="H366" s="62"/>
      <c r="I366" s="171"/>
      <c r="J366" s="62"/>
      <c r="K366" s="62"/>
      <c r="L366" s="60"/>
      <c r="M366" s="216"/>
      <c r="N366" s="41"/>
      <c r="O366" s="41"/>
      <c r="P366" s="41"/>
      <c r="Q366" s="41"/>
      <c r="R366" s="41"/>
      <c r="S366" s="41"/>
      <c r="T366" s="77"/>
      <c r="AT366" s="23" t="s">
        <v>149</v>
      </c>
      <c r="AU366" s="23" t="s">
        <v>160</v>
      </c>
    </row>
    <row r="367" spans="2:65" s="12" customFormat="1">
      <c r="B367" s="218"/>
      <c r="C367" s="219"/>
      <c r="D367" s="214" t="s">
        <v>151</v>
      </c>
      <c r="E367" s="220" t="s">
        <v>30</v>
      </c>
      <c r="F367" s="221" t="s">
        <v>919</v>
      </c>
      <c r="G367" s="219"/>
      <c r="H367" s="222">
        <v>258</v>
      </c>
      <c r="I367" s="223"/>
      <c r="J367" s="219"/>
      <c r="K367" s="219"/>
      <c r="L367" s="224"/>
      <c r="M367" s="225"/>
      <c r="N367" s="226"/>
      <c r="O367" s="226"/>
      <c r="P367" s="226"/>
      <c r="Q367" s="226"/>
      <c r="R367" s="226"/>
      <c r="S367" s="226"/>
      <c r="T367" s="227"/>
      <c r="AT367" s="228" t="s">
        <v>151</v>
      </c>
      <c r="AU367" s="228" t="s">
        <v>160</v>
      </c>
      <c r="AV367" s="12" t="s">
        <v>83</v>
      </c>
      <c r="AW367" s="12" t="s">
        <v>37</v>
      </c>
      <c r="AX367" s="12" t="s">
        <v>81</v>
      </c>
      <c r="AY367" s="228" t="s">
        <v>138</v>
      </c>
    </row>
    <row r="368" spans="2:65" s="1" customFormat="1" ht="25.5" customHeight="1">
      <c r="B368" s="40"/>
      <c r="C368" s="202" t="s">
        <v>575</v>
      </c>
      <c r="D368" s="202" t="s">
        <v>140</v>
      </c>
      <c r="E368" s="203" t="s">
        <v>929</v>
      </c>
      <c r="F368" s="204" t="s">
        <v>930</v>
      </c>
      <c r="G368" s="205" t="s">
        <v>143</v>
      </c>
      <c r="H368" s="206">
        <v>258</v>
      </c>
      <c r="I368" s="207"/>
      <c r="J368" s="208">
        <f>ROUND(I368*H368,2)</f>
        <v>0</v>
      </c>
      <c r="K368" s="204" t="s">
        <v>144</v>
      </c>
      <c r="L368" s="60"/>
      <c r="M368" s="209" t="s">
        <v>30</v>
      </c>
      <c r="N368" s="210" t="s">
        <v>45</v>
      </c>
      <c r="O368" s="41"/>
      <c r="P368" s="211">
        <f>O368*H368</f>
        <v>0</v>
      </c>
      <c r="Q368" s="211">
        <v>0</v>
      </c>
      <c r="R368" s="211">
        <f>Q368*H368</f>
        <v>0</v>
      </c>
      <c r="S368" s="211">
        <v>0.38800000000000001</v>
      </c>
      <c r="T368" s="212">
        <f>S368*H368</f>
        <v>100.104</v>
      </c>
      <c r="AR368" s="23" t="s">
        <v>145</v>
      </c>
      <c r="AT368" s="23" t="s">
        <v>140</v>
      </c>
      <c r="AU368" s="23" t="s">
        <v>160</v>
      </c>
      <c r="AY368" s="23" t="s">
        <v>138</v>
      </c>
      <c r="BE368" s="213">
        <f>IF(N368="základní",J368,0)</f>
        <v>0</v>
      </c>
      <c r="BF368" s="213">
        <f>IF(N368="snížená",J368,0)</f>
        <v>0</v>
      </c>
      <c r="BG368" s="213">
        <f>IF(N368="zákl. přenesená",J368,0)</f>
        <v>0</v>
      </c>
      <c r="BH368" s="213">
        <f>IF(N368="sníž. přenesená",J368,0)</f>
        <v>0</v>
      </c>
      <c r="BI368" s="213">
        <f>IF(N368="nulová",J368,0)</f>
        <v>0</v>
      </c>
      <c r="BJ368" s="23" t="s">
        <v>81</v>
      </c>
      <c r="BK368" s="213">
        <f>ROUND(I368*H368,2)</f>
        <v>0</v>
      </c>
      <c r="BL368" s="23" t="s">
        <v>145</v>
      </c>
      <c r="BM368" s="23" t="s">
        <v>931</v>
      </c>
    </row>
    <row r="369" spans="2:65" s="1" customFormat="1" ht="40.5">
      <c r="B369" s="40"/>
      <c r="C369" s="62"/>
      <c r="D369" s="214" t="s">
        <v>147</v>
      </c>
      <c r="E369" s="62"/>
      <c r="F369" s="215" t="s">
        <v>932</v>
      </c>
      <c r="G369" s="62"/>
      <c r="H369" s="62"/>
      <c r="I369" s="171"/>
      <c r="J369" s="62"/>
      <c r="K369" s="62"/>
      <c r="L369" s="60"/>
      <c r="M369" s="216"/>
      <c r="N369" s="41"/>
      <c r="O369" s="41"/>
      <c r="P369" s="41"/>
      <c r="Q369" s="41"/>
      <c r="R369" s="41"/>
      <c r="S369" s="41"/>
      <c r="T369" s="77"/>
      <c r="AT369" s="23" t="s">
        <v>147</v>
      </c>
      <c r="AU369" s="23" t="s">
        <v>160</v>
      </c>
    </row>
    <row r="370" spans="2:65" s="1" customFormat="1" ht="189">
      <c r="B370" s="40"/>
      <c r="C370" s="62"/>
      <c r="D370" s="214" t="s">
        <v>149</v>
      </c>
      <c r="E370" s="62"/>
      <c r="F370" s="217" t="s">
        <v>624</v>
      </c>
      <c r="G370" s="62"/>
      <c r="H370" s="62"/>
      <c r="I370" s="171"/>
      <c r="J370" s="62"/>
      <c r="K370" s="62"/>
      <c r="L370" s="60"/>
      <c r="M370" s="216"/>
      <c r="N370" s="41"/>
      <c r="O370" s="41"/>
      <c r="P370" s="41"/>
      <c r="Q370" s="41"/>
      <c r="R370" s="41"/>
      <c r="S370" s="41"/>
      <c r="T370" s="77"/>
      <c r="AT370" s="23" t="s">
        <v>149</v>
      </c>
      <c r="AU370" s="23" t="s">
        <v>160</v>
      </c>
    </row>
    <row r="371" spans="2:65" s="12" customFormat="1">
      <c r="B371" s="218"/>
      <c r="C371" s="219"/>
      <c r="D371" s="214" t="s">
        <v>151</v>
      </c>
      <c r="E371" s="220" t="s">
        <v>30</v>
      </c>
      <c r="F371" s="221" t="s">
        <v>919</v>
      </c>
      <c r="G371" s="219"/>
      <c r="H371" s="222">
        <v>258</v>
      </c>
      <c r="I371" s="223"/>
      <c r="J371" s="219"/>
      <c r="K371" s="219"/>
      <c r="L371" s="224"/>
      <c r="M371" s="225"/>
      <c r="N371" s="226"/>
      <c r="O371" s="226"/>
      <c r="P371" s="226"/>
      <c r="Q371" s="226"/>
      <c r="R371" s="226"/>
      <c r="S371" s="226"/>
      <c r="T371" s="227"/>
      <c r="AT371" s="228" t="s">
        <v>151</v>
      </c>
      <c r="AU371" s="228" t="s">
        <v>160</v>
      </c>
      <c r="AV371" s="12" t="s">
        <v>83</v>
      </c>
      <c r="AW371" s="12" t="s">
        <v>37</v>
      </c>
      <c r="AX371" s="12" t="s">
        <v>81</v>
      </c>
      <c r="AY371" s="228" t="s">
        <v>138</v>
      </c>
    </row>
    <row r="372" spans="2:65" s="1" customFormat="1" ht="16.5" customHeight="1">
      <c r="B372" s="40"/>
      <c r="C372" s="202" t="s">
        <v>583</v>
      </c>
      <c r="D372" s="202" t="s">
        <v>140</v>
      </c>
      <c r="E372" s="203" t="s">
        <v>645</v>
      </c>
      <c r="F372" s="204" t="s">
        <v>646</v>
      </c>
      <c r="G372" s="205" t="s">
        <v>143</v>
      </c>
      <c r="H372" s="206">
        <v>632</v>
      </c>
      <c r="I372" s="207"/>
      <c r="J372" s="208">
        <f>ROUND(I372*H372,2)</f>
        <v>0</v>
      </c>
      <c r="K372" s="204" t="s">
        <v>144</v>
      </c>
      <c r="L372" s="60"/>
      <c r="M372" s="209" t="s">
        <v>30</v>
      </c>
      <c r="N372" s="210" t="s">
        <v>45</v>
      </c>
      <c r="O372" s="41"/>
      <c r="P372" s="211">
        <f>O372*H372</f>
        <v>0</v>
      </c>
      <c r="Q372" s="211">
        <v>0</v>
      </c>
      <c r="R372" s="211">
        <f>Q372*H372</f>
        <v>0</v>
      </c>
      <c r="S372" s="211">
        <v>0.22</v>
      </c>
      <c r="T372" s="212">
        <f>S372*H372</f>
        <v>139.04</v>
      </c>
      <c r="AR372" s="23" t="s">
        <v>145</v>
      </c>
      <c r="AT372" s="23" t="s">
        <v>140</v>
      </c>
      <c r="AU372" s="23" t="s">
        <v>160</v>
      </c>
      <c r="AY372" s="23" t="s">
        <v>138</v>
      </c>
      <c r="BE372" s="213">
        <f>IF(N372="základní",J372,0)</f>
        <v>0</v>
      </c>
      <c r="BF372" s="213">
        <f>IF(N372="snížená",J372,0)</f>
        <v>0</v>
      </c>
      <c r="BG372" s="213">
        <f>IF(N372="zákl. přenesená",J372,0)</f>
        <v>0</v>
      </c>
      <c r="BH372" s="213">
        <f>IF(N372="sníž. přenesená",J372,0)</f>
        <v>0</v>
      </c>
      <c r="BI372" s="213">
        <f>IF(N372="nulová",J372,0)</f>
        <v>0</v>
      </c>
      <c r="BJ372" s="23" t="s">
        <v>81</v>
      </c>
      <c r="BK372" s="213">
        <f>ROUND(I372*H372,2)</f>
        <v>0</v>
      </c>
      <c r="BL372" s="23" t="s">
        <v>145</v>
      </c>
      <c r="BM372" s="23" t="s">
        <v>933</v>
      </c>
    </row>
    <row r="373" spans="2:65" s="1" customFormat="1" ht="40.5">
      <c r="B373" s="40"/>
      <c r="C373" s="62"/>
      <c r="D373" s="214" t="s">
        <v>147</v>
      </c>
      <c r="E373" s="62"/>
      <c r="F373" s="215" t="s">
        <v>648</v>
      </c>
      <c r="G373" s="62"/>
      <c r="H373" s="62"/>
      <c r="I373" s="171"/>
      <c r="J373" s="62"/>
      <c r="K373" s="62"/>
      <c r="L373" s="60"/>
      <c r="M373" s="216"/>
      <c r="N373" s="41"/>
      <c r="O373" s="41"/>
      <c r="P373" s="41"/>
      <c r="Q373" s="41"/>
      <c r="R373" s="41"/>
      <c r="S373" s="41"/>
      <c r="T373" s="77"/>
      <c r="AT373" s="23" t="s">
        <v>147</v>
      </c>
      <c r="AU373" s="23" t="s">
        <v>160</v>
      </c>
    </row>
    <row r="374" spans="2:65" s="1" customFormat="1" ht="256.5">
      <c r="B374" s="40"/>
      <c r="C374" s="62"/>
      <c r="D374" s="214" t="s">
        <v>149</v>
      </c>
      <c r="E374" s="62"/>
      <c r="F374" s="217" t="s">
        <v>642</v>
      </c>
      <c r="G374" s="62"/>
      <c r="H374" s="62"/>
      <c r="I374" s="171"/>
      <c r="J374" s="62"/>
      <c r="K374" s="62"/>
      <c r="L374" s="60"/>
      <c r="M374" s="216"/>
      <c r="N374" s="41"/>
      <c r="O374" s="41"/>
      <c r="P374" s="41"/>
      <c r="Q374" s="41"/>
      <c r="R374" s="41"/>
      <c r="S374" s="41"/>
      <c r="T374" s="77"/>
      <c r="AT374" s="23" t="s">
        <v>149</v>
      </c>
      <c r="AU374" s="23" t="s">
        <v>160</v>
      </c>
    </row>
    <row r="375" spans="2:65" s="12" customFormat="1">
      <c r="B375" s="218"/>
      <c r="C375" s="219"/>
      <c r="D375" s="214" t="s">
        <v>151</v>
      </c>
      <c r="E375" s="220" t="s">
        <v>30</v>
      </c>
      <c r="F375" s="221" t="s">
        <v>934</v>
      </c>
      <c r="G375" s="219"/>
      <c r="H375" s="222">
        <v>632</v>
      </c>
      <c r="I375" s="223"/>
      <c r="J375" s="219"/>
      <c r="K375" s="219"/>
      <c r="L375" s="224"/>
      <c r="M375" s="225"/>
      <c r="N375" s="226"/>
      <c r="O375" s="226"/>
      <c r="P375" s="226"/>
      <c r="Q375" s="226"/>
      <c r="R375" s="226"/>
      <c r="S375" s="226"/>
      <c r="T375" s="227"/>
      <c r="AT375" s="228" t="s">
        <v>151</v>
      </c>
      <c r="AU375" s="228" t="s">
        <v>160</v>
      </c>
      <c r="AV375" s="12" t="s">
        <v>83</v>
      </c>
      <c r="AW375" s="12" t="s">
        <v>37</v>
      </c>
      <c r="AX375" s="12" t="s">
        <v>81</v>
      </c>
      <c r="AY375" s="228" t="s">
        <v>138</v>
      </c>
    </row>
    <row r="376" spans="2:65" s="1" customFormat="1" ht="16.5" customHeight="1">
      <c r="B376" s="40"/>
      <c r="C376" s="202" t="s">
        <v>590</v>
      </c>
      <c r="D376" s="202" t="s">
        <v>140</v>
      </c>
      <c r="E376" s="203" t="s">
        <v>656</v>
      </c>
      <c r="F376" s="204" t="s">
        <v>657</v>
      </c>
      <c r="G376" s="205" t="s">
        <v>426</v>
      </c>
      <c r="H376" s="206">
        <v>153</v>
      </c>
      <c r="I376" s="207"/>
      <c r="J376" s="208">
        <f>ROUND(I376*H376,2)</f>
        <v>0</v>
      </c>
      <c r="K376" s="204" t="s">
        <v>144</v>
      </c>
      <c r="L376" s="60"/>
      <c r="M376" s="209" t="s">
        <v>30</v>
      </c>
      <c r="N376" s="210" t="s">
        <v>45</v>
      </c>
      <c r="O376" s="41"/>
      <c r="P376" s="211">
        <f>O376*H376</f>
        <v>0</v>
      </c>
      <c r="Q376" s="211">
        <v>0</v>
      </c>
      <c r="R376" s="211">
        <f>Q376*H376</f>
        <v>0</v>
      </c>
      <c r="S376" s="211">
        <v>0.20499999999999999</v>
      </c>
      <c r="T376" s="212">
        <f>S376*H376</f>
        <v>31.364999999999998</v>
      </c>
      <c r="AR376" s="23" t="s">
        <v>145</v>
      </c>
      <c r="AT376" s="23" t="s">
        <v>140</v>
      </c>
      <c r="AU376" s="23" t="s">
        <v>160</v>
      </c>
      <c r="AY376" s="23" t="s">
        <v>138</v>
      </c>
      <c r="BE376" s="213">
        <f>IF(N376="základní",J376,0)</f>
        <v>0</v>
      </c>
      <c r="BF376" s="213">
        <f>IF(N376="snížená",J376,0)</f>
        <v>0</v>
      </c>
      <c r="BG376" s="213">
        <f>IF(N376="zákl. přenesená",J376,0)</f>
        <v>0</v>
      </c>
      <c r="BH376" s="213">
        <f>IF(N376="sníž. přenesená",J376,0)</f>
        <v>0</v>
      </c>
      <c r="BI376" s="213">
        <f>IF(N376="nulová",J376,0)</f>
        <v>0</v>
      </c>
      <c r="BJ376" s="23" t="s">
        <v>81</v>
      </c>
      <c r="BK376" s="213">
        <f>ROUND(I376*H376,2)</f>
        <v>0</v>
      </c>
      <c r="BL376" s="23" t="s">
        <v>145</v>
      </c>
      <c r="BM376" s="23" t="s">
        <v>935</v>
      </c>
    </row>
    <row r="377" spans="2:65" s="1" customFormat="1" ht="27">
      <c r="B377" s="40"/>
      <c r="C377" s="62"/>
      <c r="D377" s="214" t="s">
        <v>147</v>
      </c>
      <c r="E377" s="62"/>
      <c r="F377" s="215" t="s">
        <v>659</v>
      </c>
      <c r="G377" s="62"/>
      <c r="H377" s="62"/>
      <c r="I377" s="171"/>
      <c r="J377" s="62"/>
      <c r="K377" s="62"/>
      <c r="L377" s="60"/>
      <c r="M377" s="216"/>
      <c r="N377" s="41"/>
      <c r="O377" s="41"/>
      <c r="P377" s="41"/>
      <c r="Q377" s="41"/>
      <c r="R377" s="41"/>
      <c r="S377" s="41"/>
      <c r="T377" s="77"/>
      <c r="AT377" s="23" t="s">
        <v>147</v>
      </c>
      <c r="AU377" s="23" t="s">
        <v>160</v>
      </c>
    </row>
    <row r="378" spans="2:65" s="1" customFormat="1" ht="148.5">
      <c r="B378" s="40"/>
      <c r="C378" s="62"/>
      <c r="D378" s="214" t="s">
        <v>149</v>
      </c>
      <c r="E378" s="62"/>
      <c r="F378" s="217" t="s">
        <v>660</v>
      </c>
      <c r="G378" s="62"/>
      <c r="H378" s="62"/>
      <c r="I378" s="171"/>
      <c r="J378" s="62"/>
      <c r="K378" s="62"/>
      <c r="L378" s="60"/>
      <c r="M378" s="216"/>
      <c r="N378" s="41"/>
      <c r="O378" s="41"/>
      <c r="P378" s="41"/>
      <c r="Q378" s="41"/>
      <c r="R378" s="41"/>
      <c r="S378" s="41"/>
      <c r="T378" s="77"/>
      <c r="AT378" s="23" t="s">
        <v>149</v>
      </c>
      <c r="AU378" s="23" t="s">
        <v>160</v>
      </c>
    </row>
    <row r="379" spans="2:65" s="1" customFormat="1" ht="27">
      <c r="B379" s="40"/>
      <c r="C379" s="62"/>
      <c r="D379" s="214" t="s">
        <v>209</v>
      </c>
      <c r="E379" s="62"/>
      <c r="F379" s="217" t="s">
        <v>661</v>
      </c>
      <c r="G379" s="62"/>
      <c r="H379" s="62"/>
      <c r="I379" s="171"/>
      <c r="J379" s="62"/>
      <c r="K379" s="62"/>
      <c r="L379" s="60"/>
      <c r="M379" s="216"/>
      <c r="N379" s="41"/>
      <c r="O379" s="41"/>
      <c r="P379" s="41"/>
      <c r="Q379" s="41"/>
      <c r="R379" s="41"/>
      <c r="S379" s="41"/>
      <c r="T379" s="77"/>
      <c r="AT379" s="23" t="s">
        <v>209</v>
      </c>
      <c r="AU379" s="23" t="s">
        <v>160</v>
      </c>
    </row>
    <row r="380" spans="2:65" s="12" customFormat="1">
      <c r="B380" s="218"/>
      <c r="C380" s="219"/>
      <c r="D380" s="214" t="s">
        <v>151</v>
      </c>
      <c r="E380" s="220" t="s">
        <v>30</v>
      </c>
      <c r="F380" s="221" t="s">
        <v>936</v>
      </c>
      <c r="G380" s="219"/>
      <c r="H380" s="222">
        <v>25</v>
      </c>
      <c r="I380" s="223"/>
      <c r="J380" s="219"/>
      <c r="K380" s="219"/>
      <c r="L380" s="224"/>
      <c r="M380" s="225"/>
      <c r="N380" s="226"/>
      <c r="O380" s="226"/>
      <c r="P380" s="226"/>
      <c r="Q380" s="226"/>
      <c r="R380" s="226"/>
      <c r="S380" s="226"/>
      <c r="T380" s="227"/>
      <c r="AT380" s="228" t="s">
        <v>151</v>
      </c>
      <c r="AU380" s="228" t="s">
        <v>160</v>
      </c>
      <c r="AV380" s="12" t="s">
        <v>83</v>
      </c>
      <c r="AW380" s="12" t="s">
        <v>37</v>
      </c>
      <c r="AX380" s="12" t="s">
        <v>74</v>
      </c>
      <c r="AY380" s="228" t="s">
        <v>138</v>
      </c>
    </row>
    <row r="381" spans="2:65" s="12" customFormat="1">
      <c r="B381" s="218"/>
      <c r="C381" s="219"/>
      <c r="D381" s="214" t="s">
        <v>151</v>
      </c>
      <c r="E381" s="220" t="s">
        <v>30</v>
      </c>
      <c r="F381" s="221" t="s">
        <v>937</v>
      </c>
      <c r="G381" s="219"/>
      <c r="H381" s="222">
        <v>128</v>
      </c>
      <c r="I381" s="223"/>
      <c r="J381" s="219"/>
      <c r="K381" s="219"/>
      <c r="L381" s="224"/>
      <c r="M381" s="225"/>
      <c r="N381" s="226"/>
      <c r="O381" s="226"/>
      <c r="P381" s="226"/>
      <c r="Q381" s="226"/>
      <c r="R381" s="226"/>
      <c r="S381" s="226"/>
      <c r="T381" s="227"/>
      <c r="AT381" s="228" t="s">
        <v>151</v>
      </c>
      <c r="AU381" s="228" t="s">
        <v>160</v>
      </c>
      <c r="AV381" s="12" t="s">
        <v>83</v>
      </c>
      <c r="AW381" s="12" t="s">
        <v>37</v>
      </c>
      <c r="AX381" s="12" t="s">
        <v>74</v>
      </c>
      <c r="AY381" s="228" t="s">
        <v>138</v>
      </c>
    </row>
    <row r="382" spans="2:65" s="13" customFormat="1">
      <c r="B382" s="229"/>
      <c r="C382" s="230"/>
      <c r="D382" s="214" t="s">
        <v>151</v>
      </c>
      <c r="E382" s="231" t="s">
        <v>30</v>
      </c>
      <c r="F382" s="232" t="s">
        <v>218</v>
      </c>
      <c r="G382" s="230"/>
      <c r="H382" s="233">
        <v>153</v>
      </c>
      <c r="I382" s="234"/>
      <c r="J382" s="230"/>
      <c r="K382" s="230"/>
      <c r="L382" s="235"/>
      <c r="M382" s="236"/>
      <c r="N382" s="237"/>
      <c r="O382" s="237"/>
      <c r="P382" s="237"/>
      <c r="Q382" s="237"/>
      <c r="R382" s="237"/>
      <c r="S382" s="237"/>
      <c r="T382" s="238"/>
      <c r="AT382" s="239" t="s">
        <v>151</v>
      </c>
      <c r="AU382" s="239" t="s">
        <v>160</v>
      </c>
      <c r="AV382" s="13" t="s">
        <v>145</v>
      </c>
      <c r="AW382" s="13" t="s">
        <v>37</v>
      </c>
      <c r="AX382" s="13" t="s">
        <v>81</v>
      </c>
      <c r="AY382" s="239" t="s">
        <v>138</v>
      </c>
    </row>
    <row r="383" spans="2:65" s="1" customFormat="1" ht="25.5" customHeight="1">
      <c r="B383" s="40"/>
      <c r="C383" s="202" t="s">
        <v>597</v>
      </c>
      <c r="D383" s="202" t="s">
        <v>140</v>
      </c>
      <c r="E383" s="203" t="s">
        <v>664</v>
      </c>
      <c r="F383" s="204" t="s">
        <v>665</v>
      </c>
      <c r="G383" s="205" t="s">
        <v>433</v>
      </c>
      <c r="H383" s="206">
        <v>5</v>
      </c>
      <c r="I383" s="207"/>
      <c r="J383" s="208">
        <f>ROUND(I383*H383,2)</f>
        <v>0</v>
      </c>
      <c r="K383" s="204" t="s">
        <v>144</v>
      </c>
      <c r="L383" s="60"/>
      <c r="M383" s="209" t="s">
        <v>30</v>
      </c>
      <c r="N383" s="210" t="s">
        <v>45</v>
      </c>
      <c r="O383" s="41"/>
      <c r="P383" s="211">
        <f>O383*H383</f>
        <v>0</v>
      </c>
      <c r="Q383" s="211">
        <v>0</v>
      </c>
      <c r="R383" s="211">
        <f>Q383*H383</f>
        <v>0</v>
      </c>
      <c r="S383" s="211">
        <v>8.2000000000000003E-2</v>
      </c>
      <c r="T383" s="212">
        <f>S383*H383</f>
        <v>0.41000000000000003</v>
      </c>
      <c r="AR383" s="23" t="s">
        <v>145</v>
      </c>
      <c r="AT383" s="23" t="s">
        <v>140</v>
      </c>
      <c r="AU383" s="23" t="s">
        <v>160</v>
      </c>
      <c r="AY383" s="23" t="s">
        <v>138</v>
      </c>
      <c r="BE383" s="213">
        <f>IF(N383="základní",J383,0)</f>
        <v>0</v>
      </c>
      <c r="BF383" s="213">
        <f>IF(N383="snížená",J383,0)</f>
        <v>0</v>
      </c>
      <c r="BG383" s="213">
        <f>IF(N383="zákl. přenesená",J383,0)</f>
        <v>0</v>
      </c>
      <c r="BH383" s="213">
        <f>IF(N383="sníž. přenesená",J383,0)</f>
        <v>0</v>
      </c>
      <c r="BI383" s="213">
        <f>IF(N383="nulová",J383,0)</f>
        <v>0</v>
      </c>
      <c r="BJ383" s="23" t="s">
        <v>81</v>
      </c>
      <c r="BK383" s="213">
        <f>ROUND(I383*H383,2)</f>
        <v>0</v>
      </c>
      <c r="BL383" s="23" t="s">
        <v>145</v>
      </c>
      <c r="BM383" s="23" t="s">
        <v>938</v>
      </c>
    </row>
    <row r="384" spans="2:65" s="1" customFormat="1" ht="27">
      <c r="B384" s="40"/>
      <c r="C384" s="62"/>
      <c r="D384" s="214" t="s">
        <v>147</v>
      </c>
      <c r="E384" s="62"/>
      <c r="F384" s="215" t="s">
        <v>667</v>
      </c>
      <c r="G384" s="62"/>
      <c r="H384" s="62"/>
      <c r="I384" s="171"/>
      <c r="J384" s="62"/>
      <c r="K384" s="62"/>
      <c r="L384" s="60"/>
      <c r="M384" s="216"/>
      <c r="N384" s="41"/>
      <c r="O384" s="41"/>
      <c r="P384" s="41"/>
      <c r="Q384" s="41"/>
      <c r="R384" s="41"/>
      <c r="S384" s="41"/>
      <c r="T384" s="77"/>
      <c r="AT384" s="23" t="s">
        <v>147</v>
      </c>
      <c r="AU384" s="23" t="s">
        <v>160</v>
      </c>
    </row>
    <row r="385" spans="2:65" s="1" customFormat="1" ht="67.5">
      <c r="B385" s="40"/>
      <c r="C385" s="62"/>
      <c r="D385" s="214" t="s">
        <v>149</v>
      </c>
      <c r="E385" s="62"/>
      <c r="F385" s="217" t="s">
        <v>668</v>
      </c>
      <c r="G385" s="62"/>
      <c r="H385" s="62"/>
      <c r="I385" s="171"/>
      <c r="J385" s="62"/>
      <c r="K385" s="62"/>
      <c r="L385" s="60"/>
      <c r="M385" s="216"/>
      <c r="N385" s="41"/>
      <c r="O385" s="41"/>
      <c r="P385" s="41"/>
      <c r="Q385" s="41"/>
      <c r="R385" s="41"/>
      <c r="S385" s="41"/>
      <c r="T385" s="77"/>
      <c r="AT385" s="23" t="s">
        <v>149</v>
      </c>
      <c r="AU385" s="23" t="s">
        <v>160</v>
      </c>
    </row>
    <row r="386" spans="2:65" s="12" customFormat="1">
      <c r="B386" s="218"/>
      <c r="C386" s="219"/>
      <c r="D386" s="214" t="s">
        <v>151</v>
      </c>
      <c r="E386" s="220" t="s">
        <v>30</v>
      </c>
      <c r="F386" s="221" t="s">
        <v>152</v>
      </c>
      <c r="G386" s="219"/>
      <c r="H386" s="222">
        <v>5</v>
      </c>
      <c r="I386" s="223"/>
      <c r="J386" s="219"/>
      <c r="K386" s="219"/>
      <c r="L386" s="224"/>
      <c r="M386" s="225"/>
      <c r="N386" s="226"/>
      <c r="O386" s="226"/>
      <c r="P386" s="226"/>
      <c r="Q386" s="226"/>
      <c r="R386" s="226"/>
      <c r="S386" s="226"/>
      <c r="T386" s="227"/>
      <c r="AT386" s="228" t="s">
        <v>151</v>
      </c>
      <c r="AU386" s="228" t="s">
        <v>160</v>
      </c>
      <c r="AV386" s="12" t="s">
        <v>83</v>
      </c>
      <c r="AW386" s="12" t="s">
        <v>37</v>
      </c>
      <c r="AX386" s="12" t="s">
        <v>81</v>
      </c>
      <c r="AY386" s="228" t="s">
        <v>138</v>
      </c>
    </row>
    <row r="387" spans="2:65" s="1" customFormat="1" ht="16.5" customHeight="1">
      <c r="B387" s="40"/>
      <c r="C387" s="202" t="s">
        <v>605</v>
      </c>
      <c r="D387" s="202" t="s">
        <v>140</v>
      </c>
      <c r="E387" s="203" t="s">
        <v>670</v>
      </c>
      <c r="F387" s="204" t="s">
        <v>671</v>
      </c>
      <c r="G387" s="205" t="s">
        <v>433</v>
      </c>
      <c r="H387" s="206">
        <v>5</v>
      </c>
      <c r="I387" s="207"/>
      <c r="J387" s="208">
        <f>ROUND(I387*H387,2)</f>
        <v>0</v>
      </c>
      <c r="K387" s="204" t="s">
        <v>144</v>
      </c>
      <c r="L387" s="60"/>
      <c r="M387" s="209" t="s">
        <v>30</v>
      </c>
      <c r="N387" s="210" t="s">
        <v>45</v>
      </c>
      <c r="O387" s="41"/>
      <c r="P387" s="211">
        <f>O387*H387</f>
        <v>0</v>
      </c>
      <c r="Q387" s="211">
        <v>0</v>
      </c>
      <c r="R387" s="211">
        <f>Q387*H387</f>
        <v>0</v>
      </c>
      <c r="S387" s="211">
        <v>4.0000000000000001E-3</v>
      </c>
      <c r="T387" s="212">
        <f>S387*H387</f>
        <v>0.02</v>
      </c>
      <c r="AR387" s="23" t="s">
        <v>145</v>
      </c>
      <c r="AT387" s="23" t="s">
        <v>140</v>
      </c>
      <c r="AU387" s="23" t="s">
        <v>160</v>
      </c>
      <c r="AY387" s="23" t="s">
        <v>138</v>
      </c>
      <c r="BE387" s="213">
        <f>IF(N387="základní",J387,0)</f>
        <v>0</v>
      </c>
      <c r="BF387" s="213">
        <f>IF(N387="snížená",J387,0)</f>
        <v>0</v>
      </c>
      <c r="BG387" s="213">
        <f>IF(N387="zákl. přenesená",J387,0)</f>
        <v>0</v>
      </c>
      <c r="BH387" s="213">
        <f>IF(N387="sníž. přenesená",J387,0)</f>
        <v>0</v>
      </c>
      <c r="BI387" s="213">
        <f>IF(N387="nulová",J387,0)</f>
        <v>0</v>
      </c>
      <c r="BJ387" s="23" t="s">
        <v>81</v>
      </c>
      <c r="BK387" s="213">
        <f>ROUND(I387*H387,2)</f>
        <v>0</v>
      </c>
      <c r="BL387" s="23" t="s">
        <v>145</v>
      </c>
      <c r="BM387" s="23" t="s">
        <v>939</v>
      </c>
    </row>
    <row r="388" spans="2:65" s="1" customFormat="1" ht="27">
      <c r="B388" s="40"/>
      <c r="C388" s="62"/>
      <c r="D388" s="214" t="s">
        <v>147</v>
      </c>
      <c r="E388" s="62"/>
      <c r="F388" s="215" t="s">
        <v>673</v>
      </c>
      <c r="G388" s="62"/>
      <c r="H388" s="62"/>
      <c r="I388" s="171"/>
      <c r="J388" s="62"/>
      <c r="K388" s="62"/>
      <c r="L388" s="60"/>
      <c r="M388" s="216"/>
      <c r="N388" s="41"/>
      <c r="O388" s="41"/>
      <c r="P388" s="41"/>
      <c r="Q388" s="41"/>
      <c r="R388" s="41"/>
      <c r="S388" s="41"/>
      <c r="T388" s="77"/>
      <c r="AT388" s="23" t="s">
        <v>147</v>
      </c>
      <c r="AU388" s="23" t="s">
        <v>160</v>
      </c>
    </row>
    <row r="389" spans="2:65" s="1" customFormat="1" ht="40.5">
      <c r="B389" s="40"/>
      <c r="C389" s="62"/>
      <c r="D389" s="214" t="s">
        <v>149</v>
      </c>
      <c r="E389" s="62"/>
      <c r="F389" s="217" t="s">
        <v>674</v>
      </c>
      <c r="G389" s="62"/>
      <c r="H389" s="62"/>
      <c r="I389" s="171"/>
      <c r="J389" s="62"/>
      <c r="K389" s="62"/>
      <c r="L389" s="60"/>
      <c r="M389" s="216"/>
      <c r="N389" s="41"/>
      <c r="O389" s="41"/>
      <c r="P389" s="41"/>
      <c r="Q389" s="41"/>
      <c r="R389" s="41"/>
      <c r="S389" s="41"/>
      <c r="T389" s="77"/>
      <c r="AT389" s="23" t="s">
        <v>149</v>
      </c>
      <c r="AU389" s="23" t="s">
        <v>160</v>
      </c>
    </row>
    <row r="390" spans="2:65" s="12" customFormat="1">
      <c r="B390" s="218"/>
      <c r="C390" s="219"/>
      <c r="D390" s="214" t="s">
        <v>151</v>
      </c>
      <c r="E390" s="220" t="s">
        <v>30</v>
      </c>
      <c r="F390" s="221" t="s">
        <v>152</v>
      </c>
      <c r="G390" s="219"/>
      <c r="H390" s="222">
        <v>5</v>
      </c>
      <c r="I390" s="223"/>
      <c r="J390" s="219"/>
      <c r="K390" s="219"/>
      <c r="L390" s="224"/>
      <c r="M390" s="225"/>
      <c r="N390" s="226"/>
      <c r="O390" s="226"/>
      <c r="P390" s="226"/>
      <c r="Q390" s="226"/>
      <c r="R390" s="226"/>
      <c r="S390" s="226"/>
      <c r="T390" s="227"/>
      <c r="AT390" s="228" t="s">
        <v>151</v>
      </c>
      <c r="AU390" s="228" t="s">
        <v>160</v>
      </c>
      <c r="AV390" s="12" t="s">
        <v>83</v>
      </c>
      <c r="AW390" s="12" t="s">
        <v>37</v>
      </c>
      <c r="AX390" s="12" t="s">
        <v>81</v>
      </c>
      <c r="AY390" s="228" t="s">
        <v>138</v>
      </c>
    </row>
    <row r="391" spans="2:65" s="11" customFormat="1" ht="29.85" customHeight="1">
      <c r="B391" s="186"/>
      <c r="C391" s="187"/>
      <c r="D391" s="188" t="s">
        <v>73</v>
      </c>
      <c r="E391" s="200" t="s">
        <v>675</v>
      </c>
      <c r="F391" s="200" t="s">
        <v>676</v>
      </c>
      <c r="G391" s="187"/>
      <c r="H391" s="187"/>
      <c r="I391" s="190"/>
      <c r="J391" s="201">
        <f>BK391</f>
        <v>0</v>
      </c>
      <c r="K391" s="187"/>
      <c r="L391" s="192"/>
      <c r="M391" s="193"/>
      <c r="N391" s="194"/>
      <c r="O391" s="194"/>
      <c r="P391" s="195">
        <f>SUM(P392:P436)</f>
        <v>0</v>
      </c>
      <c r="Q391" s="194"/>
      <c r="R391" s="195">
        <f>SUM(R392:R436)</f>
        <v>0</v>
      </c>
      <c r="S391" s="194"/>
      <c r="T391" s="196">
        <f>SUM(T392:T436)</f>
        <v>0</v>
      </c>
      <c r="AR391" s="197" t="s">
        <v>81</v>
      </c>
      <c r="AT391" s="198" t="s">
        <v>73</v>
      </c>
      <c r="AU391" s="198" t="s">
        <v>81</v>
      </c>
      <c r="AY391" s="197" t="s">
        <v>138</v>
      </c>
      <c r="BK391" s="199">
        <f>SUM(BK392:BK436)</f>
        <v>0</v>
      </c>
    </row>
    <row r="392" spans="2:65" s="1" customFormat="1" ht="16.5" customHeight="1">
      <c r="B392" s="40"/>
      <c r="C392" s="202" t="s">
        <v>612</v>
      </c>
      <c r="D392" s="202" t="s">
        <v>140</v>
      </c>
      <c r="E392" s="203" t="s">
        <v>678</v>
      </c>
      <c r="F392" s="204" t="s">
        <v>679</v>
      </c>
      <c r="G392" s="205" t="s">
        <v>229</v>
      </c>
      <c r="H392" s="206">
        <v>239.38</v>
      </c>
      <c r="I392" s="207"/>
      <c r="J392" s="208">
        <f>ROUND(I392*H392,2)</f>
        <v>0</v>
      </c>
      <c r="K392" s="204" t="s">
        <v>144</v>
      </c>
      <c r="L392" s="60"/>
      <c r="M392" s="209" t="s">
        <v>30</v>
      </c>
      <c r="N392" s="210" t="s">
        <v>45</v>
      </c>
      <c r="O392" s="41"/>
      <c r="P392" s="211">
        <f>O392*H392</f>
        <v>0</v>
      </c>
      <c r="Q392" s="211">
        <v>0</v>
      </c>
      <c r="R392" s="211">
        <f>Q392*H392</f>
        <v>0</v>
      </c>
      <c r="S392" s="211">
        <v>0</v>
      </c>
      <c r="T392" s="212">
        <f>S392*H392</f>
        <v>0</v>
      </c>
      <c r="AR392" s="23" t="s">
        <v>145</v>
      </c>
      <c r="AT392" s="23" t="s">
        <v>140</v>
      </c>
      <c r="AU392" s="23" t="s">
        <v>83</v>
      </c>
      <c r="AY392" s="23" t="s">
        <v>138</v>
      </c>
      <c r="BE392" s="213">
        <f>IF(N392="základní",J392,0)</f>
        <v>0</v>
      </c>
      <c r="BF392" s="213">
        <f>IF(N392="snížená",J392,0)</f>
        <v>0</v>
      </c>
      <c r="BG392" s="213">
        <f>IF(N392="zákl. přenesená",J392,0)</f>
        <v>0</v>
      </c>
      <c r="BH392" s="213">
        <f>IF(N392="sníž. přenesená",J392,0)</f>
        <v>0</v>
      </c>
      <c r="BI392" s="213">
        <f>IF(N392="nulová",J392,0)</f>
        <v>0</v>
      </c>
      <c r="BJ392" s="23" t="s">
        <v>81</v>
      </c>
      <c r="BK392" s="213">
        <f>ROUND(I392*H392,2)</f>
        <v>0</v>
      </c>
      <c r="BL392" s="23" t="s">
        <v>145</v>
      </c>
      <c r="BM392" s="23" t="s">
        <v>940</v>
      </c>
    </row>
    <row r="393" spans="2:65" s="1" customFormat="1" ht="27">
      <c r="B393" s="40"/>
      <c r="C393" s="62"/>
      <c r="D393" s="214" t="s">
        <v>147</v>
      </c>
      <c r="E393" s="62"/>
      <c r="F393" s="215" t="s">
        <v>681</v>
      </c>
      <c r="G393" s="62"/>
      <c r="H393" s="62"/>
      <c r="I393" s="171"/>
      <c r="J393" s="62"/>
      <c r="K393" s="62"/>
      <c r="L393" s="60"/>
      <c r="M393" s="216"/>
      <c r="N393" s="41"/>
      <c r="O393" s="41"/>
      <c r="P393" s="41"/>
      <c r="Q393" s="41"/>
      <c r="R393" s="41"/>
      <c r="S393" s="41"/>
      <c r="T393" s="77"/>
      <c r="AT393" s="23" t="s">
        <v>147</v>
      </c>
      <c r="AU393" s="23" t="s">
        <v>83</v>
      </c>
    </row>
    <row r="394" spans="2:65" s="1" customFormat="1" ht="94.5">
      <c r="B394" s="40"/>
      <c r="C394" s="62"/>
      <c r="D394" s="214" t="s">
        <v>149</v>
      </c>
      <c r="E394" s="62"/>
      <c r="F394" s="217" t="s">
        <v>682</v>
      </c>
      <c r="G394" s="62"/>
      <c r="H394" s="62"/>
      <c r="I394" s="171"/>
      <c r="J394" s="62"/>
      <c r="K394" s="62"/>
      <c r="L394" s="60"/>
      <c r="M394" s="216"/>
      <c r="N394" s="41"/>
      <c r="O394" s="41"/>
      <c r="P394" s="41"/>
      <c r="Q394" s="41"/>
      <c r="R394" s="41"/>
      <c r="S394" s="41"/>
      <c r="T394" s="77"/>
      <c r="AT394" s="23" t="s">
        <v>149</v>
      </c>
      <c r="AU394" s="23" t="s">
        <v>83</v>
      </c>
    </row>
    <row r="395" spans="2:65" s="12" customFormat="1">
      <c r="B395" s="218"/>
      <c r="C395" s="219"/>
      <c r="D395" s="214" t="s">
        <v>151</v>
      </c>
      <c r="E395" s="220" t="s">
        <v>30</v>
      </c>
      <c r="F395" s="221" t="s">
        <v>941</v>
      </c>
      <c r="G395" s="219"/>
      <c r="H395" s="222">
        <v>239.38</v>
      </c>
      <c r="I395" s="223"/>
      <c r="J395" s="219"/>
      <c r="K395" s="219"/>
      <c r="L395" s="224"/>
      <c r="M395" s="225"/>
      <c r="N395" s="226"/>
      <c r="O395" s="226"/>
      <c r="P395" s="226"/>
      <c r="Q395" s="226"/>
      <c r="R395" s="226"/>
      <c r="S395" s="226"/>
      <c r="T395" s="227"/>
      <c r="AT395" s="228" t="s">
        <v>151</v>
      </c>
      <c r="AU395" s="228" t="s">
        <v>83</v>
      </c>
      <c r="AV395" s="12" t="s">
        <v>83</v>
      </c>
      <c r="AW395" s="12" t="s">
        <v>37</v>
      </c>
      <c r="AX395" s="12" t="s">
        <v>81</v>
      </c>
      <c r="AY395" s="228" t="s">
        <v>138</v>
      </c>
    </row>
    <row r="396" spans="2:65" s="1" customFormat="1" ht="16.5" customHeight="1">
      <c r="B396" s="40"/>
      <c r="C396" s="202" t="s">
        <v>619</v>
      </c>
      <c r="D396" s="202" t="s">
        <v>140</v>
      </c>
      <c r="E396" s="203" t="s">
        <v>685</v>
      </c>
      <c r="F396" s="204" t="s">
        <v>686</v>
      </c>
      <c r="G396" s="205" t="s">
        <v>229</v>
      </c>
      <c r="H396" s="206">
        <v>957.52</v>
      </c>
      <c r="I396" s="207"/>
      <c r="J396" s="208">
        <f>ROUND(I396*H396,2)</f>
        <v>0</v>
      </c>
      <c r="K396" s="204" t="s">
        <v>144</v>
      </c>
      <c r="L396" s="60"/>
      <c r="M396" s="209" t="s">
        <v>30</v>
      </c>
      <c r="N396" s="210" t="s">
        <v>45</v>
      </c>
      <c r="O396" s="41"/>
      <c r="P396" s="211">
        <f>O396*H396</f>
        <v>0</v>
      </c>
      <c r="Q396" s="211">
        <v>0</v>
      </c>
      <c r="R396" s="211">
        <f>Q396*H396</f>
        <v>0</v>
      </c>
      <c r="S396" s="211">
        <v>0</v>
      </c>
      <c r="T396" s="212">
        <f>S396*H396</f>
        <v>0</v>
      </c>
      <c r="AR396" s="23" t="s">
        <v>145</v>
      </c>
      <c r="AT396" s="23" t="s">
        <v>140</v>
      </c>
      <c r="AU396" s="23" t="s">
        <v>83</v>
      </c>
      <c r="AY396" s="23" t="s">
        <v>138</v>
      </c>
      <c r="BE396" s="213">
        <f>IF(N396="základní",J396,0)</f>
        <v>0</v>
      </c>
      <c r="BF396" s="213">
        <f>IF(N396="snížená",J396,0)</f>
        <v>0</v>
      </c>
      <c r="BG396" s="213">
        <f>IF(N396="zákl. přenesená",J396,0)</f>
        <v>0</v>
      </c>
      <c r="BH396" s="213">
        <f>IF(N396="sníž. přenesená",J396,0)</f>
        <v>0</v>
      </c>
      <c r="BI396" s="213">
        <f>IF(N396="nulová",J396,0)</f>
        <v>0</v>
      </c>
      <c r="BJ396" s="23" t="s">
        <v>81</v>
      </c>
      <c r="BK396" s="213">
        <f>ROUND(I396*H396,2)</f>
        <v>0</v>
      </c>
      <c r="BL396" s="23" t="s">
        <v>145</v>
      </c>
      <c r="BM396" s="23" t="s">
        <v>942</v>
      </c>
    </row>
    <row r="397" spans="2:65" s="1" customFormat="1" ht="27">
      <c r="B397" s="40"/>
      <c r="C397" s="62"/>
      <c r="D397" s="214" t="s">
        <v>147</v>
      </c>
      <c r="E397" s="62"/>
      <c r="F397" s="215" t="s">
        <v>688</v>
      </c>
      <c r="G397" s="62"/>
      <c r="H397" s="62"/>
      <c r="I397" s="171"/>
      <c r="J397" s="62"/>
      <c r="K397" s="62"/>
      <c r="L397" s="60"/>
      <c r="M397" s="216"/>
      <c r="N397" s="41"/>
      <c r="O397" s="41"/>
      <c r="P397" s="41"/>
      <c r="Q397" s="41"/>
      <c r="R397" s="41"/>
      <c r="S397" s="41"/>
      <c r="T397" s="77"/>
      <c r="AT397" s="23" t="s">
        <v>147</v>
      </c>
      <c r="AU397" s="23" t="s">
        <v>83</v>
      </c>
    </row>
    <row r="398" spans="2:65" s="1" customFormat="1" ht="94.5">
      <c r="B398" s="40"/>
      <c r="C398" s="62"/>
      <c r="D398" s="214" t="s">
        <v>149</v>
      </c>
      <c r="E398" s="62"/>
      <c r="F398" s="217" t="s">
        <v>682</v>
      </c>
      <c r="G398" s="62"/>
      <c r="H398" s="62"/>
      <c r="I398" s="171"/>
      <c r="J398" s="62"/>
      <c r="K398" s="62"/>
      <c r="L398" s="60"/>
      <c r="M398" s="216"/>
      <c r="N398" s="41"/>
      <c r="O398" s="41"/>
      <c r="P398" s="41"/>
      <c r="Q398" s="41"/>
      <c r="R398" s="41"/>
      <c r="S398" s="41"/>
      <c r="T398" s="77"/>
      <c r="AT398" s="23" t="s">
        <v>149</v>
      </c>
      <c r="AU398" s="23" t="s">
        <v>83</v>
      </c>
    </row>
    <row r="399" spans="2:65" s="12" customFormat="1">
      <c r="B399" s="218"/>
      <c r="C399" s="219"/>
      <c r="D399" s="214" t="s">
        <v>151</v>
      </c>
      <c r="E399" s="220" t="s">
        <v>30</v>
      </c>
      <c r="F399" s="221" t="s">
        <v>943</v>
      </c>
      <c r="G399" s="219"/>
      <c r="H399" s="222">
        <v>957.52</v>
      </c>
      <c r="I399" s="223"/>
      <c r="J399" s="219"/>
      <c r="K399" s="219"/>
      <c r="L399" s="224"/>
      <c r="M399" s="225"/>
      <c r="N399" s="226"/>
      <c r="O399" s="226"/>
      <c r="P399" s="226"/>
      <c r="Q399" s="226"/>
      <c r="R399" s="226"/>
      <c r="S399" s="226"/>
      <c r="T399" s="227"/>
      <c r="AT399" s="228" t="s">
        <v>151</v>
      </c>
      <c r="AU399" s="228" t="s">
        <v>83</v>
      </c>
      <c r="AV399" s="12" t="s">
        <v>83</v>
      </c>
      <c r="AW399" s="12" t="s">
        <v>37</v>
      </c>
      <c r="AX399" s="12" t="s">
        <v>81</v>
      </c>
      <c r="AY399" s="228" t="s">
        <v>138</v>
      </c>
    </row>
    <row r="400" spans="2:65" s="1" customFormat="1" ht="16.5" customHeight="1">
      <c r="B400" s="40"/>
      <c r="C400" s="202" t="s">
        <v>625</v>
      </c>
      <c r="D400" s="202" t="s">
        <v>140</v>
      </c>
      <c r="E400" s="203" t="s">
        <v>691</v>
      </c>
      <c r="F400" s="204" t="s">
        <v>692</v>
      </c>
      <c r="G400" s="205" t="s">
        <v>229</v>
      </c>
      <c r="H400" s="206">
        <v>408.43900000000002</v>
      </c>
      <c r="I400" s="207"/>
      <c r="J400" s="208">
        <f>ROUND(I400*H400,2)</f>
        <v>0</v>
      </c>
      <c r="K400" s="204" t="s">
        <v>144</v>
      </c>
      <c r="L400" s="60"/>
      <c r="M400" s="209" t="s">
        <v>30</v>
      </c>
      <c r="N400" s="210" t="s">
        <v>45</v>
      </c>
      <c r="O400" s="41"/>
      <c r="P400" s="211">
        <f>O400*H400</f>
        <v>0</v>
      </c>
      <c r="Q400" s="211">
        <v>0</v>
      </c>
      <c r="R400" s="211">
        <f>Q400*H400</f>
        <v>0</v>
      </c>
      <c r="S400" s="211">
        <v>0</v>
      </c>
      <c r="T400" s="212">
        <f>S400*H400</f>
        <v>0</v>
      </c>
      <c r="AR400" s="23" t="s">
        <v>145</v>
      </c>
      <c r="AT400" s="23" t="s">
        <v>140</v>
      </c>
      <c r="AU400" s="23" t="s">
        <v>83</v>
      </c>
      <c r="AY400" s="23" t="s">
        <v>138</v>
      </c>
      <c r="BE400" s="213">
        <f>IF(N400="základní",J400,0)</f>
        <v>0</v>
      </c>
      <c r="BF400" s="213">
        <f>IF(N400="snížená",J400,0)</f>
        <v>0</v>
      </c>
      <c r="BG400" s="213">
        <f>IF(N400="zákl. přenesená",J400,0)</f>
        <v>0</v>
      </c>
      <c r="BH400" s="213">
        <f>IF(N400="sníž. přenesená",J400,0)</f>
        <v>0</v>
      </c>
      <c r="BI400" s="213">
        <f>IF(N400="nulová",J400,0)</f>
        <v>0</v>
      </c>
      <c r="BJ400" s="23" t="s">
        <v>81</v>
      </c>
      <c r="BK400" s="213">
        <f>ROUND(I400*H400,2)</f>
        <v>0</v>
      </c>
      <c r="BL400" s="23" t="s">
        <v>145</v>
      </c>
      <c r="BM400" s="23" t="s">
        <v>944</v>
      </c>
    </row>
    <row r="401" spans="2:65" s="1" customFormat="1" ht="27">
      <c r="B401" s="40"/>
      <c r="C401" s="62"/>
      <c r="D401" s="214" t="s">
        <v>147</v>
      </c>
      <c r="E401" s="62"/>
      <c r="F401" s="215" t="s">
        <v>694</v>
      </c>
      <c r="G401" s="62"/>
      <c r="H401" s="62"/>
      <c r="I401" s="171"/>
      <c r="J401" s="62"/>
      <c r="K401" s="62"/>
      <c r="L401" s="60"/>
      <c r="M401" s="216"/>
      <c r="N401" s="41"/>
      <c r="O401" s="41"/>
      <c r="P401" s="41"/>
      <c r="Q401" s="41"/>
      <c r="R401" s="41"/>
      <c r="S401" s="41"/>
      <c r="T401" s="77"/>
      <c r="AT401" s="23" t="s">
        <v>147</v>
      </c>
      <c r="AU401" s="23" t="s">
        <v>83</v>
      </c>
    </row>
    <row r="402" spans="2:65" s="1" customFormat="1" ht="94.5">
      <c r="B402" s="40"/>
      <c r="C402" s="62"/>
      <c r="D402" s="214" t="s">
        <v>149</v>
      </c>
      <c r="E402" s="62"/>
      <c r="F402" s="217" t="s">
        <v>682</v>
      </c>
      <c r="G402" s="62"/>
      <c r="H402" s="62"/>
      <c r="I402" s="171"/>
      <c r="J402" s="62"/>
      <c r="K402" s="62"/>
      <c r="L402" s="60"/>
      <c r="M402" s="216"/>
      <c r="N402" s="41"/>
      <c r="O402" s="41"/>
      <c r="P402" s="41"/>
      <c r="Q402" s="41"/>
      <c r="R402" s="41"/>
      <c r="S402" s="41"/>
      <c r="T402" s="77"/>
      <c r="AT402" s="23" t="s">
        <v>149</v>
      </c>
      <c r="AU402" s="23" t="s">
        <v>83</v>
      </c>
    </row>
    <row r="403" spans="2:65" s="12" customFormat="1">
      <c r="B403" s="218"/>
      <c r="C403" s="219"/>
      <c r="D403" s="214" t="s">
        <v>151</v>
      </c>
      <c r="E403" s="220" t="s">
        <v>30</v>
      </c>
      <c r="F403" s="221" t="s">
        <v>945</v>
      </c>
      <c r="G403" s="219"/>
      <c r="H403" s="222">
        <v>206.67400000000001</v>
      </c>
      <c r="I403" s="223"/>
      <c r="J403" s="219"/>
      <c r="K403" s="219"/>
      <c r="L403" s="224"/>
      <c r="M403" s="225"/>
      <c r="N403" s="226"/>
      <c r="O403" s="226"/>
      <c r="P403" s="226"/>
      <c r="Q403" s="226"/>
      <c r="R403" s="226"/>
      <c r="S403" s="226"/>
      <c r="T403" s="227"/>
      <c r="AT403" s="228" t="s">
        <v>151</v>
      </c>
      <c r="AU403" s="228" t="s">
        <v>83</v>
      </c>
      <c r="AV403" s="12" t="s">
        <v>83</v>
      </c>
      <c r="AW403" s="12" t="s">
        <v>37</v>
      </c>
      <c r="AX403" s="12" t="s">
        <v>74</v>
      </c>
      <c r="AY403" s="228" t="s">
        <v>138</v>
      </c>
    </row>
    <row r="404" spans="2:65" s="12" customFormat="1">
      <c r="B404" s="218"/>
      <c r="C404" s="219"/>
      <c r="D404" s="214" t="s">
        <v>151</v>
      </c>
      <c r="E404" s="220" t="s">
        <v>30</v>
      </c>
      <c r="F404" s="221" t="s">
        <v>946</v>
      </c>
      <c r="G404" s="219"/>
      <c r="H404" s="222">
        <v>46.365000000000002</v>
      </c>
      <c r="I404" s="223"/>
      <c r="J404" s="219"/>
      <c r="K404" s="219"/>
      <c r="L404" s="224"/>
      <c r="M404" s="225"/>
      <c r="N404" s="226"/>
      <c r="O404" s="226"/>
      <c r="P404" s="226"/>
      <c r="Q404" s="226"/>
      <c r="R404" s="226"/>
      <c r="S404" s="226"/>
      <c r="T404" s="227"/>
      <c r="AT404" s="228" t="s">
        <v>151</v>
      </c>
      <c r="AU404" s="228" t="s">
        <v>83</v>
      </c>
      <c r="AV404" s="12" t="s">
        <v>83</v>
      </c>
      <c r="AW404" s="12" t="s">
        <v>37</v>
      </c>
      <c r="AX404" s="12" t="s">
        <v>74</v>
      </c>
      <c r="AY404" s="228" t="s">
        <v>138</v>
      </c>
    </row>
    <row r="405" spans="2:65" s="12" customFormat="1">
      <c r="B405" s="218"/>
      <c r="C405" s="219"/>
      <c r="D405" s="214" t="s">
        <v>151</v>
      </c>
      <c r="E405" s="220" t="s">
        <v>30</v>
      </c>
      <c r="F405" s="221" t="s">
        <v>947</v>
      </c>
      <c r="G405" s="219"/>
      <c r="H405" s="222">
        <v>51.6</v>
      </c>
      <c r="I405" s="223"/>
      <c r="J405" s="219"/>
      <c r="K405" s="219"/>
      <c r="L405" s="224"/>
      <c r="M405" s="225"/>
      <c r="N405" s="226"/>
      <c r="O405" s="226"/>
      <c r="P405" s="226"/>
      <c r="Q405" s="226"/>
      <c r="R405" s="226"/>
      <c r="S405" s="226"/>
      <c r="T405" s="227"/>
      <c r="AT405" s="228" t="s">
        <v>151</v>
      </c>
      <c r="AU405" s="228" t="s">
        <v>83</v>
      </c>
      <c r="AV405" s="12" t="s">
        <v>83</v>
      </c>
      <c r="AW405" s="12" t="s">
        <v>37</v>
      </c>
      <c r="AX405" s="12" t="s">
        <v>74</v>
      </c>
      <c r="AY405" s="228" t="s">
        <v>138</v>
      </c>
    </row>
    <row r="406" spans="2:65" s="12" customFormat="1">
      <c r="B406" s="218"/>
      <c r="C406" s="219"/>
      <c r="D406" s="214" t="s">
        <v>151</v>
      </c>
      <c r="E406" s="220" t="s">
        <v>30</v>
      </c>
      <c r="F406" s="221" t="s">
        <v>948</v>
      </c>
      <c r="G406" s="219"/>
      <c r="H406" s="222">
        <v>103.8</v>
      </c>
      <c r="I406" s="223"/>
      <c r="J406" s="219"/>
      <c r="K406" s="219"/>
      <c r="L406" s="224"/>
      <c r="M406" s="225"/>
      <c r="N406" s="226"/>
      <c r="O406" s="226"/>
      <c r="P406" s="226"/>
      <c r="Q406" s="226"/>
      <c r="R406" s="226"/>
      <c r="S406" s="226"/>
      <c r="T406" s="227"/>
      <c r="AT406" s="228" t="s">
        <v>151</v>
      </c>
      <c r="AU406" s="228" t="s">
        <v>83</v>
      </c>
      <c r="AV406" s="12" t="s">
        <v>83</v>
      </c>
      <c r="AW406" s="12" t="s">
        <v>37</v>
      </c>
      <c r="AX406" s="12" t="s">
        <v>74</v>
      </c>
      <c r="AY406" s="228" t="s">
        <v>138</v>
      </c>
    </row>
    <row r="407" spans="2:65" s="13" customFormat="1">
      <c r="B407" s="229"/>
      <c r="C407" s="230"/>
      <c r="D407" s="214" t="s">
        <v>151</v>
      </c>
      <c r="E407" s="231" t="s">
        <v>30</v>
      </c>
      <c r="F407" s="232" t="s">
        <v>218</v>
      </c>
      <c r="G407" s="230"/>
      <c r="H407" s="233">
        <v>408.43900000000002</v>
      </c>
      <c r="I407" s="234"/>
      <c r="J407" s="230"/>
      <c r="K407" s="230"/>
      <c r="L407" s="235"/>
      <c r="M407" s="236"/>
      <c r="N407" s="237"/>
      <c r="O407" s="237"/>
      <c r="P407" s="237"/>
      <c r="Q407" s="237"/>
      <c r="R407" s="237"/>
      <c r="S407" s="237"/>
      <c r="T407" s="238"/>
      <c r="AT407" s="239" t="s">
        <v>151</v>
      </c>
      <c r="AU407" s="239" t="s">
        <v>83</v>
      </c>
      <c r="AV407" s="13" t="s">
        <v>145</v>
      </c>
      <c r="AW407" s="13" t="s">
        <v>37</v>
      </c>
      <c r="AX407" s="13" t="s">
        <v>81</v>
      </c>
      <c r="AY407" s="239" t="s">
        <v>138</v>
      </c>
    </row>
    <row r="408" spans="2:65" s="1" customFormat="1" ht="16.5" customHeight="1">
      <c r="B408" s="40"/>
      <c r="C408" s="202" t="s">
        <v>631</v>
      </c>
      <c r="D408" s="202" t="s">
        <v>140</v>
      </c>
      <c r="E408" s="203" t="s">
        <v>699</v>
      </c>
      <c r="F408" s="204" t="s">
        <v>700</v>
      </c>
      <c r="G408" s="205" t="s">
        <v>229</v>
      </c>
      <c r="H408" s="206">
        <v>1137.4960000000001</v>
      </c>
      <c r="I408" s="207"/>
      <c r="J408" s="208">
        <f>ROUND(I408*H408,2)</f>
        <v>0</v>
      </c>
      <c r="K408" s="204" t="s">
        <v>144</v>
      </c>
      <c r="L408" s="60"/>
      <c r="M408" s="209" t="s">
        <v>30</v>
      </c>
      <c r="N408" s="210" t="s">
        <v>45</v>
      </c>
      <c r="O408" s="41"/>
      <c r="P408" s="211">
        <f>O408*H408</f>
        <v>0</v>
      </c>
      <c r="Q408" s="211">
        <v>0</v>
      </c>
      <c r="R408" s="211">
        <f>Q408*H408</f>
        <v>0</v>
      </c>
      <c r="S408" s="211">
        <v>0</v>
      </c>
      <c r="T408" s="212">
        <f>S408*H408</f>
        <v>0</v>
      </c>
      <c r="AR408" s="23" t="s">
        <v>145</v>
      </c>
      <c r="AT408" s="23" t="s">
        <v>140</v>
      </c>
      <c r="AU408" s="23" t="s">
        <v>83</v>
      </c>
      <c r="AY408" s="23" t="s">
        <v>138</v>
      </c>
      <c r="BE408" s="213">
        <f>IF(N408="základní",J408,0)</f>
        <v>0</v>
      </c>
      <c r="BF408" s="213">
        <f>IF(N408="snížená",J408,0)</f>
        <v>0</v>
      </c>
      <c r="BG408" s="213">
        <f>IF(N408="zákl. přenesená",J408,0)</f>
        <v>0</v>
      </c>
      <c r="BH408" s="213">
        <f>IF(N408="sníž. přenesená",J408,0)</f>
        <v>0</v>
      </c>
      <c r="BI408" s="213">
        <f>IF(N408="nulová",J408,0)</f>
        <v>0</v>
      </c>
      <c r="BJ408" s="23" t="s">
        <v>81</v>
      </c>
      <c r="BK408" s="213">
        <f>ROUND(I408*H408,2)</f>
        <v>0</v>
      </c>
      <c r="BL408" s="23" t="s">
        <v>145</v>
      </c>
      <c r="BM408" s="23" t="s">
        <v>949</v>
      </c>
    </row>
    <row r="409" spans="2:65" s="1" customFormat="1" ht="27">
      <c r="B409" s="40"/>
      <c r="C409" s="62"/>
      <c r="D409" s="214" t="s">
        <v>147</v>
      </c>
      <c r="E409" s="62"/>
      <c r="F409" s="215" t="s">
        <v>688</v>
      </c>
      <c r="G409" s="62"/>
      <c r="H409" s="62"/>
      <c r="I409" s="171"/>
      <c r="J409" s="62"/>
      <c r="K409" s="62"/>
      <c r="L409" s="60"/>
      <c r="M409" s="216"/>
      <c r="N409" s="41"/>
      <c r="O409" s="41"/>
      <c r="P409" s="41"/>
      <c r="Q409" s="41"/>
      <c r="R409" s="41"/>
      <c r="S409" s="41"/>
      <c r="T409" s="77"/>
      <c r="AT409" s="23" t="s">
        <v>147</v>
      </c>
      <c r="AU409" s="23" t="s">
        <v>83</v>
      </c>
    </row>
    <row r="410" spans="2:65" s="1" customFormat="1" ht="94.5">
      <c r="B410" s="40"/>
      <c r="C410" s="62"/>
      <c r="D410" s="214" t="s">
        <v>149</v>
      </c>
      <c r="E410" s="62"/>
      <c r="F410" s="217" t="s">
        <v>682</v>
      </c>
      <c r="G410" s="62"/>
      <c r="H410" s="62"/>
      <c r="I410" s="171"/>
      <c r="J410" s="62"/>
      <c r="K410" s="62"/>
      <c r="L410" s="60"/>
      <c r="M410" s="216"/>
      <c r="N410" s="41"/>
      <c r="O410" s="41"/>
      <c r="P410" s="41"/>
      <c r="Q410" s="41"/>
      <c r="R410" s="41"/>
      <c r="S410" s="41"/>
      <c r="T410" s="77"/>
      <c r="AT410" s="23" t="s">
        <v>149</v>
      </c>
      <c r="AU410" s="23" t="s">
        <v>83</v>
      </c>
    </row>
    <row r="411" spans="2:65" s="12" customFormat="1">
      <c r="B411" s="218"/>
      <c r="C411" s="219"/>
      <c r="D411" s="214" t="s">
        <v>151</v>
      </c>
      <c r="E411" s="220" t="s">
        <v>30</v>
      </c>
      <c r="F411" s="221" t="s">
        <v>950</v>
      </c>
      <c r="G411" s="219"/>
      <c r="H411" s="222">
        <v>826.69600000000003</v>
      </c>
      <c r="I411" s="223"/>
      <c r="J411" s="219"/>
      <c r="K411" s="219"/>
      <c r="L411" s="224"/>
      <c r="M411" s="225"/>
      <c r="N411" s="226"/>
      <c r="O411" s="226"/>
      <c r="P411" s="226"/>
      <c r="Q411" s="226"/>
      <c r="R411" s="226"/>
      <c r="S411" s="226"/>
      <c r="T411" s="227"/>
      <c r="AT411" s="228" t="s">
        <v>151</v>
      </c>
      <c r="AU411" s="228" t="s">
        <v>83</v>
      </c>
      <c r="AV411" s="12" t="s">
        <v>83</v>
      </c>
      <c r="AW411" s="12" t="s">
        <v>37</v>
      </c>
      <c r="AX411" s="12" t="s">
        <v>74</v>
      </c>
      <c r="AY411" s="228" t="s">
        <v>138</v>
      </c>
    </row>
    <row r="412" spans="2:65" s="12" customFormat="1">
      <c r="B412" s="218"/>
      <c r="C412" s="219"/>
      <c r="D412" s="214" t="s">
        <v>151</v>
      </c>
      <c r="E412" s="220" t="s">
        <v>30</v>
      </c>
      <c r="F412" s="221" t="s">
        <v>951</v>
      </c>
      <c r="G412" s="219"/>
      <c r="H412" s="222">
        <v>103.2</v>
      </c>
      <c r="I412" s="223"/>
      <c r="J412" s="219"/>
      <c r="K412" s="219"/>
      <c r="L412" s="224"/>
      <c r="M412" s="225"/>
      <c r="N412" s="226"/>
      <c r="O412" s="226"/>
      <c r="P412" s="226"/>
      <c r="Q412" s="226"/>
      <c r="R412" s="226"/>
      <c r="S412" s="226"/>
      <c r="T412" s="227"/>
      <c r="AT412" s="228" t="s">
        <v>151</v>
      </c>
      <c r="AU412" s="228" t="s">
        <v>83</v>
      </c>
      <c r="AV412" s="12" t="s">
        <v>83</v>
      </c>
      <c r="AW412" s="12" t="s">
        <v>37</v>
      </c>
      <c r="AX412" s="12" t="s">
        <v>74</v>
      </c>
      <c r="AY412" s="228" t="s">
        <v>138</v>
      </c>
    </row>
    <row r="413" spans="2:65" s="12" customFormat="1">
      <c r="B413" s="218"/>
      <c r="C413" s="219"/>
      <c r="D413" s="214" t="s">
        <v>151</v>
      </c>
      <c r="E413" s="220" t="s">
        <v>30</v>
      </c>
      <c r="F413" s="221" t="s">
        <v>952</v>
      </c>
      <c r="G413" s="219"/>
      <c r="H413" s="222">
        <v>207.6</v>
      </c>
      <c r="I413" s="223"/>
      <c r="J413" s="219"/>
      <c r="K413" s="219"/>
      <c r="L413" s="224"/>
      <c r="M413" s="225"/>
      <c r="N413" s="226"/>
      <c r="O413" s="226"/>
      <c r="P413" s="226"/>
      <c r="Q413" s="226"/>
      <c r="R413" s="226"/>
      <c r="S413" s="226"/>
      <c r="T413" s="227"/>
      <c r="AT413" s="228" t="s">
        <v>151</v>
      </c>
      <c r="AU413" s="228" t="s">
        <v>83</v>
      </c>
      <c r="AV413" s="12" t="s">
        <v>83</v>
      </c>
      <c r="AW413" s="12" t="s">
        <v>37</v>
      </c>
      <c r="AX413" s="12" t="s">
        <v>74</v>
      </c>
      <c r="AY413" s="228" t="s">
        <v>138</v>
      </c>
    </row>
    <row r="414" spans="2:65" s="13" customFormat="1">
      <c r="B414" s="229"/>
      <c r="C414" s="230"/>
      <c r="D414" s="214" t="s">
        <v>151</v>
      </c>
      <c r="E414" s="231" t="s">
        <v>30</v>
      </c>
      <c r="F414" s="232" t="s">
        <v>218</v>
      </c>
      <c r="G414" s="230"/>
      <c r="H414" s="233">
        <v>1137.4960000000001</v>
      </c>
      <c r="I414" s="234"/>
      <c r="J414" s="230"/>
      <c r="K414" s="230"/>
      <c r="L414" s="235"/>
      <c r="M414" s="236"/>
      <c r="N414" s="237"/>
      <c r="O414" s="237"/>
      <c r="P414" s="237"/>
      <c r="Q414" s="237"/>
      <c r="R414" s="237"/>
      <c r="S414" s="237"/>
      <c r="T414" s="238"/>
      <c r="AT414" s="239" t="s">
        <v>151</v>
      </c>
      <c r="AU414" s="239" t="s">
        <v>83</v>
      </c>
      <c r="AV414" s="13" t="s">
        <v>145</v>
      </c>
      <c r="AW414" s="13" t="s">
        <v>37</v>
      </c>
      <c r="AX414" s="13" t="s">
        <v>81</v>
      </c>
      <c r="AY414" s="239" t="s">
        <v>138</v>
      </c>
    </row>
    <row r="415" spans="2:65" s="1" customFormat="1" ht="16.5" customHeight="1">
      <c r="B415" s="40"/>
      <c r="C415" s="202" t="s">
        <v>637</v>
      </c>
      <c r="D415" s="202" t="s">
        <v>140</v>
      </c>
      <c r="E415" s="203" t="s">
        <v>705</v>
      </c>
      <c r="F415" s="204" t="s">
        <v>706</v>
      </c>
      <c r="G415" s="205" t="s">
        <v>229</v>
      </c>
      <c r="H415" s="206">
        <v>150.16499999999999</v>
      </c>
      <c r="I415" s="207"/>
      <c r="J415" s="208">
        <f>ROUND(I415*H415,2)</f>
        <v>0</v>
      </c>
      <c r="K415" s="204" t="s">
        <v>144</v>
      </c>
      <c r="L415" s="60"/>
      <c r="M415" s="209" t="s">
        <v>30</v>
      </c>
      <c r="N415" s="210" t="s">
        <v>45</v>
      </c>
      <c r="O415" s="41"/>
      <c r="P415" s="211">
        <f>O415*H415</f>
        <v>0</v>
      </c>
      <c r="Q415" s="211">
        <v>0</v>
      </c>
      <c r="R415" s="211">
        <f>Q415*H415</f>
        <v>0</v>
      </c>
      <c r="S415" s="211">
        <v>0</v>
      </c>
      <c r="T415" s="212">
        <f>S415*H415</f>
        <v>0</v>
      </c>
      <c r="AR415" s="23" t="s">
        <v>145</v>
      </c>
      <c r="AT415" s="23" t="s">
        <v>140</v>
      </c>
      <c r="AU415" s="23" t="s">
        <v>83</v>
      </c>
      <c r="AY415" s="23" t="s">
        <v>138</v>
      </c>
      <c r="BE415" s="213">
        <f>IF(N415="základní",J415,0)</f>
        <v>0</v>
      </c>
      <c r="BF415" s="213">
        <f>IF(N415="snížená",J415,0)</f>
        <v>0</v>
      </c>
      <c r="BG415" s="213">
        <f>IF(N415="zákl. přenesená",J415,0)</f>
        <v>0</v>
      </c>
      <c r="BH415" s="213">
        <f>IF(N415="sníž. přenesená",J415,0)</f>
        <v>0</v>
      </c>
      <c r="BI415" s="213">
        <f>IF(N415="nulová",J415,0)</f>
        <v>0</v>
      </c>
      <c r="BJ415" s="23" t="s">
        <v>81</v>
      </c>
      <c r="BK415" s="213">
        <f>ROUND(I415*H415,2)</f>
        <v>0</v>
      </c>
      <c r="BL415" s="23" t="s">
        <v>145</v>
      </c>
      <c r="BM415" s="23" t="s">
        <v>953</v>
      </c>
    </row>
    <row r="416" spans="2:65" s="1" customFormat="1">
      <c r="B416" s="40"/>
      <c r="C416" s="62"/>
      <c r="D416" s="214" t="s">
        <v>147</v>
      </c>
      <c r="E416" s="62"/>
      <c r="F416" s="215" t="s">
        <v>708</v>
      </c>
      <c r="G416" s="62"/>
      <c r="H416" s="62"/>
      <c r="I416" s="171"/>
      <c r="J416" s="62"/>
      <c r="K416" s="62"/>
      <c r="L416" s="60"/>
      <c r="M416" s="216"/>
      <c r="N416" s="41"/>
      <c r="O416" s="41"/>
      <c r="P416" s="41"/>
      <c r="Q416" s="41"/>
      <c r="R416" s="41"/>
      <c r="S416" s="41"/>
      <c r="T416" s="77"/>
      <c r="AT416" s="23" t="s">
        <v>147</v>
      </c>
      <c r="AU416" s="23" t="s">
        <v>83</v>
      </c>
    </row>
    <row r="417" spans="2:65" s="1" customFormat="1" ht="40.5">
      <c r="B417" s="40"/>
      <c r="C417" s="62"/>
      <c r="D417" s="214" t="s">
        <v>149</v>
      </c>
      <c r="E417" s="62"/>
      <c r="F417" s="217" t="s">
        <v>709</v>
      </c>
      <c r="G417" s="62"/>
      <c r="H417" s="62"/>
      <c r="I417" s="171"/>
      <c r="J417" s="62"/>
      <c r="K417" s="62"/>
      <c r="L417" s="60"/>
      <c r="M417" s="216"/>
      <c r="N417" s="41"/>
      <c r="O417" s="41"/>
      <c r="P417" s="41"/>
      <c r="Q417" s="41"/>
      <c r="R417" s="41"/>
      <c r="S417" s="41"/>
      <c r="T417" s="77"/>
      <c r="AT417" s="23" t="s">
        <v>149</v>
      </c>
      <c r="AU417" s="23" t="s">
        <v>83</v>
      </c>
    </row>
    <row r="418" spans="2:65" s="12" customFormat="1">
      <c r="B418" s="218"/>
      <c r="C418" s="219"/>
      <c r="D418" s="214" t="s">
        <v>151</v>
      </c>
      <c r="E418" s="220" t="s">
        <v>30</v>
      </c>
      <c r="F418" s="221" t="s">
        <v>946</v>
      </c>
      <c r="G418" s="219"/>
      <c r="H418" s="222">
        <v>46.365000000000002</v>
      </c>
      <c r="I418" s="223"/>
      <c r="J418" s="219"/>
      <c r="K418" s="219"/>
      <c r="L418" s="224"/>
      <c r="M418" s="225"/>
      <c r="N418" s="226"/>
      <c r="O418" s="226"/>
      <c r="P418" s="226"/>
      <c r="Q418" s="226"/>
      <c r="R418" s="226"/>
      <c r="S418" s="226"/>
      <c r="T418" s="227"/>
      <c r="AT418" s="228" t="s">
        <v>151</v>
      </c>
      <c r="AU418" s="228" t="s">
        <v>83</v>
      </c>
      <c r="AV418" s="12" t="s">
        <v>83</v>
      </c>
      <c r="AW418" s="12" t="s">
        <v>37</v>
      </c>
      <c r="AX418" s="12" t="s">
        <v>74</v>
      </c>
      <c r="AY418" s="228" t="s">
        <v>138</v>
      </c>
    </row>
    <row r="419" spans="2:65" s="12" customFormat="1">
      <c r="B419" s="218"/>
      <c r="C419" s="219"/>
      <c r="D419" s="214" t="s">
        <v>151</v>
      </c>
      <c r="E419" s="220" t="s">
        <v>30</v>
      </c>
      <c r="F419" s="221" t="s">
        <v>954</v>
      </c>
      <c r="G419" s="219"/>
      <c r="H419" s="222">
        <v>103.8</v>
      </c>
      <c r="I419" s="223"/>
      <c r="J419" s="219"/>
      <c r="K419" s="219"/>
      <c r="L419" s="224"/>
      <c r="M419" s="225"/>
      <c r="N419" s="226"/>
      <c r="O419" s="226"/>
      <c r="P419" s="226"/>
      <c r="Q419" s="226"/>
      <c r="R419" s="226"/>
      <c r="S419" s="226"/>
      <c r="T419" s="227"/>
      <c r="AT419" s="228" t="s">
        <v>151</v>
      </c>
      <c r="AU419" s="228" t="s">
        <v>83</v>
      </c>
      <c r="AV419" s="12" t="s">
        <v>83</v>
      </c>
      <c r="AW419" s="12" t="s">
        <v>37</v>
      </c>
      <c r="AX419" s="12" t="s">
        <v>74</v>
      </c>
      <c r="AY419" s="228" t="s">
        <v>138</v>
      </c>
    </row>
    <row r="420" spans="2:65" s="13" customFormat="1">
      <c r="B420" s="229"/>
      <c r="C420" s="230"/>
      <c r="D420" s="214" t="s">
        <v>151</v>
      </c>
      <c r="E420" s="231" t="s">
        <v>30</v>
      </c>
      <c r="F420" s="232" t="s">
        <v>218</v>
      </c>
      <c r="G420" s="230"/>
      <c r="H420" s="233">
        <v>150.16499999999999</v>
      </c>
      <c r="I420" s="234"/>
      <c r="J420" s="230"/>
      <c r="K420" s="230"/>
      <c r="L420" s="235"/>
      <c r="M420" s="236"/>
      <c r="N420" s="237"/>
      <c r="O420" s="237"/>
      <c r="P420" s="237"/>
      <c r="Q420" s="237"/>
      <c r="R420" s="237"/>
      <c r="S420" s="237"/>
      <c r="T420" s="238"/>
      <c r="AT420" s="239" t="s">
        <v>151</v>
      </c>
      <c r="AU420" s="239" t="s">
        <v>83</v>
      </c>
      <c r="AV420" s="13" t="s">
        <v>145</v>
      </c>
      <c r="AW420" s="13" t="s">
        <v>37</v>
      </c>
      <c r="AX420" s="13" t="s">
        <v>81</v>
      </c>
      <c r="AY420" s="239" t="s">
        <v>138</v>
      </c>
    </row>
    <row r="421" spans="2:65" s="1" customFormat="1" ht="16.5" customHeight="1">
      <c r="B421" s="40"/>
      <c r="C421" s="202" t="s">
        <v>644</v>
      </c>
      <c r="D421" s="202" t="s">
        <v>140</v>
      </c>
      <c r="E421" s="203" t="s">
        <v>712</v>
      </c>
      <c r="F421" s="204" t="s">
        <v>713</v>
      </c>
      <c r="G421" s="205" t="s">
        <v>229</v>
      </c>
      <c r="H421" s="206">
        <v>0.41</v>
      </c>
      <c r="I421" s="207"/>
      <c r="J421" s="208">
        <f>ROUND(I421*H421,2)</f>
        <v>0</v>
      </c>
      <c r="K421" s="204" t="s">
        <v>144</v>
      </c>
      <c r="L421" s="60"/>
      <c r="M421" s="209" t="s">
        <v>30</v>
      </c>
      <c r="N421" s="210" t="s">
        <v>45</v>
      </c>
      <c r="O421" s="41"/>
      <c r="P421" s="211">
        <f>O421*H421</f>
        <v>0</v>
      </c>
      <c r="Q421" s="211">
        <v>0</v>
      </c>
      <c r="R421" s="211">
        <f>Q421*H421</f>
        <v>0</v>
      </c>
      <c r="S421" s="211">
        <v>0</v>
      </c>
      <c r="T421" s="212">
        <f>S421*H421</f>
        <v>0</v>
      </c>
      <c r="AR421" s="23" t="s">
        <v>145</v>
      </c>
      <c r="AT421" s="23" t="s">
        <v>140</v>
      </c>
      <c r="AU421" s="23" t="s">
        <v>83</v>
      </c>
      <c r="AY421" s="23" t="s">
        <v>138</v>
      </c>
      <c r="BE421" s="213">
        <f>IF(N421="základní",J421,0)</f>
        <v>0</v>
      </c>
      <c r="BF421" s="213">
        <f>IF(N421="snížená",J421,0)</f>
        <v>0</v>
      </c>
      <c r="BG421" s="213">
        <f>IF(N421="zákl. přenesená",J421,0)</f>
        <v>0</v>
      </c>
      <c r="BH421" s="213">
        <f>IF(N421="sníž. přenesená",J421,0)</f>
        <v>0</v>
      </c>
      <c r="BI421" s="213">
        <f>IF(N421="nulová",J421,0)</f>
        <v>0</v>
      </c>
      <c r="BJ421" s="23" t="s">
        <v>81</v>
      </c>
      <c r="BK421" s="213">
        <f>ROUND(I421*H421,2)</f>
        <v>0</v>
      </c>
      <c r="BL421" s="23" t="s">
        <v>145</v>
      </c>
      <c r="BM421" s="23" t="s">
        <v>955</v>
      </c>
    </row>
    <row r="422" spans="2:65" s="1" customFormat="1">
      <c r="B422" s="40"/>
      <c r="C422" s="62"/>
      <c r="D422" s="214" t="s">
        <v>147</v>
      </c>
      <c r="E422" s="62"/>
      <c r="F422" s="215" t="s">
        <v>715</v>
      </c>
      <c r="G422" s="62"/>
      <c r="H422" s="62"/>
      <c r="I422" s="171"/>
      <c r="J422" s="62"/>
      <c r="K422" s="62"/>
      <c r="L422" s="60"/>
      <c r="M422" s="216"/>
      <c r="N422" s="41"/>
      <c r="O422" s="41"/>
      <c r="P422" s="41"/>
      <c r="Q422" s="41"/>
      <c r="R422" s="41"/>
      <c r="S422" s="41"/>
      <c r="T422" s="77"/>
      <c r="AT422" s="23" t="s">
        <v>147</v>
      </c>
      <c r="AU422" s="23" t="s">
        <v>83</v>
      </c>
    </row>
    <row r="423" spans="2:65" s="1" customFormat="1" ht="67.5">
      <c r="B423" s="40"/>
      <c r="C423" s="62"/>
      <c r="D423" s="214" t="s">
        <v>149</v>
      </c>
      <c r="E423" s="62"/>
      <c r="F423" s="217" t="s">
        <v>716</v>
      </c>
      <c r="G423" s="62"/>
      <c r="H423" s="62"/>
      <c r="I423" s="171"/>
      <c r="J423" s="62"/>
      <c r="K423" s="62"/>
      <c r="L423" s="60"/>
      <c r="M423" s="216"/>
      <c r="N423" s="41"/>
      <c r="O423" s="41"/>
      <c r="P423" s="41"/>
      <c r="Q423" s="41"/>
      <c r="R423" s="41"/>
      <c r="S423" s="41"/>
      <c r="T423" s="77"/>
      <c r="AT423" s="23" t="s">
        <v>149</v>
      </c>
      <c r="AU423" s="23" t="s">
        <v>83</v>
      </c>
    </row>
    <row r="424" spans="2:65" s="12" customFormat="1">
      <c r="B424" s="218"/>
      <c r="C424" s="219"/>
      <c r="D424" s="214" t="s">
        <v>151</v>
      </c>
      <c r="E424" s="220" t="s">
        <v>30</v>
      </c>
      <c r="F424" s="221" t="s">
        <v>956</v>
      </c>
      <c r="G424" s="219"/>
      <c r="H424" s="222">
        <v>0.41</v>
      </c>
      <c r="I424" s="223"/>
      <c r="J424" s="219"/>
      <c r="K424" s="219"/>
      <c r="L424" s="224"/>
      <c r="M424" s="225"/>
      <c r="N424" s="226"/>
      <c r="O424" s="226"/>
      <c r="P424" s="226"/>
      <c r="Q424" s="226"/>
      <c r="R424" s="226"/>
      <c r="S424" s="226"/>
      <c r="T424" s="227"/>
      <c r="AT424" s="228" t="s">
        <v>151</v>
      </c>
      <c r="AU424" s="228" t="s">
        <v>83</v>
      </c>
      <c r="AV424" s="12" t="s">
        <v>83</v>
      </c>
      <c r="AW424" s="12" t="s">
        <v>37</v>
      </c>
      <c r="AX424" s="12" t="s">
        <v>81</v>
      </c>
      <c r="AY424" s="228" t="s">
        <v>138</v>
      </c>
    </row>
    <row r="425" spans="2:65" s="1" customFormat="1" ht="25.5" customHeight="1">
      <c r="B425" s="40"/>
      <c r="C425" s="202" t="s">
        <v>650</v>
      </c>
      <c r="D425" s="202" t="s">
        <v>140</v>
      </c>
      <c r="E425" s="203" t="s">
        <v>725</v>
      </c>
      <c r="F425" s="204" t="s">
        <v>726</v>
      </c>
      <c r="G425" s="205" t="s">
        <v>229</v>
      </c>
      <c r="H425" s="206">
        <v>187.54400000000001</v>
      </c>
      <c r="I425" s="207"/>
      <c r="J425" s="208">
        <f>ROUND(I425*H425,2)</f>
        <v>0</v>
      </c>
      <c r="K425" s="204" t="s">
        <v>144</v>
      </c>
      <c r="L425" s="60"/>
      <c r="M425" s="209" t="s">
        <v>30</v>
      </c>
      <c r="N425" s="210" t="s">
        <v>45</v>
      </c>
      <c r="O425" s="41"/>
      <c r="P425" s="211">
        <f>O425*H425</f>
        <v>0</v>
      </c>
      <c r="Q425" s="211">
        <v>0</v>
      </c>
      <c r="R425" s="211">
        <f>Q425*H425</f>
        <v>0</v>
      </c>
      <c r="S425" s="211">
        <v>0</v>
      </c>
      <c r="T425" s="212">
        <f>S425*H425</f>
        <v>0</v>
      </c>
      <c r="AR425" s="23" t="s">
        <v>145</v>
      </c>
      <c r="AT425" s="23" t="s">
        <v>140</v>
      </c>
      <c r="AU425" s="23" t="s">
        <v>83</v>
      </c>
      <c r="AY425" s="23" t="s">
        <v>138</v>
      </c>
      <c r="BE425" s="213">
        <f>IF(N425="základní",J425,0)</f>
        <v>0</v>
      </c>
      <c r="BF425" s="213">
        <f>IF(N425="snížená",J425,0)</f>
        <v>0</v>
      </c>
      <c r="BG425" s="213">
        <f>IF(N425="zákl. přenesená",J425,0)</f>
        <v>0</v>
      </c>
      <c r="BH425" s="213">
        <f>IF(N425="sníž. přenesená",J425,0)</f>
        <v>0</v>
      </c>
      <c r="BI425" s="213">
        <f>IF(N425="nulová",J425,0)</f>
        <v>0</v>
      </c>
      <c r="BJ425" s="23" t="s">
        <v>81</v>
      </c>
      <c r="BK425" s="213">
        <f>ROUND(I425*H425,2)</f>
        <v>0</v>
      </c>
      <c r="BL425" s="23" t="s">
        <v>145</v>
      </c>
      <c r="BM425" s="23" t="s">
        <v>957</v>
      </c>
    </row>
    <row r="426" spans="2:65" s="1" customFormat="1">
      <c r="B426" s="40"/>
      <c r="C426" s="62"/>
      <c r="D426" s="214" t="s">
        <v>147</v>
      </c>
      <c r="E426" s="62"/>
      <c r="F426" s="215" t="s">
        <v>728</v>
      </c>
      <c r="G426" s="62"/>
      <c r="H426" s="62"/>
      <c r="I426" s="171"/>
      <c r="J426" s="62"/>
      <c r="K426" s="62"/>
      <c r="L426" s="60"/>
      <c r="M426" s="216"/>
      <c r="N426" s="41"/>
      <c r="O426" s="41"/>
      <c r="P426" s="41"/>
      <c r="Q426" s="41"/>
      <c r="R426" s="41"/>
      <c r="S426" s="41"/>
      <c r="T426" s="77"/>
      <c r="AT426" s="23" t="s">
        <v>147</v>
      </c>
      <c r="AU426" s="23" t="s">
        <v>83</v>
      </c>
    </row>
    <row r="427" spans="2:65" s="1" customFormat="1" ht="67.5">
      <c r="B427" s="40"/>
      <c r="C427" s="62"/>
      <c r="D427" s="214" t="s">
        <v>149</v>
      </c>
      <c r="E427" s="62"/>
      <c r="F427" s="217" t="s">
        <v>716</v>
      </c>
      <c r="G427" s="62"/>
      <c r="H427" s="62"/>
      <c r="I427" s="171"/>
      <c r="J427" s="62"/>
      <c r="K427" s="62"/>
      <c r="L427" s="60"/>
      <c r="M427" s="216"/>
      <c r="N427" s="41"/>
      <c r="O427" s="41"/>
      <c r="P427" s="41"/>
      <c r="Q427" s="41"/>
      <c r="R427" s="41"/>
      <c r="S427" s="41"/>
      <c r="T427" s="77"/>
      <c r="AT427" s="23" t="s">
        <v>149</v>
      </c>
      <c r="AU427" s="23" t="s">
        <v>83</v>
      </c>
    </row>
    <row r="428" spans="2:65" s="12" customFormat="1">
      <c r="B428" s="218"/>
      <c r="C428" s="219"/>
      <c r="D428" s="214" t="s">
        <v>151</v>
      </c>
      <c r="E428" s="220" t="s">
        <v>30</v>
      </c>
      <c r="F428" s="221" t="s">
        <v>958</v>
      </c>
      <c r="G428" s="219"/>
      <c r="H428" s="222">
        <v>139.04</v>
      </c>
      <c r="I428" s="223"/>
      <c r="J428" s="219"/>
      <c r="K428" s="219"/>
      <c r="L428" s="224"/>
      <c r="M428" s="225"/>
      <c r="N428" s="226"/>
      <c r="O428" s="226"/>
      <c r="P428" s="226"/>
      <c r="Q428" s="226"/>
      <c r="R428" s="226"/>
      <c r="S428" s="226"/>
      <c r="T428" s="227"/>
      <c r="AT428" s="228" t="s">
        <v>151</v>
      </c>
      <c r="AU428" s="228" t="s">
        <v>83</v>
      </c>
      <c r="AV428" s="12" t="s">
        <v>83</v>
      </c>
      <c r="AW428" s="12" t="s">
        <v>37</v>
      </c>
      <c r="AX428" s="12" t="s">
        <v>74</v>
      </c>
      <c r="AY428" s="228" t="s">
        <v>138</v>
      </c>
    </row>
    <row r="429" spans="2:65" s="12" customFormat="1">
      <c r="B429" s="218"/>
      <c r="C429" s="219"/>
      <c r="D429" s="214" t="s">
        <v>151</v>
      </c>
      <c r="E429" s="220" t="s">
        <v>30</v>
      </c>
      <c r="F429" s="221" t="s">
        <v>959</v>
      </c>
      <c r="G429" s="219"/>
      <c r="H429" s="222">
        <v>48.503999999999998</v>
      </c>
      <c r="I429" s="223"/>
      <c r="J429" s="219"/>
      <c r="K429" s="219"/>
      <c r="L429" s="224"/>
      <c r="M429" s="225"/>
      <c r="N429" s="226"/>
      <c r="O429" s="226"/>
      <c r="P429" s="226"/>
      <c r="Q429" s="226"/>
      <c r="R429" s="226"/>
      <c r="S429" s="226"/>
      <c r="T429" s="227"/>
      <c r="AT429" s="228" t="s">
        <v>151</v>
      </c>
      <c r="AU429" s="228" t="s">
        <v>83</v>
      </c>
      <c r="AV429" s="12" t="s">
        <v>83</v>
      </c>
      <c r="AW429" s="12" t="s">
        <v>37</v>
      </c>
      <c r="AX429" s="12" t="s">
        <v>74</v>
      </c>
      <c r="AY429" s="228" t="s">
        <v>138</v>
      </c>
    </row>
    <row r="430" spans="2:65" s="13" customFormat="1">
      <c r="B430" s="229"/>
      <c r="C430" s="230"/>
      <c r="D430" s="214" t="s">
        <v>151</v>
      </c>
      <c r="E430" s="231" t="s">
        <v>30</v>
      </c>
      <c r="F430" s="232" t="s">
        <v>218</v>
      </c>
      <c r="G430" s="230"/>
      <c r="H430" s="233">
        <v>187.54400000000001</v>
      </c>
      <c r="I430" s="234"/>
      <c r="J430" s="230"/>
      <c r="K430" s="230"/>
      <c r="L430" s="235"/>
      <c r="M430" s="236"/>
      <c r="N430" s="237"/>
      <c r="O430" s="237"/>
      <c r="P430" s="237"/>
      <c r="Q430" s="237"/>
      <c r="R430" s="237"/>
      <c r="S430" s="237"/>
      <c r="T430" s="238"/>
      <c r="AT430" s="239" t="s">
        <v>151</v>
      </c>
      <c r="AU430" s="239" t="s">
        <v>83</v>
      </c>
      <c r="AV430" s="13" t="s">
        <v>145</v>
      </c>
      <c r="AW430" s="13" t="s">
        <v>37</v>
      </c>
      <c r="AX430" s="13" t="s">
        <v>81</v>
      </c>
      <c r="AY430" s="239" t="s">
        <v>138</v>
      </c>
    </row>
    <row r="431" spans="2:65" s="1" customFormat="1" ht="16.5" customHeight="1">
      <c r="B431" s="40"/>
      <c r="C431" s="202" t="s">
        <v>655</v>
      </c>
      <c r="D431" s="202" t="s">
        <v>140</v>
      </c>
      <c r="E431" s="203" t="s">
        <v>731</v>
      </c>
      <c r="F431" s="204" t="s">
        <v>732</v>
      </c>
      <c r="G431" s="205" t="s">
        <v>229</v>
      </c>
      <c r="H431" s="206">
        <v>258.10000000000002</v>
      </c>
      <c r="I431" s="207"/>
      <c r="J431" s="208">
        <f>ROUND(I431*H431,2)</f>
        <v>0</v>
      </c>
      <c r="K431" s="204" t="s">
        <v>144</v>
      </c>
      <c r="L431" s="60"/>
      <c r="M431" s="209" t="s">
        <v>30</v>
      </c>
      <c r="N431" s="210" t="s">
        <v>45</v>
      </c>
      <c r="O431" s="41"/>
      <c r="P431" s="211">
        <f>O431*H431</f>
        <v>0</v>
      </c>
      <c r="Q431" s="211">
        <v>0</v>
      </c>
      <c r="R431" s="211">
        <f>Q431*H431</f>
        <v>0</v>
      </c>
      <c r="S431" s="211">
        <v>0</v>
      </c>
      <c r="T431" s="212">
        <f>S431*H431</f>
        <v>0</v>
      </c>
      <c r="AR431" s="23" t="s">
        <v>145</v>
      </c>
      <c r="AT431" s="23" t="s">
        <v>140</v>
      </c>
      <c r="AU431" s="23" t="s">
        <v>83</v>
      </c>
      <c r="AY431" s="23" t="s">
        <v>138</v>
      </c>
      <c r="BE431" s="213">
        <f>IF(N431="základní",J431,0)</f>
        <v>0</v>
      </c>
      <c r="BF431" s="213">
        <f>IF(N431="snížená",J431,0)</f>
        <v>0</v>
      </c>
      <c r="BG431" s="213">
        <f>IF(N431="zákl. přenesená",J431,0)</f>
        <v>0</v>
      </c>
      <c r="BH431" s="213">
        <f>IF(N431="sníž. přenesená",J431,0)</f>
        <v>0</v>
      </c>
      <c r="BI431" s="213">
        <f>IF(N431="nulová",J431,0)</f>
        <v>0</v>
      </c>
      <c r="BJ431" s="23" t="s">
        <v>81</v>
      </c>
      <c r="BK431" s="213">
        <f>ROUND(I431*H431,2)</f>
        <v>0</v>
      </c>
      <c r="BL431" s="23" t="s">
        <v>145</v>
      </c>
      <c r="BM431" s="23" t="s">
        <v>960</v>
      </c>
    </row>
    <row r="432" spans="2:65" s="1" customFormat="1">
      <c r="B432" s="40"/>
      <c r="C432" s="62"/>
      <c r="D432" s="214" t="s">
        <v>147</v>
      </c>
      <c r="E432" s="62"/>
      <c r="F432" s="215" t="s">
        <v>734</v>
      </c>
      <c r="G432" s="62"/>
      <c r="H432" s="62"/>
      <c r="I432" s="171"/>
      <c r="J432" s="62"/>
      <c r="K432" s="62"/>
      <c r="L432" s="60"/>
      <c r="M432" s="216"/>
      <c r="N432" s="41"/>
      <c r="O432" s="41"/>
      <c r="P432" s="41"/>
      <c r="Q432" s="41"/>
      <c r="R432" s="41"/>
      <c r="S432" s="41"/>
      <c r="T432" s="77"/>
      <c r="AT432" s="23" t="s">
        <v>147</v>
      </c>
      <c r="AU432" s="23" t="s">
        <v>83</v>
      </c>
    </row>
    <row r="433" spans="2:65" s="1" customFormat="1" ht="67.5">
      <c r="B433" s="40"/>
      <c r="C433" s="62"/>
      <c r="D433" s="214" t="s">
        <v>149</v>
      </c>
      <c r="E433" s="62"/>
      <c r="F433" s="217" t="s">
        <v>716</v>
      </c>
      <c r="G433" s="62"/>
      <c r="H433" s="62"/>
      <c r="I433" s="171"/>
      <c r="J433" s="62"/>
      <c r="K433" s="62"/>
      <c r="L433" s="60"/>
      <c r="M433" s="216"/>
      <c r="N433" s="41"/>
      <c r="O433" s="41"/>
      <c r="P433" s="41"/>
      <c r="Q433" s="41"/>
      <c r="R433" s="41"/>
      <c r="S433" s="41"/>
      <c r="T433" s="77"/>
      <c r="AT433" s="23" t="s">
        <v>149</v>
      </c>
      <c r="AU433" s="23" t="s">
        <v>83</v>
      </c>
    </row>
    <row r="434" spans="2:65" s="12" customFormat="1">
      <c r="B434" s="218"/>
      <c r="C434" s="219"/>
      <c r="D434" s="214" t="s">
        <v>151</v>
      </c>
      <c r="E434" s="220" t="s">
        <v>30</v>
      </c>
      <c r="F434" s="221" t="s">
        <v>941</v>
      </c>
      <c r="G434" s="219"/>
      <c r="H434" s="222">
        <v>239.38</v>
      </c>
      <c r="I434" s="223"/>
      <c r="J434" s="219"/>
      <c r="K434" s="219"/>
      <c r="L434" s="224"/>
      <c r="M434" s="225"/>
      <c r="N434" s="226"/>
      <c r="O434" s="226"/>
      <c r="P434" s="226"/>
      <c r="Q434" s="226"/>
      <c r="R434" s="226"/>
      <c r="S434" s="226"/>
      <c r="T434" s="227"/>
      <c r="AT434" s="228" t="s">
        <v>151</v>
      </c>
      <c r="AU434" s="228" t="s">
        <v>83</v>
      </c>
      <c r="AV434" s="12" t="s">
        <v>83</v>
      </c>
      <c r="AW434" s="12" t="s">
        <v>37</v>
      </c>
      <c r="AX434" s="12" t="s">
        <v>74</v>
      </c>
      <c r="AY434" s="228" t="s">
        <v>138</v>
      </c>
    </row>
    <row r="435" spans="2:65" s="12" customFormat="1">
      <c r="B435" s="218"/>
      <c r="C435" s="219"/>
      <c r="D435" s="214" t="s">
        <v>151</v>
      </c>
      <c r="E435" s="220" t="s">
        <v>30</v>
      </c>
      <c r="F435" s="221" t="s">
        <v>961</v>
      </c>
      <c r="G435" s="219"/>
      <c r="H435" s="222">
        <v>18.72</v>
      </c>
      <c r="I435" s="223"/>
      <c r="J435" s="219"/>
      <c r="K435" s="219"/>
      <c r="L435" s="224"/>
      <c r="M435" s="225"/>
      <c r="N435" s="226"/>
      <c r="O435" s="226"/>
      <c r="P435" s="226"/>
      <c r="Q435" s="226"/>
      <c r="R435" s="226"/>
      <c r="S435" s="226"/>
      <c r="T435" s="227"/>
      <c r="AT435" s="228" t="s">
        <v>151</v>
      </c>
      <c r="AU435" s="228" t="s">
        <v>83</v>
      </c>
      <c r="AV435" s="12" t="s">
        <v>83</v>
      </c>
      <c r="AW435" s="12" t="s">
        <v>37</v>
      </c>
      <c r="AX435" s="12" t="s">
        <v>74</v>
      </c>
      <c r="AY435" s="228" t="s">
        <v>138</v>
      </c>
    </row>
    <row r="436" spans="2:65" s="13" customFormat="1">
      <c r="B436" s="229"/>
      <c r="C436" s="230"/>
      <c r="D436" s="214" t="s">
        <v>151</v>
      </c>
      <c r="E436" s="231" t="s">
        <v>30</v>
      </c>
      <c r="F436" s="232" t="s">
        <v>218</v>
      </c>
      <c r="G436" s="230"/>
      <c r="H436" s="233">
        <v>258.10000000000002</v>
      </c>
      <c r="I436" s="234"/>
      <c r="J436" s="230"/>
      <c r="K436" s="230"/>
      <c r="L436" s="235"/>
      <c r="M436" s="236"/>
      <c r="N436" s="237"/>
      <c r="O436" s="237"/>
      <c r="P436" s="237"/>
      <c r="Q436" s="237"/>
      <c r="R436" s="237"/>
      <c r="S436" s="237"/>
      <c r="T436" s="238"/>
      <c r="AT436" s="239" t="s">
        <v>151</v>
      </c>
      <c r="AU436" s="239" t="s">
        <v>83</v>
      </c>
      <c r="AV436" s="13" t="s">
        <v>145</v>
      </c>
      <c r="AW436" s="13" t="s">
        <v>37</v>
      </c>
      <c r="AX436" s="13" t="s">
        <v>81</v>
      </c>
      <c r="AY436" s="239" t="s">
        <v>138</v>
      </c>
    </row>
    <row r="437" spans="2:65" s="11" customFormat="1" ht="29.85" customHeight="1">
      <c r="B437" s="186"/>
      <c r="C437" s="187"/>
      <c r="D437" s="188" t="s">
        <v>73</v>
      </c>
      <c r="E437" s="200" t="s">
        <v>737</v>
      </c>
      <c r="F437" s="200" t="s">
        <v>738</v>
      </c>
      <c r="G437" s="187"/>
      <c r="H437" s="187"/>
      <c r="I437" s="190"/>
      <c r="J437" s="201">
        <f>BK437</f>
        <v>0</v>
      </c>
      <c r="K437" s="187"/>
      <c r="L437" s="192"/>
      <c r="M437" s="193"/>
      <c r="N437" s="194"/>
      <c r="O437" s="194"/>
      <c r="P437" s="195">
        <f>SUM(P438:P439)</f>
        <v>0</v>
      </c>
      <c r="Q437" s="194"/>
      <c r="R437" s="195">
        <f>SUM(R438:R439)</f>
        <v>0</v>
      </c>
      <c r="S437" s="194"/>
      <c r="T437" s="196">
        <f>SUM(T438:T439)</f>
        <v>0</v>
      </c>
      <c r="AR437" s="197" t="s">
        <v>81</v>
      </c>
      <c r="AT437" s="198" t="s">
        <v>73</v>
      </c>
      <c r="AU437" s="198" t="s">
        <v>81</v>
      </c>
      <c r="AY437" s="197" t="s">
        <v>138</v>
      </c>
      <c r="BK437" s="199">
        <f>SUM(BK438:BK439)</f>
        <v>0</v>
      </c>
    </row>
    <row r="438" spans="2:65" s="1" customFormat="1" ht="16.5" customHeight="1">
      <c r="B438" s="40"/>
      <c r="C438" s="202" t="s">
        <v>663</v>
      </c>
      <c r="D438" s="202" t="s">
        <v>140</v>
      </c>
      <c r="E438" s="203" t="s">
        <v>740</v>
      </c>
      <c r="F438" s="204" t="s">
        <v>741</v>
      </c>
      <c r="G438" s="205" t="s">
        <v>229</v>
      </c>
      <c r="H438" s="206">
        <v>220.893</v>
      </c>
      <c r="I438" s="207"/>
      <c r="J438" s="208">
        <f>ROUND(I438*H438,2)</f>
        <v>0</v>
      </c>
      <c r="K438" s="204" t="s">
        <v>144</v>
      </c>
      <c r="L438" s="60"/>
      <c r="M438" s="209" t="s">
        <v>30</v>
      </c>
      <c r="N438" s="210" t="s">
        <v>45</v>
      </c>
      <c r="O438" s="41"/>
      <c r="P438" s="211">
        <f>O438*H438</f>
        <v>0</v>
      </c>
      <c r="Q438" s="211">
        <v>0</v>
      </c>
      <c r="R438" s="211">
        <f>Q438*H438</f>
        <v>0</v>
      </c>
      <c r="S438" s="211">
        <v>0</v>
      </c>
      <c r="T438" s="212">
        <f>S438*H438</f>
        <v>0</v>
      </c>
      <c r="AR438" s="23" t="s">
        <v>145</v>
      </c>
      <c r="AT438" s="23" t="s">
        <v>140</v>
      </c>
      <c r="AU438" s="23" t="s">
        <v>83</v>
      </c>
      <c r="AY438" s="23" t="s">
        <v>138</v>
      </c>
      <c r="BE438" s="213">
        <f>IF(N438="základní",J438,0)</f>
        <v>0</v>
      </c>
      <c r="BF438" s="213">
        <f>IF(N438="snížená",J438,0)</f>
        <v>0</v>
      </c>
      <c r="BG438" s="213">
        <f>IF(N438="zákl. přenesená",J438,0)</f>
        <v>0</v>
      </c>
      <c r="BH438" s="213">
        <f>IF(N438="sníž. přenesená",J438,0)</f>
        <v>0</v>
      </c>
      <c r="BI438" s="213">
        <f>IF(N438="nulová",J438,0)</f>
        <v>0</v>
      </c>
      <c r="BJ438" s="23" t="s">
        <v>81</v>
      </c>
      <c r="BK438" s="213">
        <f>ROUND(I438*H438,2)</f>
        <v>0</v>
      </c>
      <c r="BL438" s="23" t="s">
        <v>145</v>
      </c>
      <c r="BM438" s="23" t="s">
        <v>962</v>
      </c>
    </row>
    <row r="439" spans="2:65" s="1" customFormat="1" ht="27">
      <c r="B439" s="40"/>
      <c r="C439" s="62"/>
      <c r="D439" s="214" t="s">
        <v>147</v>
      </c>
      <c r="E439" s="62"/>
      <c r="F439" s="215" t="s">
        <v>743</v>
      </c>
      <c r="G439" s="62"/>
      <c r="H439" s="62"/>
      <c r="I439" s="171"/>
      <c r="J439" s="62"/>
      <c r="K439" s="62"/>
      <c r="L439" s="60"/>
      <c r="M439" s="216"/>
      <c r="N439" s="41"/>
      <c r="O439" s="41"/>
      <c r="P439" s="41"/>
      <c r="Q439" s="41"/>
      <c r="R439" s="41"/>
      <c r="S439" s="41"/>
      <c r="T439" s="77"/>
      <c r="AT439" s="23" t="s">
        <v>147</v>
      </c>
      <c r="AU439" s="23" t="s">
        <v>83</v>
      </c>
    </row>
    <row r="440" spans="2:65" s="11" customFormat="1" ht="37.35" customHeight="1">
      <c r="B440" s="186"/>
      <c r="C440" s="187"/>
      <c r="D440" s="188" t="s">
        <v>73</v>
      </c>
      <c r="E440" s="189" t="s">
        <v>250</v>
      </c>
      <c r="F440" s="189" t="s">
        <v>963</v>
      </c>
      <c r="G440" s="187"/>
      <c r="H440" s="187"/>
      <c r="I440" s="190"/>
      <c r="J440" s="191">
        <f>BK440</f>
        <v>0</v>
      </c>
      <c r="K440" s="187"/>
      <c r="L440" s="192"/>
      <c r="M440" s="193"/>
      <c r="N440" s="194"/>
      <c r="O440" s="194"/>
      <c r="P440" s="195">
        <f>P441</f>
        <v>0</v>
      </c>
      <c r="Q440" s="194"/>
      <c r="R440" s="195">
        <f>R441</f>
        <v>2.4247080000000001E-2</v>
      </c>
      <c r="S440" s="194"/>
      <c r="T440" s="196">
        <f>T441</f>
        <v>0</v>
      </c>
      <c r="AR440" s="197" t="s">
        <v>160</v>
      </c>
      <c r="AT440" s="198" t="s">
        <v>73</v>
      </c>
      <c r="AU440" s="198" t="s">
        <v>74</v>
      </c>
      <c r="AY440" s="197" t="s">
        <v>138</v>
      </c>
      <c r="BK440" s="199">
        <f>BK441</f>
        <v>0</v>
      </c>
    </row>
    <row r="441" spans="2:65" s="11" customFormat="1" ht="19.899999999999999" customHeight="1">
      <c r="B441" s="186"/>
      <c r="C441" s="187"/>
      <c r="D441" s="188" t="s">
        <v>73</v>
      </c>
      <c r="E441" s="200" t="s">
        <v>964</v>
      </c>
      <c r="F441" s="200" t="s">
        <v>965</v>
      </c>
      <c r="G441" s="187"/>
      <c r="H441" s="187"/>
      <c r="I441" s="190"/>
      <c r="J441" s="201">
        <f>BK441</f>
        <v>0</v>
      </c>
      <c r="K441" s="187"/>
      <c r="L441" s="192"/>
      <c r="M441" s="193"/>
      <c r="N441" s="194"/>
      <c r="O441" s="194"/>
      <c r="P441" s="195">
        <f>SUM(P442:P448)</f>
        <v>0</v>
      </c>
      <c r="Q441" s="194"/>
      <c r="R441" s="195">
        <f>SUM(R442:R448)</f>
        <v>2.4247080000000001E-2</v>
      </c>
      <c r="S441" s="194"/>
      <c r="T441" s="196">
        <f>SUM(T442:T448)</f>
        <v>0</v>
      </c>
      <c r="AR441" s="197" t="s">
        <v>160</v>
      </c>
      <c r="AT441" s="198" t="s">
        <v>73</v>
      </c>
      <c r="AU441" s="198" t="s">
        <v>81</v>
      </c>
      <c r="AY441" s="197" t="s">
        <v>138</v>
      </c>
      <c r="BK441" s="199">
        <f>SUM(BK442:BK448)</f>
        <v>0</v>
      </c>
    </row>
    <row r="442" spans="2:65" s="1" customFormat="1" ht="16.5" customHeight="1">
      <c r="B442" s="40"/>
      <c r="C442" s="202" t="s">
        <v>669</v>
      </c>
      <c r="D442" s="202" t="s">
        <v>140</v>
      </c>
      <c r="E442" s="203" t="s">
        <v>966</v>
      </c>
      <c r="F442" s="204" t="s">
        <v>967</v>
      </c>
      <c r="G442" s="205" t="s">
        <v>143</v>
      </c>
      <c r="H442" s="206">
        <v>5.6520000000000001</v>
      </c>
      <c r="I442" s="207"/>
      <c r="J442" s="208">
        <f>ROUND(I442*H442,2)</f>
        <v>0</v>
      </c>
      <c r="K442" s="204" t="s">
        <v>144</v>
      </c>
      <c r="L442" s="60"/>
      <c r="M442" s="209" t="s">
        <v>30</v>
      </c>
      <c r="N442" s="210" t="s">
        <v>45</v>
      </c>
      <c r="O442" s="41"/>
      <c r="P442" s="211">
        <f>O442*H442</f>
        <v>0</v>
      </c>
      <c r="Q442" s="211">
        <v>7.9000000000000001E-4</v>
      </c>
      <c r="R442" s="211">
        <f>Q442*H442</f>
        <v>4.4650799999999997E-3</v>
      </c>
      <c r="S442" s="211">
        <v>0</v>
      </c>
      <c r="T442" s="212">
        <f>S442*H442</f>
        <v>0</v>
      </c>
      <c r="AR442" s="23" t="s">
        <v>548</v>
      </c>
      <c r="AT442" s="23" t="s">
        <v>140</v>
      </c>
      <c r="AU442" s="23" t="s">
        <v>83</v>
      </c>
      <c r="AY442" s="23" t="s">
        <v>138</v>
      </c>
      <c r="BE442" s="213">
        <f>IF(N442="základní",J442,0)</f>
        <v>0</v>
      </c>
      <c r="BF442" s="213">
        <f>IF(N442="snížená",J442,0)</f>
        <v>0</v>
      </c>
      <c r="BG442" s="213">
        <f>IF(N442="zákl. přenesená",J442,0)</f>
        <v>0</v>
      </c>
      <c r="BH442" s="213">
        <f>IF(N442="sníž. přenesená",J442,0)</f>
        <v>0</v>
      </c>
      <c r="BI442" s="213">
        <f>IF(N442="nulová",J442,0)</f>
        <v>0</v>
      </c>
      <c r="BJ442" s="23" t="s">
        <v>81</v>
      </c>
      <c r="BK442" s="213">
        <f>ROUND(I442*H442,2)</f>
        <v>0</v>
      </c>
      <c r="BL442" s="23" t="s">
        <v>548</v>
      </c>
      <c r="BM442" s="23" t="s">
        <v>968</v>
      </c>
    </row>
    <row r="443" spans="2:65" s="1" customFormat="1">
      <c r="B443" s="40"/>
      <c r="C443" s="62"/>
      <c r="D443" s="214" t="s">
        <v>147</v>
      </c>
      <c r="E443" s="62"/>
      <c r="F443" s="215" t="s">
        <v>969</v>
      </c>
      <c r="G443" s="62"/>
      <c r="H443" s="62"/>
      <c r="I443" s="171"/>
      <c r="J443" s="62"/>
      <c r="K443" s="62"/>
      <c r="L443" s="60"/>
      <c r="M443" s="216"/>
      <c r="N443" s="41"/>
      <c r="O443" s="41"/>
      <c r="P443" s="41"/>
      <c r="Q443" s="41"/>
      <c r="R443" s="41"/>
      <c r="S443" s="41"/>
      <c r="T443" s="77"/>
      <c r="AT443" s="23" t="s">
        <v>147</v>
      </c>
      <c r="AU443" s="23" t="s">
        <v>83</v>
      </c>
    </row>
    <row r="444" spans="2:65" s="1" customFormat="1" ht="27">
      <c r="B444" s="40"/>
      <c r="C444" s="62"/>
      <c r="D444" s="214" t="s">
        <v>209</v>
      </c>
      <c r="E444" s="62"/>
      <c r="F444" s="217" t="s">
        <v>970</v>
      </c>
      <c r="G444" s="62"/>
      <c r="H444" s="62"/>
      <c r="I444" s="171"/>
      <c r="J444" s="62"/>
      <c r="K444" s="62"/>
      <c r="L444" s="60"/>
      <c r="M444" s="216"/>
      <c r="N444" s="41"/>
      <c r="O444" s="41"/>
      <c r="P444" s="41"/>
      <c r="Q444" s="41"/>
      <c r="R444" s="41"/>
      <c r="S444" s="41"/>
      <c r="T444" s="77"/>
      <c r="AT444" s="23" t="s">
        <v>209</v>
      </c>
      <c r="AU444" s="23" t="s">
        <v>83</v>
      </c>
    </row>
    <row r="445" spans="2:65" s="12" customFormat="1">
      <c r="B445" s="218"/>
      <c r="C445" s="219"/>
      <c r="D445" s="214" t="s">
        <v>151</v>
      </c>
      <c r="E445" s="220" t="s">
        <v>30</v>
      </c>
      <c r="F445" s="221" t="s">
        <v>971</v>
      </c>
      <c r="G445" s="219"/>
      <c r="H445" s="222">
        <v>5.6520000000000001</v>
      </c>
      <c r="I445" s="223"/>
      <c r="J445" s="219"/>
      <c r="K445" s="219"/>
      <c r="L445" s="224"/>
      <c r="M445" s="225"/>
      <c r="N445" s="226"/>
      <c r="O445" s="226"/>
      <c r="P445" s="226"/>
      <c r="Q445" s="226"/>
      <c r="R445" s="226"/>
      <c r="S445" s="226"/>
      <c r="T445" s="227"/>
      <c r="AT445" s="228" t="s">
        <v>151</v>
      </c>
      <c r="AU445" s="228" t="s">
        <v>83</v>
      </c>
      <c r="AV445" s="12" t="s">
        <v>83</v>
      </c>
      <c r="AW445" s="12" t="s">
        <v>37</v>
      </c>
      <c r="AX445" s="12" t="s">
        <v>81</v>
      </c>
      <c r="AY445" s="228" t="s">
        <v>138</v>
      </c>
    </row>
    <row r="446" spans="2:65" s="1" customFormat="1" ht="16.5" customHeight="1">
      <c r="B446" s="40"/>
      <c r="C446" s="240" t="s">
        <v>677</v>
      </c>
      <c r="D446" s="240" t="s">
        <v>250</v>
      </c>
      <c r="E446" s="241" t="s">
        <v>972</v>
      </c>
      <c r="F446" s="242" t="s">
        <v>973</v>
      </c>
      <c r="G446" s="243" t="s">
        <v>143</v>
      </c>
      <c r="H446" s="244">
        <v>5.6520000000000001</v>
      </c>
      <c r="I446" s="245"/>
      <c r="J446" s="246">
        <f>ROUND(I446*H446,2)</f>
        <v>0</v>
      </c>
      <c r="K446" s="242" t="s">
        <v>144</v>
      </c>
      <c r="L446" s="247"/>
      <c r="M446" s="248" t="s">
        <v>30</v>
      </c>
      <c r="N446" s="249" t="s">
        <v>45</v>
      </c>
      <c r="O446" s="41"/>
      <c r="P446" s="211">
        <f>O446*H446</f>
        <v>0</v>
      </c>
      <c r="Q446" s="211">
        <v>3.5000000000000001E-3</v>
      </c>
      <c r="R446" s="211">
        <f>Q446*H446</f>
        <v>1.9782000000000001E-2</v>
      </c>
      <c r="S446" s="211">
        <v>0</v>
      </c>
      <c r="T446" s="212">
        <f>S446*H446</f>
        <v>0</v>
      </c>
      <c r="AR446" s="23" t="s">
        <v>348</v>
      </c>
      <c r="AT446" s="23" t="s">
        <v>250</v>
      </c>
      <c r="AU446" s="23" t="s">
        <v>83</v>
      </c>
      <c r="AY446" s="23" t="s">
        <v>138</v>
      </c>
      <c r="BE446" s="213">
        <f>IF(N446="základní",J446,0)</f>
        <v>0</v>
      </c>
      <c r="BF446" s="213">
        <f>IF(N446="snížená",J446,0)</f>
        <v>0</v>
      </c>
      <c r="BG446" s="213">
        <f>IF(N446="zákl. přenesená",J446,0)</f>
        <v>0</v>
      </c>
      <c r="BH446" s="213">
        <f>IF(N446="sníž. přenesená",J446,0)</f>
        <v>0</v>
      </c>
      <c r="BI446" s="213">
        <f>IF(N446="nulová",J446,0)</f>
        <v>0</v>
      </c>
      <c r="BJ446" s="23" t="s">
        <v>81</v>
      </c>
      <c r="BK446" s="213">
        <f>ROUND(I446*H446,2)</f>
        <v>0</v>
      </c>
      <c r="BL446" s="23" t="s">
        <v>348</v>
      </c>
      <c r="BM446" s="23" t="s">
        <v>974</v>
      </c>
    </row>
    <row r="447" spans="2:65" s="1" customFormat="1">
      <c r="B447" s="40"/>
      <c r="C447" s="62"/>
      <c r="D447" s="214" t="s">
        <v>147</v>
      </c>
      <c r="E447" s="62"/>
      <c r="F447" s="215" t="s">
        <v>975</v>
      </c>
      <c r="G447" s="62"/>
      <c r="H447" s="62"/>
      <c r="I447" s="171"/>
      <c r="J447" s="62"/>
      <c r="K447" s="62"/>
      <c r="L447" s="60"/>
      <c r="M447" s="216"/>
      <c r="N447" s="41"/>
      <c r="O447" s="41"/>
      <c r="P447" s="41"/>
      <c r="Q447" s="41"/>
      <c r="R447" s="41"/>
      <c r="S447" s="41"/>
      <c r="T447" s="77"/>
      <c r="AT447" s="23" t="s">
        <v>147</v>
      </c>
      <c r="AU447" s="23" t="s">
        <v>83</v>
      </c>
    </row>
    <row r="448" spans="2:65" s="12" customFormat="1">
      <c r="B448" s="218"/>
      <c r="C448" s="219"/>
      <c r="D448" s="214" t="s">
        <v>151</v>
      </c>
      <c r="E448" s="220" t="s">
        <v>30</v>
      </c>
      <c r="F448" s="221" t="s">
        <v>976</v>
      </c>
      <c r="G448" s="219"/>
      <c r="H448" s="222">
        <v>5.6520000000000001</v>
      </c>
      <c r="I448" s="223"/>
      <c r="J448" s="219"/>
      <c r="K448" s="219"/>
      <c r="L448" s="224"/>
      <c r="M448" s="225"/>
      <c r="N448" s="226"/>
      <c r="O448" s="226"/>
      <c r="P448" s="226"/>
      <c r="Q448" s="226"/>
      <c r="R448" s="226"/>
      <c r="S448" s="226"/>
      <c r="T448" s="227"/>
      <c r="AT448" s="228" t="s">
        <v>151</v>
      </c>
      <c r="AU448" s="228" t="s">
        <v>83</v>
      </c>
      <c r="AV448" s="12" t="s">
        <v>83</v>
      </c>
      <c r="AW448" s="12" t="s">
        <v>37</v>
      </c>
      <c r="AX448" s="12" t="s">
        <v>81</v>
      </c>
      <c r="AY448" s="228" t="s">
        <v>138</v>
      </c>
    </row>
    <row r="449" spans="2:65" s="11" customFormat="1" ht="37.35" customHeight="1">
      <c r="B449" s="186"/>
      <c r="C449" s="187"/>
      <c r="D449" s="188" t="s">
        <v>73</v>
      </c>
      <c r="E449" s="189" t="s">
        <v>744</v>
      </c>
      <c r="F449" s="189" t="s">
        <v>745</v>
      </c>
      <c r="G449" s="187"/>
      <c r="H449" s="187"/>
      <c r="I449" s="190"/>
      <c r="J449" s="191">
        <f>BK449</f>
        <v>0</v>
      </c>
      <c r="K449" s="187"/>
      <c r="L449" s="192"/>
      <c r="M449" s="193"/>
      <c r="N449" s="194"/>
      <c r="O449" s="194"/>
      <c r="P449" s="195">
        <f>P450+P453</f>
        <v>0</v>
      </c>
      <c r="Q449" s="194"/>
      <c r="R449" s="195">
        <f>R450+R453</f>
        <v>0</v>
      </c>
      <c r="S449" s="194"/>
      <c r="T449" s="196">
        <f>T450+T453</f>
        <v>0</v>
      </c>
      <c r="AR449" s="197" t="s">
        <v>152</v>
      </c>
      <c r="AT449" s="198" t="s">
        <v>73</v>
      </c>
      <c r="AU449" s="198" t="s">
        <v>74</v>
      </c>
      <c r="AY449" s="197" t="s">
        <v>138</v>
      </c>
      <c r="BK449" s="199">
        <f>BK450+BK453</f>
        <v>0</v>
      </c>
    </row>
    <row r="450" spans="2:65" s="11" customFormat="1" ht="19.899999999999999" customHeight="1">
      <c r="B450" s="186"/>
      <c r="C450" s="187"/>
      <c r="D450" s="188" t="s">
        <v>73</v>
      </c>
      <c r="E450" s="200" t="s">
        <v>746</v>
      </c>
      <c r="F450" s="200" t="s">
        <v>747</v>
      </c>
      <c r="G450" s="187"/>
      <c r="H450" s="187"/>
      <c r="I450" s="190"/>
      <c r="J450" s="201">
        <f>BK450</f>
        <v>0</v>
      </c>
      <c r="K450" s="187"/>
      <c r="L450" s="192"/>
      <c r="M450" s="193"/>
      <c r="N450" s="194"/>
      <c r="O450" s="194"/>
      <c r="P450" s="195">
        <f>SUM(P451:P452)</f>
        <v>0</v>
      </c>
      <c r="Q450" s="194"/>
      <c r="R450" s="195">
        <f>SUM(R451:R452)</f>
        <v>0</v>
      </c>
      <c r="S450" s="194"/>
      <c r="T450" s="196">
        <f>SUM(T451:T452)</f>
        <v>0</v>
      </c>
      <c r="AR450" s="197" t="s">
        <v>152</v>
      </c>
      <c r="AT450" s="198" t="s">
        <v>73</v>
      </c>
      <c r="AU450" s="198" t="s">
        <v>81</v>
      </c>
      <c r="AY450" s="197" t="s">
        <v>138</v>
      </c>
      <c r="BK450" s="199">
        <f>SUM(BK451:BK452)</f>
        <v>0</v>
      </c>
    </row>
    <row r="451" spans="2:65" s="1" customFormat="1" ht="16.5" customHeight="1">
      <c r="B451" s="40"/>
      <c r="C451" s="202" t="s">
        <v>684</v>
      </c>
      <c r="D451" s="202" t="s">
        <v>140</v>
      </c>
      <c r="E451" s="203" t="s">
        <v>749</v>
      </c>
      <c r="F451" s="204" t="s">
        <v>750</v>
      </c>
      <c r="G451" s="205" t="s">
        <v>433</v>
      </c>
      <c r="H451" s="206">
        <v>1</v>
      </c>
      <c r="I451" s="207"/>
      <c r="J451" s="208">
        <f>ROUND(I451*H451,2)</f>
        <v>0</v>
      </c>
      <c r="K451" s="204" t="s">
        <v>144</v>
      </c>
      <c r="L451" s="60"/>
      <c r="M451" s="209" t="s">
        <v>30</v>
      </c>
      <c r="N451" s="210" t="s">
        <v>45</v>
      </c>
      <c r="O451" s="41"/>
      <c r="P451" s="211">
        <f>O451*H451</f>
        <v>0</v>
      </c>
      <c r="Q451" s="211">
        <v>0</v>
      </c>
      <c r="R451" s="211">
        <f>Q451*H451</f>
        <v>0</v>
      </c>
      <c r="S451" s="211">
        <v>0</v>
      </c>
      <c r="T451" s="212">
        <f>S451*H451</f>
        <v>0</v>
      </c>
      <c r="AR451" s="23" t="s">
        <v>751</v>
      </c>
      <c r="AT451" s="23" t="s">
        <v>140</v>
      </c>
      <c r="AU451" s="23" t="s">
        <v>83</v>
      </c>
      <c r="AY451" s="23" t="s">
        <v>138</v>
      </c>
      <c r="BE451" s="213">
        <f>IF(N451="základní",J451,0)</f>
        <v>0</v>
      </c>
      <c r="BF451" s="213">
        <f>IF(N451="snížená",J451,0)</f>
        <v>0</v>
      </c>
      <c r="BG451" s="213">
        <f>IF(N451="zákl. přenesená",J451,0)</f>
        <v>0</v>
      </c>
      <c r="BH451" s="213">
        <f>IF(N451="sníž. přenesená",J451,0)</f>
        <v>0</v>
      </c>
      <c r="BI451" s="213">
        <f>IF(N451="nulová",J451,0)</f>
        <v>0</v>
      </c>
      <c r="BJ451" s="23" t="s">
        <v>81</v>
      </c>
      <c r="BK451" s="213">
        <f>ROUND(I451*H451,2)</f>
        <v>0</v>
      </c>
      <c r="BL451" s="23" t="s">
        <v>751</v>
      </c>
      <c r="BM451" s="23" t="s">
        <v>977</v>
      </c>
    </row>
    <row r="452" spans="2:65" s="1" customFormat="1">
      <c r="B452" s="40"/>
      <c r="C452" s="62"/>
      <c r="D452" s="214" t="s">
        <v>147</v>
      </c>
      <c r="E452" s="62"/>
      <c r="F452" s="215" t="s">
        <v>753</v>
      </c>
      <c r="G452" s="62"/>
      <c r="H452" s="62"/>
      <c r="I452" s="171"/>
      <c r="J452" s="62"/>
      <c r="K452" s="62"/>
      <c r="L452" s="60"/>
      <c r="M452" s="216"/>
      <c r="N452" s="41"/>
      <c r="O452" s="41"/>
      <c r="P452" s="41"/>
      <c r="Q452" s="41"/>
      <c r="R452" s="41"/>
      <c r="S452" s="41"/>
      <c r="T452" s="77"/>
      <c r="AT452" s="23" t="s">
        <v>147</v>
      </c>
      <c r="AU452" s="23" t="s">
        <v>83</v>
      </c>
    </row>
    <row r="453" spans="2:65" s="11" customFormat="1" ht="29.85" customHeight="1">
      <c r="B453" s="186"/>
      <c r="C453" s="187"/>
      <c r="D453" s="188" t="s">
        <v>73</v>
      </c>
      <c r="E453" s="200" t="s">
        <v>754</v>
      </c>
      <c r="F453" s="200" t="s">
        <v>755</v>
      </c>
      <c r="G453" s="187"/>
      <c r="H453" s="187"/>
      <c r="I453" s="190"/>
      <c r="J453" s="201">
        <f>BK453</f>
        <v>0</v>
      </c>
      <c r="K453" s="187"/>
      <c r="L453" s="192"/>
      <c r="M453" s="193"/>
      <c r="N453" s="194"/>
      <c r="O453" s="194"/>
      <c r="P453" s="195">
        <f>SUM(P454:P457)</f>
        <v>0</v>
      </c>
      <c r="Q453" s="194"/>
      <c r="R453" s="195">
        <f>SUM(R454:R457)</f>
        <v>0</v>
      </c>
      <c r="S453" s="194"/>
      <c r="T453" s="196">
        <f>SUM(T454:T457)</f>
        <v>0</v>
      </c>
      <c r="AR453" s="197" t="s">
        <v>152</v>
      </c>
      <c r="AT453" s="198" t="s">
        <v>73</v>
      </c>
      <c r="AU453" s="198" t="s">
        <v>81</v>
      </c>
      <c r="AY453" s="197" t="s">
        <v>138</v>
      </c>
      <c r="BK453" s="199">
        <f>SUM(BK454:BK457)</f>
        <v>0</v>
      </c>
    </row>
    <row r="454" spans="2:65" s="1" customFormat="1" ht="16.5" customHeight="1">
      <c r="B454" s="40"/>
      <c r="C454" s="202" t="s">
        <v>690</v>
      </c>
      <c r="D454" s="202" t="s">
        <v>140</v>
      </c>
      <c r="E454" s="203" t="s">
        <v>757</v>
      </c>
      <c r="F454" s="204" t="s">
        <v>755</v>
      </c>
      <c r="G454" s="205" t="s">
        <v>433</v>
      </c>
      <c r="H454" s="206">
        <v>1</v>
      </c>
      <c r="I454" s="207"/>
      <c r="J454" s="208">
        <f>ROUND(I454*H454,2)</f>
        <v>0</v>
      </c>
      <c r="K454" s="204" t="s">
        <v>144</v>
      </c>
      <c r="L454" s="60"/>
      <c r="M454" s="209" t="s">
        <v>30</v>
      </c>
      <c r="N454" s="210" t="s">
        <v>45</v>
      </c>
      <c r="O454" s="41"/>
      <c r="P454" s="211">
        <f>O454*H454</f>
        <v>0</v>
      </c>
      <c r="Q454" s="211">
        <v>0</v>
      </c>
      <c r="R454" s="211">
        <f>Q454*H454</f>
        <v>0</v>
      </c>
      <c r="S454" s="211">
        <v>0</v>
      </c>
      <c r="T454" s="212">
        <f>S454*H454</f>
        <v>0</v>
      </c>
      <c r="AR454" s="23" t="s">
        <v>751</v>
      </c>
      <c r="AT454" s="23" t="s">
        <v>140</v>
      </c>
      <c r="AU454" s="23" t="s">
        <v>83</v>
      </c>
      <c r="AY454" s="23" t="s">
        <v>138</v>
      </c>
      <c r="BE454" s="213">
        <f>IF(N454="základní",J454,0)</f>
        <v>0</v>
      </c>
      <c r="BF454" s="213">
        <f>IF(N454="snížená",J454,0)</f>
        <v>0</v>
      </c>
      <c r="BG454" s="213">
        <f>IF(N454="zákl. přenesená",J454,0)</f>
        <v>0</v>
      </c>
      <c r="BH454" s="213">
        <f>IF(N454="sníž. přenesená",J454,0)</f>
        <v>0</v>
      </c>
      <c r="BI454" s="213">
        <f>IF(N454="nulová",J454,0)</f>
        <v>0</v>
      </c>
      <c r="BJ454" s="23" t="s">
        <v>81</v>
      </c>
      <c r="BK454" s="213">
        <f>ROUND(I454*H454,2)</f>
        <v>0</v>
      </c>
      <c r="BL454" s="23" t="s">
        <v>751</v>
      </c>
      <c r="BM454" s="23" t="s">
        <v>978</v>
      </c>
    </row>
    <row r="455" spans="2:65" s="1" customFormat="1">
      <c r="B455" s="40"/>
      <c r="C455" s="62"/>
      <c r="D455" s="214" t="s">
        <v>147</v>
      </c>
      <c r="E455" s="62"/>
      <c r="F455" s="215" t="s">
        <v>759</v>
      </c>
      <c r="G455" s="62"/>
      <c r="H455" s="62"/>
      <c r="I455" s="171"/>
      <c r="J455" s="62"/>
      <c r="K455" s="62"/>
      <c r="L455" s="60"/>
      <c r="M455" s="216"/>
      <c r="N455" s="41"/>
      <c r="O455" s="41"/>
      <c r="P455" s="41"/>
      <c r="Q455" s="41"/>
      <c r="R455" s="41"/>
      <c r="S455" s="41"/>
      <c r="T455" s="77"/>
      <c r="AT455" s="23" t="s">
        <v>147</v>
      </c>
      <c r="AU455" s="23" t="s">
        <v>83</v>
      </c>
    </row>
    <row r="456" spans="2:65" s="1" customFormat="1" ht="16.5" customHeight="1">
      <c r="B456" s="40"/>
      <c r="C456" s="202" t="s">
        <v>698</v>
      </c>
      <c r="D456" s="202" t="s">
        <v>140</v>
      </c>
      <c r="E456" s="203" t="s">
        <v>761</v>
      </c>
      <c r="F456" s="204" t="s">
        <v>762</v>
      </c>
      <c r="G456" s="205" t="s">
        <v>433</v>
      </c>
      <c r="H456" s="206">
        <v>1</v>
      </c>
      <c r="I456" s="207"/>
      <c r="J456" s="208">
        <f>ROUND(I456*H456,2)</f>
        <v>0</v>
      </c>
      <c r="K456" s="204" t="s">
        <v>144</v>
      </c>
      <c r="L456" s="60"/>
      <c r="M456" s="209" t="s">
        <v>30</v>
      </c>
      <c r="N456" s="210" t="s">
        <v>45</v>
      </c>
      <c r="O456" s="41"/>
      <c r="P456" s="211">
        <f>O456*H456</f>
        <v>0</v>
      </c>
      <c r="Q456" s="211">
        <v>0</v>
      </c>
      <c r="R456" s="211">
        <f>Q456*H456</f>
        <v>0</v>
      </c>
      <c r="S456" s="211">
        <v>0</v>
      </c>
      <c r="T456" s="212">
        <f>S456*H456</f>
        <v>0</v>
      </c>
      <c r="AR456" s="23" t="s">
        <v>751</v>
      </c>
      <c r="AT456" s="23" t="s">
        <v>140</v>
      </c>
      <c r="AU456" s="23" t="s">
        <v>83</v>
      </c>
      <c r="AY456" s="23" t="s">
        <v>138</v>
      </c>
      <c r="BE456" s="213">
        <f>IF(N456="základní",J456,0)</f>
        <v>0</v>
      </c>
      <c r="BF456" s="213">
        <f>IF(N456="snížená",J456,0)</f>
        <v>0</v>
      </c>
      <c r="BG456" s="213">
        <f>IF(N456="zákl. přenesená",J456,0)</f>
        <v>0</v>
      </c>
      <c r="BH456" s="213">
        <f>IF(N456="sníž. přenesená",J456,0)</f>
        <v>0</v>
      </c>
      <c r="BI456" s="213">
        <f>IF(N456="nulová",J456,0)</f>
        <v>0</v>
      </c>
      <c r="BJ456" s="23" t="s">
        <v>81</v>
      </c>
      <c r="BK456" s="213">
        <f>ROUND(I456*H456,2)</f>
        <v>0</v>
      </c>
      <c r="BL456" s="23" t="s">
        <v>751</v>
      </c>
      <c r="BM456" s="23" t="s">
        <v>979</v>
      </c>
    </row>
    <row r="457" spans="2:65" s="1" customFormat="1">
      <c r="B457" s="40"/>
      <c r="C457" s="62"/>
      <c r="D457" s="214" t="s">
        <v>147</v>
      </c>
      <c r="E457" s="62"/>
      <c r="F457" s="215" t="s">
        <v>764</v>
      </c>
      <c r="G457" s="62"/>
      <c r="H457" s="62"/>
      <c r="I457" s="171"/>
      <c r="J457" s="62"/>
      <c r="K457" s="62"/>
      <c r="L457" s="60"/>
      <c r="M457" s="250"/>
      <c r="N457" s="251"/>
      <c r="O457" s="251"/>
      <c r="P457" s="251"/>
      <c r="Q457" s="251"/>
      <c r="R457" s="251"/>
      <c r="S457" s="251"/>
      <c r="T457" s="252"/>
      <c r="AT457" s="23" t="s">
        <v>147</v>
      </c>
      <c r="AU457" s="23" t="s">
        <v>83</v>
      </c>
    </row>
    <row r="458" spans="2:65" s="1" customFormat="1" ht="6.95" customHeight="1">
      <c r="B458" s="55"/>
      <c r="C458" s="56"/>
      <c r="D458" s="56"/>
      <c r="E458" s="56"/>
      <c r="F458" s="56"/>
      <c r="G458" s="56"/>
      <c r="H458" s="56"/>
      <c r="I458" s="147"/>
      <c r="J458" s="56"/>
      <c r="K458" s="56"/>
      <c r="L458" s="60"/>
    </row>
  </sheetData>
  <sheetProtection algorithmName="SHA-512" hashValue="w0fgtQ+z1RTYxTRGkgCzLywhbq904yBU2EVTsAvell2t2hUNyOrKOvzJwn/ZkbQh/1sBzQmteR5ZMQUvCL7mlA==" saltValue="UbRe3Y3xJ1TnO+98PMA1vHJ5PnbRkN7dT6HwBQxP5Fn+ViOJEp+xco8kxhCpLXsrBMTpQRlvdM99KaToCLDmow==" spinCount="100000" sheet="1" objects="1" scenarios="1" formatColumns="0" formatRows="0" autoFilter="0"/>
  <autoFilter ref="C95:K457"/>
  <mergeCells count="13">
    <mergeCell ref="E88:H88"/>
    <mergeCell ref="G1:H1"/>
    <mergeCell ref="L2:V2"/>
    <mergeCell ref="E49:H49"/>
    <mergeCell ref="E51:H51"/>
    <mergeCell ref="J55:J56"/>
    <mergeCell ref="E84:H84"/>
    <mergeCell ref="E86:H86"/>
    <mergeCell ref="E7:H7"/>
    <mergeCell ref="E9:H9"/>
    <mergeCell ref="E11:H11"/>
    <mergeCell ref="E26:H26"/>
    <mergeCell ref="E47:H47"/>
  </mergeCells>
  <hyperlinks>
    <hyperlink ref="F1:G1" location="C2" display="1) Krycí list soupisu"/>
    <hyperlink ref="G1:H1" location="C58"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scale="69" fitToHeight="100" orientation="portrait"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53" customWidth="1"/>
    <col min="2" max="2" width="1.6640625" style="253" customWidth="1"/>
    <col min="3" max="4" width="5" style="253" customWidth="1"/>
    <col min="5" max="5" width="11.6640625" style="253" customWidth="1"/>
    <col min="6" max="6" width="9.1640625" style="253" customWidth="1"/>
    <col min="7" max="7" width="5" style="253" customWidth="1"/>
    <col min="8" max="8" width="77.83203125" style="253" customWidth="1"/>
    <col min="9" max="10" width="20" style="253" customWidth="1"/>
    <col min="11" max="11" width="1.6640625" style="253" customWidth="1"/>
  </cols>
  <sheetData>
    <row r="1" spans="2:11" ht="37.5" customHeight="1"/>
    <row r="2" spans="2:11" ht="7.5" customHeight="1">
      <c r="B2" s="254"/>
      <c r="C2" s="255"/>
      <c r="D2" s="255"/>
      <c r="E2" s="255"/>
      <c r="F2" s="255"/>
      <c r="G2" s="255"/>
      <c r="H2" s="255"/>
      <c r="I2" s="255"/>
      <c r="J2" s="255"/>
      <c r="K2" s="256"/>
    </row>
    <row r="3" spans="2:11" s="14" customFormat="1" ht="45" customHeight="1">
      <c r="B3" s="257"/>
      <c r="C3" s="383" t="s">
        <v>980</v>
      </c>
      <c r="D3" s="383"/>
      <c r="E3" s="383"/>
      <c r="F3" s="383"/>
      <c r="G3" s="383"/>
      <c r="H3" s="383"/>
      <c r="I3" s="383"/>
      <c r="J3" s="383"/>
      <c r="K3" s="258"/>
    </row>
    <row r="4" spans="2:11" ht="25.5" customHeight="1">
      <c r="B4" s="259"/>
      <c r="C4" s="384" t="s">
        <v>981</v>
      </c>
      <c r="D4" s="384"/>
      <c r="E4" s="384"/>
      <c r="F4" s="384"/>
      <c r="G4" s="384"/>
      <c r="H4" s="384"/>
      <c r="I4" s="384"/>
      <c r="J4" s="384"/>
      <c r="K4" s="260"/>
    </row>
    <row r="5" spans="2:11" ht="5.25" customHeight="1">
      <c r="B5" s="259"/>
      <c r="C5" s="261"/>
      <c r="D5" s="261"/>
      <c r="E5" s="261"/>
      <c r="F5" s="261"/>
      <c r="G5" s="261"/>
      <c r="H5" s="261"/>
      <c r="I5" s="261"/>
      <c r="J5" s="261"/>
      <c r="K5" s="260"/>
    </row>
    <row r="6" spans="2:11" ht="15" customHeight="1">
      <c r="B6" s="259"/>
      <c r="C6" s="382" t="s">
        <v>982</v>
      </c>
      <c r="D6" s="382"/>
      <c r="E6" s="382"/>
      <c r="F6" s="382"/>
      <c r="G6" s="382"/>
      <c r="H6" s="382"/>
      <c r="I6" s="382"/>
      <c r="J6" s="382"/>
      <c r="K6" s="260"/>
    </row>
    <row r="7" spans="2:11" ht="15" customHeight="1">
      <c r="B7" s="263"/>
      <c r="C7" s="382" t="s">
        <v>983</v>
      </c>
      <c r="D7" s="382"/>
      <c r="E7" s="382"/>
      <c r="F7" s="382"/>
      <c r="G7" s="382"/>
      <c r="H7" s="382"/>
      <c r="I7" s="382"/>
      <c r="J7" s="382"/>
      <c r="K7" s="260"/>
    </row>
    <row r="8" spans="2:11" ht="12.75" customHeight="1">
      <c r="B8" s="263"/>
      <c r="C8" s="262"/>
      <c r="D8" s="262"/>
      <c r="E8" s="262"/>
      <c r="F8" s="262"/>
      <c r="G8" s="262"/>
      <c r="H8" s="262"/>
      <c r="I8" s="262"/>
      <c r="J8" s="262"/>
      <c r="K8" s="260"/>
    </row>
    <row r="9" spans="2:11" ht="15" customHeight="1">
      <c r="B9" s="263"/>
      <c r="C9" s="382" t="s">
        <v>984</v>
      </c>
      <c r="D9" s="382"/>
      <c r="E9" s="382"/>
      <c r="F9" s="382"/>
      <c r="G9" s="382"/>
      <c r="H9" s="382"/>
      <c r="I9" s="382"/>
      <c r="J9" s="382"/>
      <c r="K9" s="260"/>
    </row>
    <row r="10" spans="2:11" ht="15" customHeight="1">
      <c r="B10" s="263"/>
      <c r="C10" s="262"/>
      <c r="D10" s="382" t="s">
        <v>985</v>
      </c>
      <c r="E10" s="382"/>
      <c r="F10" s="382"/>
      <c r="G10" s="382"/>
      <c r="H10" s="382"/>
      <c r="I10" s="382"/>
      <c r="J10" s="382"/>
      <c r="K10" s="260"/>
    </row>
    <row r="11" spans="2:11" ht="15" customHeight="1">
      <c r="B11" s="263"/>
      <c r="C11" s="264"/>
      <c r="D11" s="382" t="s">
        <v>986</v>
      </c>
      <c r="E11" s="382"/>
      <c r="F11" s="382"/>
      <c r="G11" s="382"/>
      <c r="H11" s="382"/>
      <c r="I11" s="382"/>
      <c r="J11" s="382"/>
      <c r="K11" s="260"/>
    </row>
    <row r="12" spans="2:11" ht="12.75" customHeight="1">
      <c r="B12" s="263"/>
      <c r="C12" s="264"/>
      <c r="D12" s="264"/>
      <c r="E12" s="264"/>
      <c r="F12" s="264"/>
      <c r="G12" s="264"/>
      <c r="H12" s="264"/>
      <c r="I12" s="264"/>
      <c r="J12" s="264"/>
      <c r="K12" s="260"/>
    </row>
    <row r="13" spans="2:11" ht="15" customHeight="1">
      <c r="B13" s="263"/>
      <c r="C13" s="264"/>
      <c r="D13" s="382" t="s">
        <v>987</v>
      </c>
      <c r="E13" s="382"/>
      <c r="F13" s="382"/>
      <c r="G13" s="382"/>
      <c r="H13" s="382"/>
      <c r="I13" s="382"/>
      <c r="J13" s="382"/>
      <c r="K13" s="260"/>
    </row>
    <row r="14" spans="2:11" ht="15" customHeight="1">
      <c r="B14" s="263"/>
      <c r="C14" s="264"/>
      <c r="D14" s="382" t="s">
        <v>988</v>
      </c>
      <c r="E14" s="382"/>
      <c r="F14" s="382"/>
      <c r="G14" s="382"/>
      <c r="H14" s="382"/>
      <c r="I14" s="382"/>
      <c r="J14" s="382"/>
      <c r="K14" s="260"/>
    </row>
    <row r="15" spans="2:11" ht="15" customHeight="1">
      <c r="B15" s="263"/>
      <c r="C15" s="264"/>
      <c r="D15" s="382" t="s">
        <v>989</v>
      </c>
      <c r="E15" s="382"/>
      <c r="F15" s="382"/>
      <c r="G15" s="382"/>
      <c r="H15" s="382"/>
      <c r="I15" s="382"/>
      <c r="J15" s="382"/>
      <c r="K15" s="260"/>
    </row>
    <row r="16" spans="2:11" ht="15" customHeight="1">
      <c r="B16" s="263"/>
      <c r="C16" s="264"/>
      <c r="D16" s="264"/>
      <c r="E16" s="265" t="s">
        <v>990</v>
      </c>
      <c r="F16" s="382" t="s">
        <v>991</v>
      </c>
      <c r="G16" s="382"/>
      <c r="H16" s="382"/>
      <c r="I16" s="382"/>
      <c r="J16" s="382"/>
      <c r="K16" s="260"/>
    </row>
    <row r="17" spans="2:11" ht="15" customHeight="1">
      <c r="B17" s="263"/>
      <c r="C17" s="264"/>
      <c r="D17" s="264"/>
      <c r="E17" s="265" t="s">
        <v>80</v>
      </c>
      <c r="F17" s="382" t="s">
        <v>992</v>
      </c>
      <c r="G17" s="382"/>
      <c r="H17" s="382"/>
      <c r="I17" s="382"/>
      <c r="J17" s="382"/>
      <c r="K17" s="260"/>
    </row>
    <row r="18" spans="2:11" ht="15" customHeight="1">
      <c r="B18" s="263"/>
      <c r="C18" s="264"/>
      <c r="D18" s="264"/>
      <c r="E18" s="265" t="s">
        <v>993</v>
      </c>
      <c r="F18" s="382" t="s">
        <v>994</v>
      </c>
      <c r="G18" s="382"/>
      <c r="H18" s="382"/>
      <c r="I18" s="382"/>
      <c r="J18" s="382"/>
      <c r="K18" s="260"/>
    </row>
    <row r="19" spans="2:11" ht="15" customHeight="1">
      <c r="B19" s="263"/>
      <c r="C19" s="264"/>
      <c r="D19" s="264"/>
      <c r="E19" s="265" t="s">
        <v>995</v>
      </c>
      <c r="F19" s="382" t="s">
        <v>996</v>
      </c>
      <c r="G19" s="382"/>
      <c r="H19" s="382"/>
      <c r="I19" s="382"/>
      <c r="J19" s="382"/>
      <c r="K19" s="260"/>
    </row>
    <row r="20" spans="2:11" ht="15" customHeight="1">
      <c r="B20" s="263"/>
      <c r="C20" s="264"/>
      <c r="D20" s="264"/>
      <c r="E20" s="265" t="s">
        <v>997</v>
      </c>
      <c r="F20" s="382" t="s">
        <v>998</v>
      </c>
      <c r="G20" s="382"/>
      <c r="H20" s="382"/>
      <c r="I20" s="382"/>
      <c r="J20" s="382"/>
      <c r="K20" s="260"/>
    </row>
    <row r="21" spans="2:11" ht="15" customHeight="1">
      <c r="B21" s="263"/>
      <c r="C21" s="264"/>
      <c r="D21" s="264"/>
      <c r="E21" s="265" t="s">
        <v>86</v>
      </c>
      <c r="F21" s="382" t="s">
        <v>999</v>
      </c>
      <c r="G21" s="382"/>
      <c r="H21" s="382"/>
      <c r="I21" s="382"/>
      <c r="J21" s="382"/>
      <c r="K21" s="260"/>
    </row>
    <row r="22" spans="2:11" ht="12.75" customHeight="1">
      <c r="B22" s="263"/>
      <c r="C22" s="264"/>
      <c r="D22" s="264"/>
      <c r="E22" s="264"/>
      <c r="F22" s="264"/>
      <c r="G22" s="264"/>
      <c r="H22" s="264"/>
      <c r="I22" s="264"/>
      <c r="J22" s="264"/>
      <c r="K22" s="260"/>
    </row>
    <row r="23" spans="2:11" ht="15" customHeight="1">
      <c r="B23" s="263"/>
      <c r="C23" s="382" t="s">
        <v>1000</v>
      </c>
      <c r="D23" s="382"/>
      <c r="E23" s="382"/>
      <c r="F23" s="382"/>
      <c r="G23" s="382"/>
      <c r="H23" s="382"/>
      <c r="I23" s="382"/>
      <c r="J23" s="382"/>
      <c r="K23" s="260"/>
    </row>
    <row r="24" spans="2:11" ht="15" customHeight="1">
      <c r="B24" s="263"/>
      <c r="C24" s="382" t="s">
        <v>1001</v>
      </c>
      <c r="D24" s="382"/>
      <c r="E24" s="382"/>
      <c r="F24" s="382"/>
      <c r="G24" s="382"/>
      <c r="H24" s="382"/>
      <c r="I24" s="382"/>
      <c r="J24" s="382"/>
      <c r="K24" s="260"/>
    </row>
    <row r="25" spans="2:11" ht="15" customHeight="1">
      <c r="B25" s="263"/>
      <c r="C25" s="262"/>
      <c r="D25" s="382" t="s">
        <v>1002</v>
      </c>
      <c r="E25" s="382"/>
      <c r="F25" s="382"/>
      <c r="G25" s="382"/>
      <c r="H25" s="382"/>
      <c r="I25" s="382"/>
      <c r="J25" s="382"/>
      <c r="K25" s="260"/>
    </row>
    <row r="26" spans="2:11" ht="15" customHeight="1">
      <c r="B26" s="263"/>
      <c r="C26" s="264"/>
      <c r="D26" s="382" t="s">
        <v>1003</v>
      </c>
      <c r="E26" s="382"/>
      <c r="F26" s="382"/>
      <c r="G26" s="382"/>
      <c r="H26" s="382"/>
      <c r="I26" s="382"/>
      <c r="J26" s="382"/>
      <c r="K26" s="260"/>
    </row>
    <row r="27" spans="2:11" ht="12.75" customHeight="1">
      <c r="B27" s="263"/>
      <c r="C27" s="264"/>
      <c r="D27" s="264"/>
      <c r="E27" s="264"/>
      <c r="F27" s="264"/>
      <c r="G27" s="264"/>
      <c r="H27" s="264"/>
      <c r="I27" s="264"/>
      <c r="J27" s="264"/>
      <c r="K27" s="260"/>
    </row>
    <row r="28" spans="2:11" ht="15" customHeight="1">
      <c r="B28" s="263"/>
      <c r="C28" s="264"/>
      <c r="D28" s="382" t="s">
        <v>1004</v>
      </c>
      <c r="E28" s="382"/>
      <c r="F28" s="382"/>
      <c r="G28" s="382"/>
      <c r="H28" s="382"/>
      <c r="I28" s="382"/>
      <c r="J28" s="382"/>
      <c r="K28" s="260"/>
    </row>
    <row r="29" spans="2:11" ht="15" customHeight="1">
      <c r="B29" s="263"/>
      <c r="C29" s="264"/>
      <c r="D29" s="382" t="s">
        <v>1005</v>
      </c>
      <c r="E29" s="382"/>
      <c r="F29" s="382"/>
      <c r="G29" s="382"/>
      <c r="H29" s="382"/>
      <c r="I29" s="382"/>
      <c r="J29" s="382"/>
      <c r="K29" s="260"/>
    </row>
    <row r="30" spans="2:11" ht="12.75" customHeight="1">
      <c r="B30" s="263"/>
      <c r="C30" s="264"/>
      <c r="D30" s="264"/>
      <c r="E30" s="264"/>
      <c r="F30" s="264"/>
      <c r="G30" s="264"/>
      <c r="H30" s="264"/>
      <c r="I30" s="264"/>
      <c r="J30" s="264"/>
      <c r="K30" s="260"/>
    </row>
    <row r="31" spans="2:11" ht="15" customHeight="1">
      <c r="B31" s="263"/>
      <c r="C31" s="264"/>
      <c r="D31" s="382" t="s">
        <v>1006</v>
      </c>
      <c r="E31" s="382"/>
      <c r="F31" s="382"/>
      <c r="G31" s="382"/>
      <c r="H31" s="382"/>
      <c r="I31" s="382"/>
      <c r="J31" s="382"/>
      <c r="K31" s="260"/>
    </row>
    <row r="32" spans="2:11" ht="15" customHeight="1">
      <c r="B32" s="263"/>
      <c r="C32" s="264"/>
      <c r="D32" s="382" t="s">
        <v>1007</v>
      </c>
      <c r="E32" s="382"/>
      <c r="F32" s="382"/>
      <c r="G32" s="382"/>
      <c r="H32" s="382"/>
      <c r="I32" s="382"/>
      <c r="J32" s="382"/>
      <c r="K32" s="260"/>
    </row>
    <row r="33" spans="2:11" ht="15" customHeight="1">
      <c r="B33" s="263"/>
      <c r="C33" s="264"/>
      <c r="D33" s="382" t="s">
        <v>1008</v>
      </c>
      <c r="E33" s="382"/>
      <c r="F33" s="382"/>
      <c r="G33" s="382"/>
      <c r="H33" s="382"/>
      <c r="I33" s="382"/>
      <c r="J33" s="382"/>
      <c r="K33" s="260"/>
    </row>
    <row r="34" spans="2:11" ht="15" customHeight="1">
      <c r="B34" s="263"/>
      <c r="C34" s="264"/>
      <c r="D34" s="262"/>
      <c r="E34" s="266" t="s">
        <v>123</v>
      </c>
      <c r="F34" s="262"/>
      <c r="G34" s="382" t="s">
        <v>1009</v>
      </c>
      <c r="H34" s="382"/>
      <c r="I34" s="382"/>
      <c r="J34" s="382"/>
      <c r="K34" s="260"/>
    </row>
    <row r="35" spans="2:11" ht="30.75" customHeight="1">
      <c r="B35" s="263"/>
      <c r="C35" s="264"/>
      <c r="D35" s="262"/>
      <c r="E35" s="266" t="s">
        <v>1010</v>
      </c>
      <c r="F35" s="262"/>
      <c r="G35" s="382" t="s">
        <v>1011</v>
      </c>
      <c r="H35" s="382"/>
      <c r="I35" s="382"/>
      <c r="J35" s="382"/>
      <c r="K35" s="260"/>
    </row>
    <row r="36" spans="2:11" ht="15" customHeight="1">
      <c r="B36" s="263"/>
      <c r="C36" s="264"/>
      <c r="D36" s="262"/>
      <c r="E36" s="266" t="s">
        <v>55</v>
      </c>
      <c r="F36" s="262"/>
      <c r="G36" s="382" t="s">
        <v>1012</v>
      </c>
      <c r="H36" s="382"/>
      <c r="I36" s="382"/>
      <c r="J36" s="382"/>
      <c r="K36" s="260"/>
    </row>
    <row r="37" spans="2:11" ht="15" customHeight="1">
      <c r="B37" s="263"/>
      <c r="C37" s="264"/>
      <c r="D37" s="262"/>
      <c r="E37" s="266" t="s">
        <v>124</v>
      </c>
      <c r="F37" s="262"/>
      <c r="G37" s="382" t="s">
        <v>1013</v>
      </c>
      <c r="H37" s="382"/>
      <c r="I37" s="382"/>
      <c r="J37" s="382"/>
      <c r="K37" s="260"/>
    </row>
    <row r="38" spans="2:11" ht="15" customHeight="1">
      <c r="B38" s="263"/>
      <c r="C38" s="264"/>
      <c r="D38" s="262"/>
      <c r="E38" s="266" t="s">
        <v>125</v>
      </c>
      <c r="F38" s="262"/>
      <c r="G38" s="382" t="s">
        <v>1014</v>
      </c>
      <c r="H38" s="382"/>
      <c r="I38" s="382"/>
      <c r="J38" s="382"/>
      <c r="K38" s="260"/>
    </row>
    <row r="39" spans="2:11" ht="15" customHeight="1">
      <c r="B39" s="263"/>
      <c r="C39" s="264"/>
      <c r="D39" s="262"/>
      <c r="E39" s="266" t="s">
        <v>126</v>
      </c>
      <c r="F39" s="262"/>
      <c r="G39" s="382" t="s">
        <v>1015</v>
      </c>
      <c r="H39" s="382"/>
      <c r="I39" s="382"/>
      <c r="J39" s="382"/>
      <c r="K39" s="260"/>
    </row>
    <row r="40" spans="2:11" ht="15" customHeight="1">
      <c r="B40" s="263"/>
      <c r="C40" s="264"/>
      <c r="D40" s="262"/>
      <c r="E40" s="266" t="s">
        <v>1016</v>
      </c>
      <c r="F40" s="262"/>
      <c r="G40" s="382" t="s">
        <v>1017</v>
      </c>
      <c r="H40" s="382"/>
      <c r="I40" s="382"/>
      <c r="J40" s="382"/>
      <c r="K40" s="260"/>
    </row>
    <row r="41" spans="2:11" ht="15" customHeight="1">
      <c r="B41" s="263"/>
      <c r="C41" s="264"/>
      <c r="D41" s="262"/>
      <c r="E41" s="266"/>
      <c r="F41" s="262"/>
      <c r="G41" s="382" t="s">
        <v>1018</v>
      </c>
      <c r="H41" s="382"/>
      <c r="I41" s="382"/>
      <c r="J41" s="382"/>
      <c r="K41" s="260"/>
    </row>
    <row r="42" spans="2:11" ht="15" customHeight="1">
      <c r="B42" s="263"/>
      <c r="C42" s="264"/>
      <c r="D42" s="262"/>
      <c r="E42" s="266" t="s">
        <v>1019</v>
      </c>
      <c r="F42" s="262"/>
      <c r="G42" s="382" t="s">
        <v>1020</v>
      </c>
      <c r="H42" s="382"/>
      <c r="I42" s="382"/>
      <c r="J42" s="382"/>
      <c r="K42" s="260"/>
    </row>
    <row r="43" spans="2:11" ht="15" customHeight="1">
      <c r="B43" s="263"/>
      <c r="C43" s="264"/>
      <c r="D43" s="262"/>
      <c r="E43" s="266" t="s">
        <v>128</v>
      </c>
      <c r="F43" s="262"/>
      <c r="G43" s="382" t="s">
        <v>1021</v>
      </c>
      <c r="H43" s="382"/>
      <c r="I43" s="382"/>
      <c r="J43" s="382"/>
      <c r="K43" s="260"/>
    </row>
    <row r="44" spans="2:11" ht="12.75" customHeight="1">
      <c r="B44" s="263"/>
      <c r="C44" s="264"/>
      <c r="D44" s="262"/>
      <c r="E44" s="262"/>
      <c r="F44" s="262"/>
      <c r="G44" s="262"/>
      <c r="H44" s="262"/>
      <c r="I44" s="262"/>
      <c r="J44" s="262"/>
      <c r="K44" s="260"/>
    </row>
    <row r="45" spans="2:11" ht="15" customHeight="1">
      <c r="B45" s="263"/>
      <c r="C45" s="264"/>
      <c r="D45" s="382" t="s">
        <v>1022</v>
      </c>
      <c r="E45" s="382"/>
      <c r="F45" s="382"/>
      <c r="G45" s="382"/>
      <c r="H45" s="382"/>
      <c r="I45" s="382"/>
      <c r="J45" s="382"/>
      <c r="K45" s="260"/>
    </row>
    <row r="46" spans="2:11" ht="15" customHeight="1">
      <c r="B46" s="263"/>
      <c r="C46" s="264"/>
      <c r="D46" s="264"/>
      <c r="E46" s="382" t="s">
        <v>1023</v>
      </c>
      <c r="F46" s="382"/>
      <c r="G46" s="382"/>
      <c r="H46" s="382"/>
      <c r="I46" s="382"/>
      <c r="J46" s="382"/>
      <c r="K46" s="260"/>
    </row>
    <row r="47" spans="2:11" ht="15" customHeight="1">
      <c r="B47" s="263"/>
      <c r="C47" s="264"/>
      <c r="D47" s="264"/>
      <c r="E47" s="382" t="s">
        <v>1024</v>
      </c>
      <c r="F47" s="382"/>
      <c r="G47" s="382"/>
      <c r="H47" s="382"/>
      <c r="I47" s="382"/>
      <c r="J47" s="382"/>
      <c r="K47" s="260"/>
    </row>
    <row r="48" spans="2:11" ht="15" customHeight="1">
      <c r="B48" s="263"/>
      <c r="C48" s="264"/>
      <c r="D48" s="264"/>
      <c r="E48" s="382" t="s">
        <v>1025</v>
      </c>
      <c r="F48" s="382"/>
      <c r="G48" s="382"/>
      <c r="H48" s="382"/>
      <c r="I48" s="382"/>
      <c r="J48" s="382"/>
      <c r="K48" s="260"/>
    </row>
    <row r="49" spans="2:11" ht="15" customHeight="1">
      <c r="B49" s="263"/>
      <c r="C49" s="264"/>
      <c r="D49" s="382" t="s">
        <v>1026</v>
      </c>
      <c r="E49" s="382"/>
      <c r="F49" s="382"/>
      <c r="G49" s="382"/>
      <c r="H49" s="382"/>
      <c r="I49" s="382"/>
      <c r="J49" s="382"/>
      <c r="K49" s="260"/>
    </row>
    <row r="50" spans="2:11" ht="25.5" customHeight="1">
      <c r="B50" s="259"/>
      <c r="C50" s="384" t="s">
        <v>1027</v>
      </c>
      <c r="D50" s="384"/>
      <c r="E50" s="384"/>
      <c r="F50" s="384"/>
      <c r="G50" s="384"/>
      <c r="H50" s="384"/>
      <c r="I50" s="384"/>
      <c r="J50" s="384"/>
      <c r="K50" s="260"/>
    </row>
    <row r="51" spans="2:11" ht="5.25" customHeight="1">
      <c r="B51" s="259"/>
      <c r="C51" s="261"/>
      <c r="D51" s="261"/>
      <c r="E51" s="261"/>
      <c r="F51" s="261"/>
      <c r="G51" s="261"/>
      <c r="H51" s="261"/>
      <c r="I51" s="261"/>
      <c r="J51" s="261"/>
      <c r="K51" s="260"/>
    </row>
    <row r="52" spans="2:11" ht="15" customHeight="1">
      <c r="B52" s="259"/>
      <c r="C52" s="382" t="s">
        <v>1028</v>
      </c>
      <c r="D52" s="382"/>
      <c r="E52" s="382"/>
      <c r="F52" s="382"/>
      <c r="G52" s="382"/>
      <c r="H52" s="382"/>
      <c r="I52" s="382"/>
      <c r="J52" s="382"/>
      <c r="K52" s="260"/>
    </row>
    <row r="53" spans="2:11" ht="15" customHeight="1">
      <c r="B53" s="259"/>
      <c r="C53" s="382" t="s">
        <v>1029</v>
      </c>
      <c r="D53" s="382"/>
      <c r="E53" s="382"/>
      <c r="F53" s="382"/>
      <c r="G53" s="382"/>
      <c r="H53" s="382"/>
      <c r="I53" s="382"/>
      <c r="J53" s="382"/>
      <c r="K53" s="260"/>
    </row>
    <row r="54" spans="2:11" ht="12.75" customHeight="1">
      <c r="B54" s="259"/>
      <c r="C54" s="262"/>
      <c r="D54" s="262"/>
      <c r="E54" s="262"/>
      <c r="F54" s="262"/>
      <c r="G54" s="262"/>
      <c r="H54" s="262"/>
      <c r="I54" s="262"/>
      <c r="J54" s="262"/>
      <c r="K54" s="260"/>
    </row>
    <row r="55" spans="2:11" ht="15" customHeight="1">
      <c r="B55" s="259"/>
      <c r="C55" s="382" t="s">
        <v>1030</v>
      </c>
      <c r="D55" s="382"/>
      <c r="E55" s="382"/>
      <c r="F55" s="382"/>
      <c r="G55" s="382"/>
      <c r="H55" s="382"/>
      <c r="I55" s="382"/>
      <c r="J55" s="382"/>
      <c r="K55" s="260"/>
    </row>
    <row r="56" spans="2:11" ht="15" customHeight="1">
      <c r="B56" s="259"/>
      <c r="C56" s="264"/>
      <c r="D56" s="382" t="s">
        <v>1031</v>
      </c>
      <c r="E56" s="382"/>
      <c r="F56" s="382"/>
      <c r="G56" s="382"/>
      <c r="H56" s="382"/>
      <c r="I56" s="382"/>
      <c r="J56" s="382"/>
      <c r="K56" s="260"/>
    </row>
    <row r="57" spans="2:11" ht="15" customHeight="1">
      <c r="B57" s="259"/>
      <c r="C57" s="264"/>
      <c r="D57" s="382" t="s">
        <v>1032</v>
      </c>
      <c r="E57" s="382"/>
      <c r="F57" s="382"/>
      <c r="G57" s="382"/>
      <c r="H57" s="382"/>
      <c r="I57" s="382"/>
      <c r="J57" s="382"/>
      <c r="K57" s="260"/>
    </row>
    <row r="58" spans="2:11" ht="15" customHeight="1">
      <c r="B58" s="259"/>
      <c r="C58" s="264"/>
      <c r="D58" s="382" t="s">
        <v>1033</v>
      </c>
      <c r="E58" s="382"/>
      <c r="F58" s="382"/>
      <c r="G58" s="382"/>
      <c r="H58" s="382"/>
      <c r="I58" s="382"/>
      <c r="J58" s="382"/>
      <c r="K58" s="260"/>
    </row>
    <row r="59" spans="2:11" ht="15" customHeight="1">
      <c r="B59" s="259"/>
      <c r="C59" s="264"/>
      <c r="D59" s="382" t="s">
        <v>1034</v>
      </c>
      <c r="E59" s="382"/>
      <c r="F59" s="382"/>
      <c r="G59" s="382"/>
      <c r="H59" s="382"/>
      <c r="I59" s="382"/>
      <c r="J59" s="382"/>
      <c r="K59" s="260"/>
    </row>
    <row r="60" spans="2:11" ht="15" customHeight="1">
      <c r="B60" s="259"/>
      <c r="C60" s="264"/>
      <c r="D60" s="386" t="s">
        <v>1035</v>
      </c>
      <c r="E60" s="386"/>
      <c r="F60" s="386"/>
      <c r="G60" s="386"/>
      <c r="H60" s="386"/>
      <c r="I60" s="386"/>
      <c r="J60" s="386"/>
      <c r="K60" s="260"/>
    </row>
    <row r="61" spans="2:11" ht="15" customHeight="1">
      <c r="B61" s="259"/>
      <c r="C61" s="264"/>
      <c r="D61" s="382" t="s">
        <v>1036</v>
      </c>
      <c r="E61" s="382"/>
      <c r="F61" s="382"/>
      <c r="G61" s="382"/>
      <c r="H61" s="382"/>
      <c r="I61" s="382"/>
      <c r="J61" s="382"/>
      <c r="K61" s="260"/>
    </row>
    <row r="62" spans="2:11" ht="12.75" customHeight="1">
      <c r="B62" s="259"/>
      <c r="C62" s="264"/>
      <c r="D62" s="264"/>
      <c r="E62" s="267"/>
      <c r="F62" s="264"/>
      <c r="G62" s="264"/>
      <c r="H62" s="264"/>
      <c r="I62" s="264"/>
      <c r="J62" s="264"/>
      <c r="K62" s="260"/>
    </row>
    <row r="63" spans="2:11" ht="15" customHeight="1">
      <c r="B63" s="259"/>
      <c r="C63" s="264"/>
      <c r="D63" s="382" t="s">
        <v>1037</v>
      </c>
      <c r="E63" s="382"/>
      <c r="F63" s="382"/>
      <c r="G63" s="382"/>
      <c r="H63" s="382"/>
      <c r="I63" s="382"/>
      <c r="J63" s="382"/>
      <c r="K63" s="260"/>
    </row>
    <row r="64" spans="2:11" ht="15" customHeight="1">
      <c r="B64" s="259"/>
      <c r="C64" s="264"/>
      <c r="D64" s="386" t="s">
        <v>1038</v>
      </c>
      <c r="E64" s="386"/>
      <c r="F64" s="386"/>
      <c r="G64" s="386"/>
      <c r="H64" s="386"/>
      <c r="I64" s="386"/>
      <c r="J64" s="386"/>
      <c r="K64" s="260"/>
    </row>
    <row r="65" spans="2:11" ht="15" customHeight="1">
      <c r="B65" s="259"/>
      <c r="C65" s="264"/>
      <c r="D65" s="382" t="s">
        <v>1039</v>
      </c>
      <c r="E65" s="382"/>
      <c r="F65" s="382"/>
      <c r="G65" s="382"/>
      <c r="H65" s="382"/>
      <c r="I65" s="382"/>
      <c r="J65" s="382"/>
      <c r="K65" s="260"/>
    </row>
    <row r="66" spans="2:11" ht="15" customHeight="1">
      <c r="B66" s="259"/>
      <c r="C66" s="264"/>
      <c r="D66" s="382" t="s">
        <v>1040</v>
      </c>
      <c r="E66" s="382"/>
      <c r="F66" s="382"/>
      <c r="G66" s="382"/>
      <c r="H66" s="382"/>
      <c r="I66" s="382"/>
      <c r="J66" s="382"/>
      <c r="K66" s="260"/>
    </row>
    <row r="67" spans="2:11" ht="15" customHeight="1">
      <c r="B67" s="259"/>
      <c r="C67" s="264"/>
      <c r="D67" s="382" t="s">
        <v>1041</v>
      </c>
      <c r="E67" s="382"/>
      <c r="F67" s="382"/>
      <c r="G67" s="382"/>
      <c r="H67" s="382"/>
      <c r="I67" s="382"/>
      <c r="J67" s="382"/>
      <c r="K67" s="260"/>
    </row>
    <row r="68" spans="2:11" ht="15" customHeight="1">
      <c r="B68" s="259"/>
      <c r="C68" s="264"/>
      <c r="D68" s="382" t="s">
        <v>1042</v>
      </c>
      <c r="E68" s="382"/>
      <c r="F68" s="382"/>
      <c r="G68" s="382"/>
      <c r="H68" s="382"/>
      <c r="I68" s="382"/>
      <c r="J68" s="382"/>
      <c r="K68" s="260"/>
    </row>
    <row r="69" spans="2:11" ht="12.75" customHeight="1">
      <c r="B69" s="268"/>
      <c r="C69" s="269"/>
      <c r="D69" s="269"/>
      <c r="E69" s="269"/>
      <c r="F69" s="269"/>
      <c r="G69" s="269"/>
      <c r="H69" s="269"/>
      <c r="I69" s="269"/>
      <c r="J69" s="269"/>
      <c r="K69" s="270"/>
    </row>
    <row r="70" spans="2:11" ht="18.75" customHeight="1">
      <c r="B70" s="271"/>
      <c r="C70" s="271"/>
      <c r="D70" s="271"/>
      <c r="E70" s="271"/>
      <c r="F70" s="271"/>
      <c r="G70" s="271"/>
      <c r="H70" s="271"/>
      <c r="I70" s="271"/>
      <c r="J70" s="271"/>
      <c r="K70" s="272"/>
    </row>
    <row r="71" spans="2:11" ht="18.75" customHeight="1">
      <c r="B71" s="272"/>
      <c r="C71" s="272"/>
      <c r="D71" s="272"/>
      <c r="E71" s="272"/>
      <c r="F71" s="272"/>
      <c r="G71" s="272"/>
      <c r="H71" s="272"/>
      <c r="I71" s="272"/>
      <c r="J71" s="272"/>
      <c r="K71" s="272"/>
    </row>
    <row r="72" spans="2:11" ht="7.5" customHeight="1">
      <c r="B72" s="273"/>
      <c r="C72" s="274"/>
      <c r="D72" s="274"/>
      <c r="E72" s="274"/>
      <c r="F72" s="274"/>
      <c r="G72" s="274"/>
      <c r="H72" s="274"/>
      <c r="I72" s="274"/>
      <c r="J72" s="274"/>
      <c r="K72" s="275"/>
    </row>
    <row r="73" spans="2:11" ht="45" customHeight="1">
      <c r="B73" s="276"/>
      <c r="C73" s="387" t="s">
        <v>97</v>
      </c>
      <c r="D73" s="387"/>
      <c r="E73" s="387"/>
      <c r="F73" s="387"/>
      <c r="G73" s="387"/>
      <c r="H73" s="387"/>
      <c r="I73" s="387"/>
      <c r="J73" s="387"/>
      <c r="K73" s="277"/>
    </row>
    <row r="74" spans="2:11" ht="17.25" customHeight="1">
      <c r="B74" s="276"/>
      <c r="C74" s="278" t="s">
        <v>1043</v>
      </c>
      <c r="D74" s="278"/>
      <c r="E74" s="278"/>
      <c r="F74" s="278" t="s">
        <v>1044</v>
      </c>
      <c r="G74" s="279"/>
      <c r="H74" s="278" t="s">
        <v>124</v>
      </c>
      <c r="I74" s="278" t="s">
        <v>59</v>
      </c>
      <c r="J74" s="278" t="s">
        <v>1045</v>
      </c>
      <c r="K74" s="277"/>
    </row>
    <row r="75" spans="2:11" ht="17.25" customHeight="1">
      <c r="B75" s="276"/>
      <c r="C75" s="280" t="s">
        <v>1046</v>
      </c>
      <c r="D75" s="280"/>
      <c r="E75" s="280"/>
      <c r="F75" s="281" t="s">
        <v>1047</v>
      </c>
      <c r="G75" s="282"/>
      <c r="H75" s="280"/>
      <c r="I75" s="280"/>
      <c r="J75" s="280" t="s">
        <v>1048</v>
      </c>
      <c r="K75" s="277"/>
    </row>
    <row r="76" spans="2:11" ht="5.25" customHeight="1">
      <c r="B76" s="276"/>
      <c r="C76" s="283"/>
      <c r="D76" s="283"/>
      <c r="E76" s="283"/>
      <c r="F76" s="283"/>
      <c r="G76" s="284"/>
      <c r="H76" s="283"/>
      <c r="I76" s="283"/>
      <c r="J76" s="283"/>
      <c r="K76" s="277"/>
    </row>
    <row r="77" spans="2:11" ht="15" customHeight="1">
      <c r="B77" s="276"/>
      <c r="C77" s="266" t="s">
        <v>55</v>
      </c>
      <c r="D77" s="283"/>
      <c r="E77" s="283"/>
      <c r="F77" s="285" t="s">
        <v>1049</v>
      </c>
      <c r="G77" s="284"/>
      <c r="H77" s="266" t="s">
        <v>1050</v>
      </c>
      <c r="I77" s="266" t="s">
        <v>1051</v>
      </c>
      <c r="J77" s="266">
        <v>20</v>
      </c>
      <c r="K77" s="277"/>
    </row>
    <row r="78" spans="2:11" ht="15" customHeight="1">
      <c r="B78" s="276"/>
      <c r="C78" s="266" t="s">
        <v>1052</v>
      </c>
      <c r="D78" s="266"/>
      <c r="E78" s="266"/>
      <c r="F78" s="285" t="s">
        <v>1049</v>
      </c>
      <c r="G78" s="284"/>
      <c r="H78" s="266" t="s">
        <v>1053</v>
      </c>
      <c r="I78" s="266" t="s">
        <v>1051</v>
      </c>
      <c r="J78" s="266">
        <v>120</v>
      </c>
      <c r="K78" s="277"/>
    </row>
    <row r="79" spans="2:11" ht="15" customHeight="1">
      <c r="B79" s="286"/>
      <c r="C79" s="266" t="s">
        <v>1054</v>
      </c>
      <c r="D79" s="266"/>
      <c r="E79" s="266"/>
      <c r="F79" s="285" t="s">
        <v>1055</v>
      </c>
      <c r="G79" s="284"/>
      <c r="H79" s="266" t="s">
        <v>1056</v>
      </c>
      <c r="I79" s="266" t="s">
        <v>1051</v>
      </c>
      <c r="J79" s="266">
        <v>50</v>
      </c>
      <c r="K79" s="277"/>
    </row>
    <row r="80" spans="2:11" ht="15" customHeight="1">
      <c r="B80" s="286"/>
      <c r="C80" s="266" t="s">
        <v>1057</v>
      </c>
      <c r="D80" s="266"/>
      <c r="E80" s="266"/>
      <c r="F80" s="285" t="s">
        <v>1049</v>
      </c>
      <c r="G80" s="284"/>
      <c r="H80" s="266" t="s">
        <v>1058</v>
      </c>
      <c r="I80" s="266" t="s">
        <v>1059</v>
      </c>
      <c r="J80" s="266"/>
      <c r="K80" s="277"/>
    </row>
    <row r="81" spans="2:11" ht="15" customHeight="1">
      <c r="B81" s="286"/>
      <c r="C81" s="287" t="s">
        <v>1060</v>
      </c>
      <c r="D81" s="287"/>
      <c r="E81" s="287"/>
      <c r="F81" s="288" t="s">
        <v>1055</v>
      </c>
      <c r="G81" s="287"/>
      <c r="H81" s="287" t="s">
        <v>1061</v>
      </c>
      <c r="I81" s="287" t="s">
        <v>1051</v>
      </c>
      <c r="J81" s="287">
        <v>15</v>
      </c>
      <c r="K81" s="277"/>
    </row>
    <row r="82" spans="2:11" ht="15" customHeight="1">
      <c r="B82" s="286"/>
      <c r="C82" s="287" t="s">
        <v>1062</v>
      </c>
      <c r="D82" s="287"/>
      <c r="E82" s="287"/>
      <c r="F82" s="288" t="s">
        <v>1055</v>
      </c>
      <c r="G82" s="287"/>
      <c r="H82" s="287" t="s">
        <v>1063</v>
      </c>
      <c r="I82" s="287" t="s">
        <v>1051</v>
      </c>
      <c r="J82" s="287">
        <v>15</v>
      </c>
      <c r="K82" s="277"/>
    </row>
    <row r="83" spans="2:11" ht="15" customHeight="1">
      <c r="B83" s="286"/>
      <c r="C83" s="287" t="s">
        <v>1064</v>
      </c>
      <c r="D83" s="287"/>
      <c r="E83" s="287"/>
      <c r="F83" s="288" t="s">
        <v>1055</v>
      </c>
      <c r="G83" s="287"/>
      <c r="H83" s="287" t="s">
        <v>1065</v>
      </c>
      <c r="I83" s="287" t="s">
        <v>1051</v>
      </c>
      <c r="J83" s="287">
        <v>20</v>
      </c>
      <c r="K83" s="277"/>
    </row>
    <row r="84" spans="2:11" ht="15" customHeight="1">
      <c r="B84" s="286"/>
      <c r="C84" s="287" t="s">
        <v>1066</v>
      </c>
      <c r="D84" s="287"/>
      <c r="E84" s="287"/>
      <c r="F84" s="288" t="s">
        <v>1055</v>
      </c>
      <c r="G84" s="287"/>
      <c r="H84" s="287" t="s">
        <v>1067</v>
      </c>
      <c r="I84" s="287" t="s">
        <v>1051</v>
      </c>
      <c r="J84" s="287">
        <v>20</v>
      </c>
      <c r="K84" s="277"/>
    </row>
    <row r="85" spans="2:11" ht="15" customHeight="1">
      <c r="B85" s="286"/>
      <c r="C85" s="266" t="s">
        <v>1068</v>
      </c>
      <c r="D85" s="266"/>
      <c r="E85" s="266"/>
      <c r="F85" s="285" t="s">
        <v>1055</v>
      </c>
      <c r="G85" s="284"/>
      <c r="H85" s="266" t="s">
        <v>1069</v>
      </c>
      <c r="I85" s="266" t="s">
        <v>1051</v>
      </c>
      <c r="J85" s="266">
        <v>50</v>
      </c>
      <c r="K85" s="277"/>
    </row>
    <row r="86" spans="2:11" ht="15" customHeight="1">
      <c r="B86" s="286"/>
      <c r="C86" s="266" t="s">
        <v>1070</v>
      </c>
      <c r="D86" s="266"/>
      <c r="E86" s="266"/>
      <c r="F86" s="285" t="s">
        <v>1055</v>
      </c>
      <c r="G86" s="284"/>
      <c r="H86" s="266" t="s">
        <v>1071</v>
      </c>
      <c r="I86" s="266" t="s">
        <v>1051</v>
      </c>
      <c r="J86" s="266">
        <v>20</v>
      </c>
      <c r="K86" s="277"/>
    </row>
    <row r="87" spans="2:11" ht="15" customHeight="1">
      <c r="B87" s="286"/>
      <c r="C87" s="266" t="s">
        <v>1072</v>
      </c>
      <c r="D87" s="266"/>
      <c r="E87" s="266"/>
      <c r="F87" s="285" t="s">
        <v>1055</v>
      </c>
      <c r="G87" s="284"/>
      <c r="H87" s="266" t="s">
        <v>1073</v>
      </c>
      <c r="I87" s="266" t="s">
        <v>1051</v>
      </c>
      <c r="J87" s="266">
        <v>20</v>
      </c>
      <c r="K87" s="277"/>
    </row>
    <row r="88" spans="2:11" ht="15" customHeight="1">
      <c r="B88" s="286"/>
      <c r="C88" s="266" t="s">
        <v>1074</v>
      </c>
      <c r="D88" s="266"/>
      <c r="E88" s="266"/>
      <c r="F88" s="285" t="s">
        <v>1055</v>
      </c>
      <c r="G88" s="284"/>
      <c r="H88" s="266" t="s">
        <v>1075</v>
      </c>
      <c r="I88" s="266" t="s">
        <v>1051</v>
      </c>
      <c r="J88" s="266">
        <v>50</v>
      </c>
      <c r="K88" s="277"/>
    </row>
    <row r="89" spans="2:11" ht="15" customHeight="1">
      <c r="B89" s="286"/>
      <c r="C89" s="266" t="s">
        <v>1076</v>
      </c>
      <c r="D89" s="266"/>
      <c r="E89" s="266"/>
      <c r="F89" s="285" t="s">
        <v>1055</v>
      </c>
      <c r="G89" s="284"/>
      <c r="H89" s="266" t="s">
        <v>1076</v>
      </c>
      <c r="I89" s="266" t="s">
        <v>1051</v>
      </c>
      <c r="J89" s="266">
        <v>50</v>
      </c>
      <c r="K89" s="277"/>
    </row>
    <row r="90" spans="2:11" ht="15" customHeight="1">
      <c r="B90" s="286"/>
      <c r="C90" s="266" t="s">
        <v>129</v>
      </c>
      <c r="D90" s="266"/>
      <c r="E90" s="266"/>
      <c r="F90" s="285" t="s">
        <v>1055</v>
      </c>
      <c r="G90" s="284"/>
      <c r="H90" s="266" t="s">
        <v>1077</v>
      </c>
      <c r="I90" s="266" t="s">
        <v>1051</v>
      </c>
      <c r="J90" s="266">
        <v>255</v>
      </c>
      <c r="K90" s="277"/>
    </row>
    <row r="91" spans="2:11" ht="15" customHeight="1">
      <c r="B91" s="286"/>
      <c r="C91" s="266" t="s">
        <v>1078</v>
      </c>
      <c r="D91" s="266"/>
      <c r="E91" s="266"/>
      <c r="F91" s="285" t="s">
        <v>1049</v>
      </c>
      <c r="G91" s="284"/>
      <c r="H91" s="266" t="s">
        <v>1079</v>
      </c>
      <c r="I91" s="266" t="s">
        <v>1080</v>
      </c>
      <c r="J91" s="266"/>
      <c r="K91" s="277"/>
    </row>
    <row r="92" spans="2:11" ht="15" customHeight="1">
      <c r="B92" s="286"/>
      <c r="C92" s="266" t="s">
        <v>1081</v>
      </c>
      <c r="D92" s="266"/>
      <c r="E92" s="266"/>
      <c r="F92" s="285" t="s">
        <v>1049</v>
      </c>
      <c r="G92" s="284"/>
      <c r="H92" s="266" t="s">
        <v>1082</v>
      </c>
      <c r="I92" s="266" t="s">
        <v>1083</v>
      </c>
      <c r="J92" s="266"/>
      <c r="K92" s="277"/>
    </row>
    <row r="93" spans="2:11" ht="15" customHeight="1">
      <c r="B93" s="286"/>
      <c r="C93" s="266" t="s">
        <v>1084</v>
      </c>
      <c r="D93" s="266"/>
      <c r="E93" s="266"/>
      <c r="F93" s="285" t="s">
        <v>1049</v>
      </c>
      <c r="G93" s="284"/>
      <c r="H93" s="266" t="s">
        <v>1084</v>
      </c>
      <c r="I93" s="266" t="s">
        <v>1083</v>
      </c>
      <c r="J93" s="266"/>
      <c r="K93" s="277"/>
    </row>
    <row r="94" spans="2:11" ht="15" customHeight="1">
      <c r="B94" s="286"/>
      <c r="C94" s="266" t="s">
        <v>40</v>
      </c>
      <c r="D94" s="266"/>
      <c r="E94" s="266"/>
      <c r="F94" s="285" t="s">
        <v>1049</v>
      </c>
      <c r="G94" s="284"/>
      <c r="H94" s="266" t="s">
        <v>1085</v>
      </c>
      <c r="I94" s="266" t="s">
        <v>1083</v>
      </c>
      <c r="J94" s="266"/>
      <c r="K94" s="277"/>
    </row>
    <row r="95" spans="2:11" ht="15" customHeight="1">
      <c r="B95" s="286"/>
      <c r="C95" s="266" t="s">
        <v>50</v>
      </c>
      <c r="D95" s="266"/>
      <c r="E95" s="266"/>
      <c r="F95" s="285" t="s">
        <v>1049</v>
      </c>
      <c r="G95" s="284"/>
      <c r="H95" s="266" t="s">
        <v>1086</v>
      </c>
      <c r="I95" s="266" t="s">
        <v>1083</v>
      </c>
      <c r="J95" s="266"/>
      <c r="K95" s="277"/>
    </row>
    <row r="96" spans="2:11" ht="15" customHeight="1">
      <c r="B96" s="289"/>
      <c r="C96" s="290"/>
      <c r="D96" s="290"/>
      <c r="E96" s="290"/>
      <c r="F96" s="290"/>
      <c r="G96" s="290"/>
      <c r="H96" s="290"/>
      <c r="I96" s="290"/>
      <c r="J96" s="290"/>
      <c r="K96" s="291"/>
    </row>
    <row r="97" spans="2:11" ht="18.75" customHeight="1">
      <c r="B97" s="292"/>
      <c r="C97" s="293"/>
      <c r="D97" s="293"/>
      <c r="E97" s="293"/>
      <c r="F97" s="293"/>
      <c r="G97" s="293"/>
      <c r="H97" s="293"/>
      <c r="I97" s="293"/>
      <c r="J97" s="293"/>
      <c r="K97" s="292"/>
    </row>
    <row r="98" spans="2:11" ht="18.75" customHeight="1">
      <c r="B98" s="272"/>
      <c r="C98" s="272"/>
      <c r="D98" s="272"/>
      <c r="E98" s="272"/>
      <c r="F98" s="272"/>
      <c r="G98" s="272"/>
      <c r="H98" s="272"/>
      <c r="I98" s="272"/>
      <c r="J98" s="272"/>
      <c r="K98" s="272"/>
    </row>
    <row r="99" spans="2:11" ht="7.5" customHeight="1">
      <c r="B99" s="273"/>
      <c r="C99" s="274"/>
      <c r="D99" s="274"/>
      <c r="E99" s="274"/>
      <c r="F99" s="274"/>
      <c r="G99" s="274"/>
      <c r="H99" s="274"/>
      <c r="I99" s="274"/>
      <c r="J99" s="274"/>
      <c r="K99" s="275"/>
    </row>
    <row r="100" spans="2:11" ht="45" customHeight="1">
      <c r="B100" s="276"/>
      <c r="C100" s="387" t="s">
        <v>1087</v>
      </c>
      <c r="D100" s="387"/>
      <c r="E100" s="387"/>
      <c r="F100" s="387"/>
      <c r="G100" s="387"/>
      <c r="H100" s="387"/>
      <c r="I100" s="387"/>
      <c r="J100" s="387"/>
      <c r="K100" s="277"/>
    </row>
    <row r="101" spans="2:11" ht="17.25" customHeight="1">
      <c r="B101" s="276"/>
      <c r="C101" s="278" t="s">
        <v>1043</v>
      </c>
      <c r="D101" s="278"/>
      <c r="E101" s="278"/>
      <c r="F101" s="278" t="s">
        <v>1044</v>
      </c>
      <c r="G101" s="279"/>
      <c r="H101" s="278" t="s">
        <v>124</v>
      </c>
      <c r="I101" s="278" t="s">
        <v>59</v>
      </c>
      <c r="J101" s="278" t="s">
        <v>1045</v>
      </c>
      <c r="K101" s="277"/>
    </row>
    <row r="102" spans="2:11" ht="17.25" customHeight="1">
      <c r="B102" s="276"/>
      <c r="C102" s="280" t="s">
        <v>1046</v>
      </c>
      <c r="D102" s="280"/>
      <c r="E102" s="280"/>
      <c r="F102" s="281" t="s">
        <v>1047</v>
      </c>
      <c r="G102" s="282"/>
      <c r="H102" s="280"/>
      <c r="I102" s="280"/>
      <c r="J102" s="280" t="s">
        <v>1048</v>
      </c>
      <c r="K102" s="277"/>
    </row>
    <row r="103" spans="2:11" ht="5.25" customHeight="1">
      <c r="B103" s="276"/>
      <c r="C103" s="278"/>
      <c r="D103" s="278"/>
      <c r="E103" s="278"/>
      <c r="F103" s="278"/>
      <c r="G103" s="294"/>
      <c r="H103" s="278"/>
      <c r="I103" s="278"/>
      <c r="J103" s="278"/>
      <c r="K103" s="277"/>
    </row>
    <row r="104" spans="2:11" ht="15" customHeight="1">
      <c r="B104" s="276"/>
      <c r="C104" s="266" t="s">
        <v>55</v>
      </c>
      <c r="D104" s="283"/>
      <c r="E104" s="283"/>
      <c r="F104" s="285" t="s">
        <v>1049</v>
      </c>
      <c r="G104" s="294"/>
      <c r="H104" s="266" t="s">
        <v>1088</v>
      </c>
      <c r="I104" s="266" t="s">
        <v>1051</v>
      </c>
      <c r="J104" s="266">
        <v>20</v>
      </c>
      <c r="K104" s="277"/>
    </row>
    <row r="105" spans="2:11" ht="15" customHeight="1">
      <c r="B105" s="276"/>
      <c r="C105" s="266" t="s">
        <v>1052</v>
      </c>
      <c r="D105" s="266"/>
      <c r="E105" s="266"/>
      <c r="F105" s="285" t="s">
        <v>1049</v>
      </c>
      <c r="G105" s="266"/>
      <c r="H105" s="266" t="s">
        <v>1088</v>
      </c>
      <c r="I105" s="266" t="s">
        <v>1051</v>
      </c>
      <c r="J105" s="266">
        <v>120</v>
      </c>
      <c r="K105" s="277"/>
    </row>
    <row r="106" spans="2:11" ht="15" customHeight="1">
      <c r="B106" s="286"/>
      <c r="C106" s="266" t="s">
        <v>1054</v>
      </c>
      <c r="D106" s="266"/>
      <c r="E106" s="266"/>
      <c r="F106" s="285" t="s">
        <v>1055</v>
      </c>
      <c r="G106" s="266"/>
      <c r="H106" s="266" t="s">
        <v>1088</v>
      </c>
      <c r="I106" s="266" t="s">
        <v>1051</v>
      </c>
      <c r="J106" s="266">
        <v>50</v>
      </c>
      <c r="K106" s="277"/>
    </row>
    <row r="107" spans="2:11" ht="15" customHeight="1">
      <c r="B107" s="286"/>
      <c r="C107" s="266" t="s">
        <v>1057</v>
      </c>
      <c r="D107" s="266"/>
      <c r="E107" s="266"/>
      <c r="F107" s="285" t="s">
        <v>1049</v>
      </c>
      <c r="G107" s="266"/>
      <c r="H107" s="266" t="s">
        <v>1088</v>
      </c>
      <c r="I107" s="266" t="s">
        <v>1059</v>
      </c>
      <c r="J107" s="266"/>
      <c r="K107" s="277"/>
    </row>
    <row r="108" spans="2:11" ht="15" customHeight="1">
      <c r="B108" s="286"/>
      <c r="C108" s="266" t="s">
        <v>1068</v>
      </c>
      <c r="D108" s="266"/>
      <c r="E108" s="266"/>
      <c r="F108" s="285" t="s">
        <v>1055</v>
      </c>
      <c r="G108" s="266"/>
      <c r="H108" s="266" t="s">
        <v>1088</v>
      </c>
      <c r="I108" s="266" t="s">
        <v>1051</v>
      </c>
      <c r="J108" s="266">
        <v>50</v>
      </c>
      <c r="K108" s="277"/>
    </row>
    <row r="109" spans="2:11" ht="15" customHeight="1">
      <c r="B109" s="286"/>
      <c r="C109" s="266" t="s">
        <v>1076</v>
      </c>
      <c r="D109" s="266"/>
      <c r="E109" s="266"/>
      <c r="F109" s="285" t="s">
        <v>1055</v>
      </c>
      <c r="G109" s="266"/>
      <c r="H109" s="266" t="s">
        <v>1088</v>
      </c>
      <c r="I109" s="266" t="s">
        <v>1051</v>
      </c>
      <c r="J109" s="266">
        <v>50</v>
      </c>
      <c r="K109" s="277"/>
    </row>
    <row r="110" spans="2:11" ht="15" customHeight="1">
      <c r="B110" s="286"/>
      <c r="C110" s="266" t="s">
        <v>1074</v>
      </c>
      <c r="D110" s="266"/>
      <c r="E110" s="266"/>
      <c r="F110" s="285" t="s">
        <v>1055</v>
      </c>
      <c r="G110" s="266"/>
      <c r="H110" s="266" t="s">
        <v>1088</v>
      </c>
      <c r="I110" s="266" t="s">
        <v>1051</v>
      </c>
      <c r="J110" s="266">
        <v>50</v>
      </c>
      <c r="K110" s="277"/>
    </row>
    <row r="111" spans="2:11" ht="15" customHeight="1">
      <c r="B111" s="286"/>
      <c r="C111" s="266" t="s">
        <v>55</v>
      </c>
      <c r="D111" s="266"/>
      <c r="E111" s="266"/>
      <c r="F111" s="285" t="s">
        <v>1049</v>
      </c>
      <c r="G111" s="266"/>
      <c r="H111" s="266" t="s">
        <v>1089</v>
      </c>
      <c r="I111" s="266" t="s">
        <v>1051</v>
      </c>
      <c r="J111" s="266">
        <v>20</v>
      </c>
      <c r="K111" s="277"/>
    </row>
    <row r="112" spans="2:11" ht="15" customHeight="1">
      <c r="B112" s="286"/>
      <c r="C112" s="266" t="s">
        <v>1090</v>
      </c>
      <c r="D112" s="266"/>
      <c r="E112" s="266"/>
      <c r="F112" s="285" t="s">
        <v>1049</v>
      </c>
      <c r="G112" s="266"/>
      <c r="H112" s="266" t="s">
        <v>1091</v>
      </c>
      <c r="I112" s="266" t="s">
        <v>1051</v>
      </c>
      <c r="J112" s="266">
        <v>120</v>
      </c>
      <c r="K112" s="277"/>
    </row>
    <row r="113" spans="2:11" ht="15" customHeight="1">
      <c r="B113" s="286"/>
      <c r="C113" s="266" t="s">
        <v>40</v>
      </c>
      <c r="D113" s="266"/>
      <c r="E113" s="266"/>
      <c r="F113" s="285" t="s">
        <v>1049</v>
      </c>
      <c r="G113" s="266"/>
      <c r="H113" s="266" t="s">
        <v>1092</v>
      </c>
      <c r="I113" s="266" t="s">
        <v>1083</v>
      </c>
      <c r="J113" s="266"/>
      <c r="K113" s="277"/>
    </row>
    <row r="114" spans="2:11" ht="15" customHeight="1">
      <c r="B114" s="286"/>
      <c r="C114" s="266" t="s">
        <v>50</v>
      </c>
      <c r="D114" s="266"/>
      <c r="E114" s="266"/>
      <c r="F114" s="285" t="s">
        <v>1049</v>
      </c>
      <c r="G114" s="266"/>
      <c r="H114" s="266" t="s">
        <v>1093</v>
      </c>
      <c r="I114" s="266" t="s">
        <v>1083</v>
      </c>
      <c r="J114" s="266"/>
      <c r="K114" s="277"/>
    </row>
    <row r="115" spans="2:11" ht="15" customHeight="1">
      <c r="B115" s="286"/>
      <c r="C115" s="266" t="s">
        <v>59</v>
      </c>
      <c r="D115" s="266"/>
      <c r="E115" s="266"/>
      <c r="F115" s="285" t="s">
        <v>1049</v>
      </c>
      <c r="G115" s="266"/>
      <c r="H115" s="266" t="s">
        <v>1094</v>
      </c>
      <c r="I115" s="266" t="s">
        <v>1095</v>
      </c>
      <c r="J115" s="266"/>
      <c r="K115" s="277"/>
    </row>
    <row r="116" spans="2:11" ht="15" customHeight="1">
      <c r="B116" s="289"/>
      <c r="C116" s="295"/>
      <c r="D116" s="295"/>
      <c r="E116" s="295"/>
      <c r="F116" s="295"/>
      <c r="G116" s="295"/>
      <c r="H116" s="295"/>
      <c r="I116" s="295"/>
      <c r="J116" s="295"/>
      <c r="K116" s="291"/>
    </row>
    <row r="117" spans="2:11" ht="18.75" customHeight="1">
      <c r="B117" s="296"/>
      <c r="C117" s="262"/>
      <c r="D117" s="262"/>
      <c r="E117" s="262"/>
      <c r="F117" s="297"/>
      <c r="G117" s="262"/>
      <c r="H117" s="262"/>
      <c r="I117" s="262"/>
      <c r="J117" s="262"/>
      <c r="K117" s="296"/>
    </row>
    <row r="118" spans="2:11" ht="18.75" customHeight="1">
      <c r="B118" s="272"/>
      <c r="C118" s="272"/>
      <c r="D118" s="272"/>
      <c r="E118" s="272"/>
      <c r="F118" s="272"/>
      <c r="G118" s="272"/>
      <c r="H118" s="272"/>
      <c r="I118" s="272"/>
      <c r="J118" s="272"/>
      <c r="K118" s="272"/>
    </row>
    <row r="119" spans="2:11" ht="7.5" customHeight="1">
      <c r="B119" s="298"/>
      <c r="C119" s="299"/>
      <c r="D119" s="299"/>
      <c r="E119" s="299"/>
      <c r="F119" s="299"/>
      <c r="G119" s="299"/>
      <c r="H119" s="299"/>
      <c r="I119" s="299"/>
      <c r="J119" s="299"/>
      <c r="K119" s="300"/>
    </row>
    <row r="120" spans="2:11" ht="45" customHeight="1">
      <c r="B120" s="301"/>
      <c r="C120" s="383" t="s">
        <v>1096</v>
      </c>
      <c r="D120" s="383"/>
      <c r="E120" s="383"/>
      <c r="F120" s="383"/>
      <c r="G120" s="383"/>
      <c r="H120" s="383"/>
      <c r="I120" s="383"/>
      <c r="J120" s="383"/>
      <c r="K120" s="302"/>
    </row>
    <row r="121" spans="2:11" ht="17.25" customHeight="1">
      <c r="B121" s="303"/>
      <c r="C121" s="278" t="s">
        <v>1043</v>
      </c>
      <c r="D121" s="278"/>
      <c r="E121" s="278"/>
      <c r="F121" s="278" t="s">
        <v>1044</v>
      </c>
      <c r="G121" s="279"/>
      <c r="H121" s="278" t="s">
        <v>124</v>
      </c>
      <c r="I121" s="278" t="s">
        <v>59</v>
      </c>
      <c r="J121" s="278" t="s">
        <v>1045</v>
      </c>
      <c r="K121" s="304"/>
    </row>
    <row r="122" spans="2:11" ht="17.25" customHeight="1">
      <c r="B122" s="303"/>
      <c r="C122" s="280" t="s">
        <v>1046</v>
      </c>
      <c r="D122" s="280"/>
      <c r="E122" s="280"/>
      <c r="F122" s="281" t="s">
        <v>1047</v>
      </c>
      <c r="G122" s="282"/>
      <c r="H122" s="280"/>
      <c r="I122" s="280"/>
      <c r="J122" s="280" t="s">
        <v>1048</v>
      </c>
      <c r="K122" s="304"/>
    </row>
    <row r="123" spans="2:11" ht="5.25" customHeight="1">
      <c r="B123" s="305"/>
      <c r="C123" s="283"/>
      <c r="D123" s="283"/>
      <c r="E123" s="283"/>
      <c r="F123" s="283"/>
      <c r="G123" s="266"/>
      <c r="H123" s="283"/>
      <c r="I123" s="283"/>
      <c r="J123" s="283"/>
      <c r="K123" s="306"/>
    </row>
    <row r="124" spans="2:11" ht="15" customHeight="1">
      <c r="B124" s="305"/>
      <c r="C124" s="266" t="s">
        <v>1052</v>
      </c>
      <c r="D124" s="283"/>
      <c r="E124" s="283"/>
      <c r="F124" s="285" t="s">
        <v>1049</v>
      </c>
      <c r="G124" s="266"/>
      <c r="H124" s="266" t="s">
        <v>1088</v>
      </c>
      <c r="I124" s="266" t="s">
        <v>1051</v>
      </c>
      <c r="J124" s="266">
        <v>120</v>
      </c>
      <c r="K124" s="307"/>
    </row>
    <row r="125" spans="2:11" ht="15" customHeight="1">
      <c r="B125" s="305"/>
      <c r="C125" s="266" t="s">
        <v>1097</v>
      </c>
      <c r="D125" s="266"/>
      <c r="E125" s="266"/>
      <c r="F125" s="285" t="s">
        <v>1049</v>
      </c>
      <c r="G125" s="266"/>
      <c r="H125" s="266" t="s">
        <v>1098</v>
      </c>
      <c r="I125" s="266" t="s">
        <v>1051</v>
      </c>
      <c r="J125" s="266" t="s">
        <v>1099</v>
      </c>
      <c r="K125" s="307"/>
    </row>
    <row r="126" spans="2:11" ht="15" customHeight="1">
      <c r="B126" s="305"/>
      <c r="C126" s="266" t="s">
        <v>86</v>
      </c>
      <c r="D126" s="266"/>
      <c r="E126" s="266"/>
      <c r="F126" s="285" t="s">
        <v>1049</v>
      </c>
      <c r="G126" s="266"/>
      <c r="H126" s="266" t="s">
        <v>1100</v>
      </c>
      <c r="I126" s="266" t="s">
        <v>1051</v>
      </c>
      <c r="J126" s="266" t="s">
        <v>1099</v>
      </c>
      <c r="K126" s="307"/>
    </row>
    <row r="127" spans="2:11" ht="15" customHeight="1">
      <c r="B127" s="305"/>
      <c r="C127" s="266" t="s">
        <v>1060</v>
      </c>
      <c r="D127" s="266"/>
      <c r="E127" s="266"/>
      <c r="F127" s="285" t="s">
        <v>1055</v>
      </c>
      <c r="G127" s="266"/>
      <c r="H127" s="266" t="s">
        <v>1061</v>
      </c>
      <c r="I127" s="266" t="s">
        <v>1051</v>
      </c>
      <c r="J127" s="266">
        <v>15</v>
      </c>
      <c r="K127" s="307"/>
    </row>
    <row r="128" spans="2:11" ht="15" customHeight="1">
      <c r="B128" s="305"/>
      <c r="C128" s="287" t="s">
        <v>1062</v>
      </c>
      <c r="D128" s="287"/>
      <c r="E128" s="287"/>
      <c r="F128" s="288" t="s">
        <v>1055</v>
      </c>
      <c r="G128" s="287"/>
      <c r="H128" s="287" t="s">
        <v>1063</v>
      </c>
      <c r="I128" s="287" t="s">
        <v>1051</v>
      </c>
      <c r="J128" s="287">
        <v>15</v>
      </c>
      <c r="K128" s="307"/>
    </row>
    <row r="129" spans="2:11" ht="15" customHeight="1">
      <c r="B129" s="305"/>
      <c r="C129" s="287" t="s">
        <v>1064</v>
      </c>
      <c r="D129" s="287"/>
      <c r="E129" s="287"/>
      <c r="F129" s="288" t="s">
        <v>1055</v>
      </c>
      <c r="G129" s="287"/>
      <c r="H129" s="287" t="s">
        <v>1065</v>
      </c>
      <c r="I129" s="287" t="s">
        <v>1051</v>
      </c>
      <c r="J129" s="287">
        <v>20</v>
      </c>
      <c r="K129" s="307"/>
    </row>
    <row r="130" spans="2:11" ht="15" customHeight="1">
      <c r="B130" s="305"/>
      <c r="C130" s="287" t="s">
        <v>1066</v>
      </c>
      <c r="D130" s="287"/>
      <c r="E130" s="287"/>
      <c r="F130" s="288" t="s">
        <v>1055</v>
      </c>
      <c r="G130" s="287"/>
      <c r="H130" s="287" t="s">
        <v>1067</v>
      </c>
      <c r="I130" s="287" t="s">
        <v>1051</v>
      </c>
      <c r="J130" s="287">
        <v>20</v>
      </c>
      <c r="K130" s="307"/>
    </row>
    <row r="131" spans="2:11" ht="15" customHeight="1">
      <c r="B131" s="305"/>
      <c r="C131" s="266" t="s">
        <v>1054</v>
      </c>
      <c r="D131" s="266"/>
      <c r="E131" s="266"/>
      <c r="F131" s="285" t="s">
        <v>1055</v>
      </c>
      <c r="G131" s="266"/>
      <c r="H131" s="266" t="s">
        <v>1088</v>
      </c>
      <c r="I131" s="266" t="s">
        <v>1051</v>
      </c>
      <c r="J131" s="266">
        <v>50</v>
      </c>
      <c r="K131" s="307"/>
    </row>
    <row r="132" spans="2:11" ht="15" customHeight="1">
      <c r="B132" s="305"/>
      <c r="C132" s="266" t="s">
        <v>1068</v>
      </c>
      <c r="D132" s="266"/>
      <c r="E132" s="266"/>
      <c r="F132" s="285" t="s">
        <v>1055</v>
      </c>
      <c r="G132" s="266"/>
      <c r="H132" s="266" t="s">
        <v>1088</v>
      </c>
      <c r="I132" s="266" t="s">
        <v>1051</v>
      </c>
      <c r="J132" s="266">
        <v>50</v>
      </c>
      <c r="K132" s="307"/>
    </row>
    <row r="133" spans="2:11" ht="15" customHeight="1">
      <c r="B133" s="305"/>
      <c r="C133" s="266" t="s">
        <v>1074</v>
      </c>
      <c r="D133" s="266"/>
      <c r="E133" s="266"/>
      <c r="F133" s="285" t="s">
        <v>1055</v>
      </c>
      <c r="G133" s="266"/>
      <c r="H133" s="266" t="s">
        <v>1088</v>
      </c>
      <c r="I133" s="266" t="s">
        <v>1051</v>
      </c>
      <c r="J133" s="266">
        <v>50</v>
      </c>
      <c r="K133" s="307"/>
    </row>
    <row r="134" spans="2:11" ht="15" customHeight="1">
      <c r="B134" s="305"/>
      <c r="C134" s="266" t="s">
        <v>1076</v>
      </c>
      <c r="D134" s="266"/>
      <c r="E134" s="266"/>
      <c r="F134" s="285" t="s">
        <v>1055</v>
      </c>
      <c r="G134" s="266"/>
      <c r="H134" s="266" t="s">
        <v>1088</v>
      </c>
      <c r="I134" s="266" t="s">
        <v>1051</v>
      </c>
      <c r="J134" s="266">
        <v>50</v>
      </c>
      <c r="K134" s="307"/>
    </row>
    <row r="135" spans="2:11" ht="15" customHeight="1">
      <c r="B135" s="305"/>
      <c r="C135" s="266" t="s">
        <v>129</v>
      </c>
      <c r="D135" s="266"/>
      <c r="E135" s="266"/>
      <c r="F135" s="285" t="s">
        <v>1055</v>
      </c>
      <c r="G135" s="266"/>
      <c r="H135" s="266" t="s">
        <v>1101</v>
      </c>
      <c r="I135" s="266" t="s">
        <v>1051</v>
      </c>
      <c r="J135" s="266">
        <v>255</v>
      </c>
      <c r="K135" s="307"/>
    </row>
    <row r="136" spans="2:11" ht="15" customHeight="1">
      <c r="B136" s="305"/>
      <c r="C136" s="266" t="s">
        <v>1078</v>
      </c>
      <c r="D136" s="266"/>
      <c r="E136" s="266"/>
      <c r="F136" s="285" t="s">
        <v>1049</v>
      </c>
      <c r="G136" s="266"/>
      <c r="H136" s="266" t="s">
        <v>1102</v>
      </c>
      <c r="I136" s="266" t="s">
        <v>1080</v>
      </c>
      <c r="J136" s="266"/>
      <c r="K136" s="307"/>
    </row>
    <row r="137" spans="2:11" ht="15" customHeight="1">
      <c r="B137" s="305"/>
      <c r="C137" s="266" t="s">
        <v>1081</v>
      </c>
      <c r="D137" s="266"/>
      <c r="E137" s="266"/>
      <c r="F137" s="285" t="s">
        <v>1049</v>
      </c>
      <c r="G137" s="266"/>
      <c r="H137" s="266" t="s">
        <v>1103</v>
      </c>
      <c r="I137" s="266" t="s">
        <v>1083</v>
      </c>
      <c r="J137" s="266"/>
      <c r="K137" s="307"/>
    </row>
    <row r="138" spans="2:11" ht="15" customHeight="1">
      <c r="B138" s="305"/>
      <c r="C138" s="266" t="s">
        <v>1084</v>
      </c>
      <c r="D138" s="266"/>
      <c r="E138" s="266"/>
      <c r="F138" s="285" t="s">
        <v>1049</v>
      </c>
      <c r="G138" s="266"/>
      <c r="H138" s="266" t="s">
        <v>1084</v>
      </c>
      <c r="I138" s="266" t="s">
        <v>1083</v>
      </c>
      <c r="J138" s="266"/>
      <c r="K138" s="307"/>
    </row>
    <row r="139" spans="2:11" ht="15" customHeight="1">
      <c r="B139" s="305"/>
      <c r="C139" s="266" t="s">
        <v>40</v>
      </c>
      <c r="D139" s="266"/>
      <c r="E139" s="266"/>
      <c r="F139" s="285" t="s">
        <v>1049</v>
      </c>
      <c r="G139" s="266"/>
      <c r="H139" s="266" t="s">
        <v>1104</v>
      </c>
      <c r="I139" s="266" t="s">
        <v>1083</v>
      </c>
      <c r="J139" s="266"/>
      <c r="K139" s="307"/>
    </row>
    <row r="140" spans="2:11" ht="15" customHeight="1">
      <c r="B140" s="305"/>
      <c r="C140" s="266" t="s">
        <v>1105</v>
      </c>
      <c r="D140" s="266"/>
      <c r="E140" s="266"/>
      <c r="F140" s="285" t="s">
        <v>1049</v>
      </c>
      <c r="G140" s="266"/>
      <c r="H140" s="266" t="s">
        <v>1106</v>
      </c>
      <c r="I140" s="266" t="s">
        <v>1083</v>
      </c>
      <c r="J140" s="266"/>
      <c r="K140" s="307"/>
    </row>
    <row r="141" spans="2:11" ht="15" customHeight="1">
      <c r="B141" s="308"/>
      <c r="C141" s="309"/>
      <c r="D141" s="309"/>
      <c r="E141" s="309"/>
      <c r="F141" s="309"/>
      <c r="G141" s="309"/>
      <c r="H141" s="309"/>
      <c r="I141" s="309"/>
      <c r="J141" s="309"/>
      <c r="K141" s="310"/>
    </row>
    <row r="142" spans="2:11" ht="18.75" customHeight="1">
      <c r="B142" s="262"/>
      <c r="C142" s="262"/>
      <c r="D142" s="262"/>
      <c r="E142" s="262"/>
      <c r="F142" s="297"/>
      <c r="G142" s="262"/>
      <c r="H142" s="262"/>
      <c r="I142" s="262"/>
      <c r="J142" s="262"/>
      <c r="K142" s="262"/>
    </row>
    <row r="143" spans="2:11" ht="18.75" customHeight="1">
      <c r="B143" s="272"/>
      <c r="C143" s="272"/>
      <c r="D143" s="272"/>
      <c r="E143" s="272"/>
      <c r="F143" s="272"/>
      <c r="G143" s="272"/>
      <c r="H143" s="272"/>
      <c r="I143" s="272"/>
      <c r="J143" s="272"/>
      <c r="K143" s="272"/>
    </row>
    <row r="144" spans="2:11" ht="7.5" customHeight="1">
      <c r="B144" s="273"/>
      <c r="C144" s="274"/>
      <c r="D144" s="274"/>
      <c r="E144" s="274"/>
      <c r="F144" s="274"/>
      <c r="G144" s="274"/>
      <c r="H144" s="274"/>
      <c r="I144" s="274"/>
      <c r="J144" s="274"/>
      <c r="K144" s="275"/>
    </row>
    <row r="145" spans="2:11" ht="45" customHeight="1">
      <c r="B145" s="276"/>
      <c r="C145" s="387" t="s">
        <v>1107</v>
      </c>
      <c r="D145" s="387"/>
      <c r="E145" s="387"/>
      <c r="F145" s="387"/>
      <c r="G145" s="387"/>
      <c r="H145" s="387"/>
      <c r="I145" s="387"/>
      <c r="J145" s="387"/>
      <c r="K145" s="277"/>
    </row>
    <row r="146" spans="2:11" ht="17.25" customHeight="1">
      <c r="B146" s="276"/>
      <c r="C146" s="278" t="s">
        <v>1043</v>
      </c>
      <c r="D146" s="278"/>
      <c r="E146" s="278"/>
      <c r="F146" s="278" t="s">
        <v>1044</v>
      </c>
      <c r="G146" s="279"/>
      <c r="H146" s="278" t="s">
        <v>124</v>
      </c>
      <c r="I146" s="278" t="s">
        <v>59</v>
      </c>
      <c r="J146" s="278" t="s">
        <v>1045</v>
      </c>
      <c r="K146" s="277"/>
    </row>
    <row r="147" spans="2:11" ht="17.25" customHeight="1">
      <c r="B147" s="276"/>
      <c r="C147" s="280" t="s">
        <v>1046</v>
      </c>
      <c r="D147" s="280"/>
      <c r="E147" s="280"/>
      <c r="F147" s="281" t="s">
        <v>1047</v>
      </c>
      <c r="G147" s="282"/>
      <c r="H147" s="280"/>
      <c r="I147" s="280"/>
      <c r="J147" s="280" t="s">
        <v>1048</v>
      </c>
      <c r="K147" s="277"/>
    </row>
    <row r="148" spans="2:11" ht="5.25" customHeight="1">
      <c r="B148" s="286"/>
      <c r="C148" s="283"/>
      <c r="D148" s="283"/>
      <c r="E148" s="283"/>
      <c r="F148" s="283"/>
      <c r="G148" s="284"/>
      <c r="H148" s="283"/>
      <c r="I148" s="283"/>
      <c r="J148" s="283"/>
      <c r="K148" s="307"/>
    </row>
    <row r="149" spans="2:11" ht="15" customHeight="1">
      <c r="B149" s="286"/>
      <c r="C149" s="311" t="s">
        <v>1052</v>
      </c>
      <c r="D149" s="266"/>
      <c r="E149" s="266"/>
      <c r="F149" s="312" t="s">
        <v>1049</v>
      </c>
      <c r="G149" s="266"/>
      <c r="H149" s="311" t="s">
        <v>1088</v>
      </c>
      <c r="I149" s="311" t="s">
        <v>1051</v>
      </c>
      <c r="J149" s="311">
        <v>120</v>
      </c>
      <c r="K149" s="307"/>
    </row>
    <row r="150" spans="2:11" ht="15" customHeight="1">
      <c r="B150" s="286"/>
      <c r="C150" s="311" t="s">
        <v>1097</v>
      </c>
      <c r="D150" s="266"/>
      <c r="E150" s="266"/>
      <c r="F150" s="312" t="s">
        <v>1049</v>
      </c>
      <c r="G150" s="266"/>
      <c r="H150" s="311" t="s">
        <v>1108</v>
      </c>
      <c r="I150" s="311" t="s">
        <v>1051</v>
      </c>
      <c r="J150" s="311" t="s">
        <v>1099</v>
      </c>
      <c r="K150" s="307"/>
    </row>
    <row r="151" spans="2:11" ht="15" customHeight="1">
      <c r="B151" s="286"/>
      <c r="C151" s="311" t="s">
        <v>86</v>
      </c>
      <c r="D151" s="266"/>
      <c r="E151" s="266"/>
      <c r="F151" s="312" t="s">
        <v>1049</v>
      </c>
      <c r="G151" s="266"/>
      <c r="H151" s="311" t="s">
        <v>1109</v>
      </c>
      <c r="I151" s="311" t="s">
        <v>1051</v>
      </c>
      <c r="J151" s="311" t="s">
        <v>1099</v>
      </c>
      <c r="K151" s="307"/>
    </row>
    <row r="152" spans="2:11" ht="15" customHeight="1">
      <c r="B152" s="286"/>
      <c r="C152" s="311" t="s">
        <v>1054</v>
      </c>
      <c r="D152" s="266"/>
      <c r="E152" s="266"/>
      <c r="F152" s="312" t="s">
        <v>1055</v>
      </c>
      <c r="G152" s="266"/>
      <c r="H152" s="311" t="s">
        <v>1088</v>
      </c>
      <c r="I152" s="311" t="s">
        <v>1051</v>
      </c>
      <c r="J152" s="311">
        <v>50</v>
      </c>
      <c r="K152" s="307"/>
    </row>
    <row r="153" spans="2:11" ht="15" customHeight="1">
      <c r="B153" s="286"/>
      <c r="C153" s="311" t="s">
        <v>1057</v>
      </c>
      <c r="D153" s="266"/>
      <c r="E153" s="266"/>
      <c r="F153" s="312" t="s">
        <v>1049</v>
      </c>
      <c r="G153" s="266"/>
      <c r="H153" s="311" t="s">
        <v>1088</v>
      </c>
      <c r="I153" s="311" t="s">
        <v>1059</v>
      </c>
      <c r="J153" s="311"/>
      <c r="K153" s="307"/>
    </row>
    <row r="154" spans="2:11" ht="15" customHeight="1">
      <c r="B154" s="286"/>
      <c r="C154" s="311" t="s">
        <v>1068</v>
      </c>
      <c r="D154" s="266"/>
      <c r="E154" s="266"/>
      <c r="F154" s="312" t="s">
        <v>1055</v>
      </c>
      <c r="G154" s="266"/>
      <c r="H154" s="311" t="s">
        <v>1088</v>
      </c>
      <c r="I154" s="311" t="s">
        <v>1051</v>
      </c>
      <c r="J154" s="311">
        <v>50</v>
      </c>
      <c r="K154" s="307"/>
    </row>
    <row r="155" spans="2:11" ht="15" customHeight="1">
      <c r="B155" s="286"/>
      <c r="C155" s="311" t="s">
        <v>1076</v>
      </c>
      <c r="D155" s="266"/>
      <c r="E155" s="266"/>
      <c r="F155" s="312" t="s">
        <v>1055</v>
      </c>
      <c r="G155" s="266"/>
      <c r="H155" s="311" t="s">
        <v>1088</v>
      </c>
      <c r="I155" s="311" t="s">
        <v>1051</v>
      </c>
      <c r="J155" s="311">
        <v>50</v>
      </c>
      <c r="K155" s="307"/>
    </row>
    <row r="156" spans="2:11" ht="15" customHeight="1">
      <c r="B156" s="286"/>
      <c r="C156" s="311" t="s">
        <v>1074</v>
      </c>
      <c r="D156" s="266"/>
      <c r="E156" s="266"/>
      <c r="F156" s="312" t="s">
        <v>1055</v>
      </c>
      <c r="G156" s="266"/>
      <c r="H156" s="311" t="s">
        <v>1088</v>
      </c>
      <c r="I156" s="311" t="s">
        <v>1051</v>
      </c>
      <c r="J156" s="311">
        <v>50</v>
      </c>
      <c r="K156" s="307"/>
    </row>
    <row r="157" spans="2:11" ht="15" customHeight="1">
      <c r="B157" s="286"/>
      <c r="C157" s="311" t="s">
        <v>104</v>
      </c>
      <c r="D157" s="266"/>
      <c r="E157" s="266"/>
      <c r="F157" s="312" t="s">
        <v>1049</v>
      </c>
      <c r="G157" s="266"/>
      <c r="H157" s="311" t="s">
        <v>1110</v>
      </c>
      <c r="I157" s="311" t="s">
        <v>1051</v>
      </c>
      <c r="J157" s="311" t="s">
        <v>1111</v>
      </c>
      <c r="K157" s="307"/>
    </row>
    <row r="158" spans="2:11" ht="15" customHeight="1">
      <c r="B158" s="286"/>
      <c r="C158" s="311" t="s">
        <v>1112</v>
      </c>
      <c r="D158" s="266"/>
      <c r="E158" s="266"/>
      <c r="F158" s="312" t="s">
        <v>1049</v>
      </c>
      <c r="G158" s="266"/>
      <c r="H158" s="311" t="s">
        <v>1113</v>
      </c>
      <c r="I158" s="311" t="s">
        <v>1083</v>
      </c>
      <c r="J158" s="311"/>
      <c r="K158" s="307"/>
    </row>
    <row r="159" spans="2:11" ht="15" customHeight="1">
      <c r="B159" s="313"/>
      <c r="C159" s="295"/>
      <c r="D159" s="295"/>
      <c r="E159" s="295"/>
      <c r="F159" s="295"/>
      <c r="G159" s="295"/>
      <c r="H159" s="295"/>
      <c r="I159" s="295"/>
      <c r="J159" s="295"/>
      <c r="K159" s="314"/>
    </row>
    <row r="160" spans="2:11" ht="18.75" customHeight="1">
      <c r="B160" s="262"/>
      <c r="C160" s="266"/>
      <c r="D160" s="266"/>
      <c r="E160" s="266"/>
      <c r="F160" s="285"/>
      <c r="G160" s="266"/>
      <c r="H160" s="266"/>
      <c r="I160" s="266"/>
      <c r="J160" s="266"/>
      <c r="K160" s="262"/>
    </row>
    <row r="161" spans="2:11" ht="18.75" customHeight="1">
      <c r="B161" s="272"/>
      <c r="C161" s="272"/>
      <c r="D161" s="272"/>
      <c r="E161" s="272"/>
      <c r="F161" s="272"/>
      <c r="G161" s="272"/>
      <c r="H161" s="272"/>
      <c r="I161" s="272"/>
      <c r="J161" s="272"/>
      <c r="K161" s="272"/>
    </row>
    <row r="162" spans="2:11" ht="7.5" customHeight="1">
      <c r="B162" s="254"/>
      <c r="C162" s="255"/>
      <c r="D162" s="255"/>
      <c r="E162" s="255"/>
      <c r="F162" s="255"/>
      <c r="G162" s="255"/>
      <c r="H162" s="255"/>
      <c r="I162" s="255"/>
      <c r="J162" s="255"/>
      <c r="K162" s="256"/>
    </row>
    <row r="163" spans="2:11" ht="45" customHeight="1">
      <c r="B163" s="257"/>
      <c r="C163" s="383" t="s">
        <v>1114</v>
      </c>
      <c r="D163" s="383"/>
      <c r="E163" s="383"/>
      <c r="F163" s="383"/>
      <c r="G163" s="383"/>
      <c r="H163" s="383"/>
      <c r="I163" s="383"/>
      <c r="J163" s="383"/>
      <c r="K163" s="258"/>
    </row>
    <row r="164" spans="2:11" ht="17.25" customHeight="1">
      <c r="B164" s="257"/>
      <c r="C164" s="278" t="s">
        <v>1043</v>
      </c>
      <c r="D164" s="278"/>
      <c r="E164" s="278"/>
      <c r="F164" s="278" t="s">
        <v>1044</v>
      </c>
      <c r="G164" s="315"/>
      <c r="H164" s="316" t="s">
        <v>124</v>
      </c>
      <c r="I164" s="316" t="s">
        <v>59</v>
      </c>
      <c r="J164" s="278" t="s">
        <v>1045</v>
      </c>
      <c r="K164" s="258"/>
    </row>
    <row r="165" spans="2:11" ht="17.25" customHeight="1">
      <c r="B165" s="259"/>
      <c r="C165" s="280" t="s">
        <v>1046</v>
      </c>
      <c r="D165" s="280"/>
      <c r="E165" s="280"/>
      <c r="F165" s="281" t="s">
        <v>1047</v>
      </c>
      <c r="G165" s="317"/>
      <c r="H165" s="318"/>
      <c r="I165" s="318"/>
      <c r="J165" s="280" t="s">
        <v>1048</v>
      </c>
      <c r="K165" s="260"/>
    </row>
    <row r="166" spans="2:11" ht="5.25" customHeight="1">
      <c r="B166" s="286"/>
      <c r="C166" s="283"/>
      <c r="D166" s="283"/>
      <c r="E166" s="283"/>
      <c r="F166" s="283"/>
      <c r="G166" s="284"/>
      <c r="H166" s="283"/>
      <c r="I166" s="283"/>
      <c r="J166" s="283"/>
      <c r="K166" s="307"/>
    </row>
    <row r="167" spans="2:11" ht="15" customHeight="1">
      <c r="B167" s="286"/>
      <c r="C167" s="266" t="s">
        <v>1052</v>
      </c>
      <c r="D167" s="266"/>
      <c r="E167" s="266"/>
      <c r="F167" s="285" t="s">
        <v>1049</v>
      </c>
      <c r="G167" s="266"/>
      <c r="H167" s="266" t="s">
        <v>1088</v>
      </c>
      <c r="I167" s="266" t="s">
        <v>1051</v>
      </c>
      <c r="J167" s="266">
        <v>120</v>
      </c>
      <c r="K167" s="307"/>
    </row>
    <row r="168" spans="2:11" ht="15" customHeight="1">
      <c r="B168" s="286"/>
      <c r="C168" s="266" t="s">
        <v>1097</v>
      </c>
      <c r="D168" s="266"/>
      <c r="E168" s="266"/>
      <c r="F168" s="285" t="s">
        <v>1049</v>
      </c>
      <c r="G168" s="266"/>
      <c r="H168" s="266" t="s">
        <v>1098</v>
      </c>
      <c r="I168" s="266" t="s">
        <v>1051</v>
      </c>
      <c r="J168" s="266" t="s">
        <v>1099</v>
      </c>
      <c r="K168" s="307"/>
    </row>
    <row r="169" spans="2:11" ht="15" customHeight="1">
      <c r="B169" s="286"/>
      <c r="C169" s="266" t="s">
        <v>86</v>
      </c>
      <c r="D169" s="266"/>
      <c r="E169" s="266"/>
      <c r="F169" s="285" t="s">
        <v>1049</v>
      </c>
      <c r="G169" s="266"/>
      <c r="H169" s="266" t="s">
        <v>1115</v>
      </c>
      <c r="I169" s="266" t="s">
        <v>1051</v>
      </c>
      <c r="J169" s="266" t="s">
        <v>1099</v>
      </c>
      <c r="K169" s="307"/>
    </row>
    <row r="170" spans="2:11" ht="15" customHeight="1">
      <c r="B170" s="286"/>
      <c r="C170" s="266" t="s">
        <v>1054</v>
      </c>
      <c r="D170" s="266"/>
      <c r="E170" s="266"/>
      <c r="F170" s="285" t="s">
        <v>1055</v>
      </c>
      <c r="G170" s="266"/>
      <c r="H170" s="266" t="s">
        <v>1115</v>
      </c>
      <c r="I170" s="266" t="s">
        <v>1051</v>
      </c>
      <c r="J170" s="266">
        <v>50</v>
      </c>
      <c r="K170" s="307"/>
    </row>
    <row r="171" spans="2:11" ht="15" customHeight="1">
      <c r="B171" s="286"/>
      <c r="C171" s="266" t="s">
        <v>1057</v>
      </c>
      <c r="D171" s="266"/>
      <c r="E171" s="266"/>
      <c r="F171" s="285" t="s">
        <v>1049</v>
      </c>
      <c r="G171" s="266"/>
      <c r="H171" s="266" t="s">
        <v>1115</v>
      </c>
      <c r="I171" s="266" t="s">
        <v>1059</v>
      </c>
      <c r="J171" s="266"/>
      <c r="K171" s="307"/>
    </row>
    <row r="172" spans="2:11" ht="15" customHeight="1">
      <c r="B172" s="286"/>
      <c r="C172" s="266" t="s">
        <v>1068</v>
      </c>
      <c r="D172" s="266"/>
      <c r="E172" s="266"/>
      <c r="F172" s="285" t="s">
        <v>1055</v>
      </c>
      <c r="G172" s="266"/>
      <c r="H172" s="266" t="s">
        <v>1115</v>
      </c>
      <c r="I172" s="266" t="s">
        <v>1051</v>
      </c>
      <c r="J172" s="266">
        <v>50</v>
      </c>
      <c r="K172" s="307"/>
    </row>
    <row r="173" spans="2:11" ht="15" customHeight="1">
      <c r="B173" s="286"/>
      <c r="C173" s="266" t="s">
        <v>1076</v>
      </c>
      <c r="D173" s="266"/>
      <c r="E173" s="266"/>
      <c r="F173" s="285" t="s">
        <v>1055</v>
      </c>
      <c r="G173" s="266"/>
      <c r="H173" s="266" t="s">
        <v>1115</v>
      </c>
      <c r="I173" s="266" t="s">
        <v>1051</v>
      </c>
      <c r="J173" s="266">
        <v>50</v>
      </c>
      <c r="K173" s="307"/>
    </row>
    <row r="174" spans="2:11" ht="15" customHeight="1">
      <c r="B174" s="286"/>
      <c r="C174" s="266" t="s">
        <v>1074</v>
      </c>
      <c r="D174" s="266"/>
      <c r="E174" s="266"/>
      <c r="F174" s="285" t="s">
        <v>1055</v>
      </c>
      <c r="G174" s="266"/>
      <c r="H174" s="266" t="s">
        <v>1115</v>
      </c>
      <c r="I174" s="266" t="s">
        <v>1051</v>
      </c>
      <c r="J174" s="266">
        <v>50</v>
      </c>
      <c r="K174" s="307"/>
    </row>
    <row r="175" spans="2:11" ht="15" customHeight="1">
      <c r="B175" s="286"/>
      <c r="C175" s="266" t="s">
        <v>123</v>
      </c>
      <c r="D175" s="266"/>
      <c r="E175" s="266"/>
      <c r="F175" s="285" t="s">
        <v>1049</v>
      </c>
      <c r="G175" s="266"/>
      <c r="H175" s="266" t="s">
        <v>1116</v>
      </c>
      <c r="I175" s="266" t="s">
        <v>1117</v>
      </c>
      <c r="J175" s="266"/>
      <c r="K175" s="307"/>
    </row>
    <row r="176" spans="2:11" ht="15" customHeight="1">
      <c r="B176" s="286"/>
      <c r="C176" s="266" t="s">
        <v>59</v>
      </c>
      <c r="D176" s="266"/>
      <c r="E176" s="266"/>
      <c r="F176" s="285" t="s">
        <v>1049</v>
      </c>
      <c r="G176" s="266"/>
      <c r="H176" s="266" t="s">
        <v>1118</v>
      </c>
      <c r="I176" s="266" t="s">
        <v>1119</v>
      </c>
      <c r="J176" s="266">
        <v>1</v>
      </c>
      <c r="K176" s="307"/>
    </row>
    <row r="177" spans="2:11" ht="15" customHeight="1">
      <c r="B177" s="286"/>
      <c r="C177" s="266" t="s">
        <v>55</v>
      </c>
      <c r="D177" s="266"/>
      <c r="E177" s="266"/>
      <c r="F177" s="285" t="s">
        <v>1049</v>
      </c>
      <c r="G177" s="266"/>
      <c r="H177" s="266" t="s">
        <v>1120</v>
      </c>
      <c r="I177" s="266" t="s">
        <v>1051</v>
      </c>
      <c r="J177" s="266">
        <v>20</v>
      </c>
      <c r="K177" s="307"/>
    </row>
    <row r="178" spans="2:11" ht="15" customHeight="1">
      <c r="B178" s="286"/>
      <c r="C178" s="266" t="s">
        <v>124</v>
      </c>
      <c r="D178" s="266"/>
      <c r="E178" s="266"/>
      <c r="F178" s="285" t="s">
        <v>1049</v>
      </c>
      <c r="G178" s="266"/>
      <c r="H178" s="266" t="s">
        <v>1121</v>
      </c>
      <c r="I178" s="266" t="s">
        <v>1051</v>
      </c>
      <c r="J178" s="266">
        <v>255</v>
      </c>
      <c r="K178" s="307"/>
    </row>
    <row r="179" spans="2:11" ht="15" customHeight="1">
      <c r="B179" s="286"/>
      <c r="C179" s="266" t="s">
        <v>125</v>
      </c>
      <c r="D179" s="266"/>
      <c r="E179" s="266"/>
      <c r="F179" s="285" t="s">
        <v>1049</v>
      </c>
      <c r="G179" s="266"/>
      <c r="H179" s="266" t="s">
        <v>1014</v>
      </c>
      <c r="I179" s="266" t="s">
        <v>1051</v>
      </c>
      <c r="J179" s="266">
        <v>10</v>
      </c>
      <c r="K179" s="307"/>
    </row>
    <row r="180" spans="2:11" ht="15" customHeight="1">
      <c r="B180" s="286"/>
      <c r="C180" s="266" t="s">
        <v>126</v>
      </c>
      <c r="D180" s="266"/>
      <c r="E180" s="266"/>
      <c r="F180" s="285" t="s">
        <v>1049</v>
      </c>
      <c r="G180" s="266"/>
      <c r="H180" s="266" t="s">
        <v>1122</v>
      </c>
      <c r="I180" s="266" t="s">
        <v>1083</v>
      </c>
      <c r="J180" s="266"/>
      <c r="K180" s="307"/>
    </row>
    <row r="181" spans="2:11" ht="15" customHeight="1">
      <c r="B181" s="286"/>
      <c r="C181" s="266" t="s">
        <v>1123</v>
      </c>
      <c r="D181" s="266"/>
      <c r="E181" s="266"/>
      <c r="F181" s="285" t="s">
        <v>1049</v>
      </c>
      <c r="G181" s="266"/>
      <c r="H181" s="266" t="s">
        <v>1124</v>
      </c>
      <c r="I181" s="266" t="s">
        <v>1083</v>
      </c>
      <c r="J181" s="266"/>
      <c r="K181" s="307"/>
    </row>
    <row r="182" spans="2:11" ht="15" customHeight="1">
      <c r="B182" s="286"/>
      <c r="C182" s="266" t="s">
        <v>1112</v>
      </c>
      <c r="D182" s="266"/>
      <c r="E182" s="266"/>
      <c r="F182" s="285" t="s">
        <v>1049</v>
      </c>
      <c r="G182" s="266"/>
      <c r="H182" s="266" t="s">
        <v>1125</v>
      </c>
      <c r="I182" s="266" t="s">
        <v>1083</v>
      </c>
      <c r="J182" s="266"/>
      <c r="K182" s="307"/>
    </row>
    <row r="183" spans="2:11" ht="15" customHeight="1">
      <c r="B183" s="286"/>
      <c r="C183" s="266" t="s">
        <v>128</v>
      </c>
      <c r="D183" s="266"/>
      <c r="E183" s="266"/>
      <c r="F183" s="285" t="s">
        <v>1055</v>
      </c>
      <c r="G183" s="266"/>
      <c r="H183" s="266" t="s">
        <v>1126</v>
      </c>
      <c r="I183" s="266" t="s">
        <v>1051</v>
      </c>
      <c r="J183" s="266">
        <v>50</v>
      </c>
      <c r="K183" s="307"/>
    </row>
    <row r="184" spans="2:11" ht="15" customHeight="1">
      <c r="B184" s="286"/>
      <c r="C184" s="266" t="s">
        <v>1127</v>
      </c>
      <c r="D184" s="266"/>
      <c r="E184" s="266"/>
      <c r="F184" s="285" t="s">
        <v>1055</v>
      </c>
      <c r="G184" s="266"/>
      <c r="H184" s="266" t="s">
        <v>1128</v>
      </c>
      <c r="I184" s="266" t="s">
        <v>1129</v>
      </c>
      <c r="J184" s="266"/>
      <c r="K184" s="307"/>
    </row>
    <row r="185" spans="2:11" ht="15" customHeight="1">
      <c r="B185" s="286"/>
      <c r="C185" s="266" t="s">
        <v>1130</v>
      </c>
      <c r="D185" s="266"/>
      <c r="E185" s="266"/>
      <c r="F185" s="285" t="s">
        <v>1055</v>
      </c>
      <c r="G185" s="266"/>
      <c r="H185" s="266" t="s">
        <v>1131</v>
      </c>
      <c r="I185" s="266" t="s">
        <v>1129</v>
      </c>
      <c r="J185" s="266"/>
      <c r="K185" s="307"/>
    </row>
    <row r="186" spans="2:11" ht="15" customHeight="1">
      <c r="B186" s="286"/>
      <c r="C186" s="266" t="s">
        <v>1132</v>
      </c>
      <c r="D186" s="266"/>
      <c r="E186" s="266"/>
      <c r="F186" s="285" t="s">
        <v>1055</v>
      </c>
      <c r="G186" s="266"/>
      <c r="H186" s="266" t="s">
        <v>1133</v>
      </c>
      <c r="I186" s="266" t="s">
        <v>1129</v>
      </c>
      <c r="J186" s="266"/>
      <c r="K186" s="307"/>
    </row>
    <row r="187" spans="2:11" ht="15" customHeight="1">
      <c r="B187" s="286"/>
      <c r="C187" s="319" t="s">
        <v>1134</v>
      </c>
      <c r="D187" s="266"/>
      <c r="E187" s="266"/>
      <c r="F187" s="285" t="s">
        <v>1055</v>
      </c>
      <c r="G187" s="266"/>
      <c r="H187" s="266" t="s">
        <v>1135</v>
      </c>
      <c r="I187" s="266" t="s">
        <v>1136</v>
      </c>
      <c r="J187" s="320" t="s">
        <v>1137</v>
      </c>
      <c r="K187" s="307"/>
    </row>
    <row r="188" spans="2:11" ht="15" customHeight="1">
      <c r="B188" s="286"/>
      <c r="C188" s="271" t="s">
        <v>44</v>
      </c>
      <c r="D188" s="266"/>
      <c r="E188" s="266"/>
      <c r="F188" s="285" t="s">
        <v>1049</v>
      </c>
      <c r="G188" s="266"/>
      <c r="H188" s="262" t="s">
        <v>1138</v>
      </c>
      <c r="I188" s="266" t="s">
        <v>1139</v>
      </c>
      <c r="J188" s="266"/>
      <c r="K188" s="307"/>
    </row>
    <row r="189" spans="2:11" ht="15" customHeight="1">
      <c r="B189" s="286"/>
      <c r="C189" s="271" t="s">
        <v>1140</v>
      </c>
      <c r="D189" s="266"/>
      <c r="E189" s="266"/>
      <c r="F189" s="285" t="s">
        <v>1049</v>
      </c>
      <c r="G189" s="266"/>
      <c r="H189" s="266" t="s">
        <v>1141</v>
      </c>
      <c r="I189" s="266" t="s">
        <v>1083</v>
      </c>
      <c r="J189" s="266"/>
      <c r="K189" s="307"/>
    </row>
    <row r="190" spans="2:11" ht="15" customHeight="1">
      <c r="B190" s="286"/>
      <c r="C190" s="271" t="s">
        <v>1142</v>
      </c>
      <c r="D190" s="266"/>
      <c r="E190" s="266"/>
      <c r="F190" s="285" t="s">
        <v>1049</v>
      </c>
      <c r="G190" s="266"/>
      <c r="H190" s="266" t="s">
        <v>1143</v>
      </c>
      <c r="I190" s="266" t="s">
        <v>1083</v>
      </c>
      <c r="J190" s="266"/>
      <c r="K190" s="307"/>
    </row>
    <row r="191" spans="2:11" ht="15" customHeight="1">
      <c r="B191" s="286"/>
      <c r="C191" s="271" t="s">
        <v>1144</v>
      </c>
      <c r="D191" s="266"/>
      <c r="E191" s="266"/>
      <c r="F191" s="285" t="s">
        <v>1055</v>
      </c>
      <c r="G191" s="266"/>
      <c r="H191" s="266" t="s">
        <v>1145</v>
      </c>
      <c r="I191" s="266" t="s">
        <v>1083</v>
      </c>
      <c r="J191" s="266"/>
      <c r="K191" s="307"/>
    </row>
    <row r="192" spans="2:11" ht="15" customHeight="1">
      <c r="B192" s="313"/>
      <c r="C192" s="321"/>
      <c r="D192" s="295"/>
      <c r="E192" s="295"/>
      <c r="F192" s="295"/>
      <c r="G192" s="295"/>
      <c r="H192" s="295"/>
      <c r="I192" s="295"/>
      <c r="J192" s="295"/>
      <c r="K192" s="314"/>
    </row>
    <row r="193" spans="2:11" ht="18.75" customHeight="1">
      <c r="B193" s="262"/>
      <c r="C193" s="266"/>
      <c r="D193" s="266"/>
      <c r="E193" s="266"/>
      <c r="F193" s="285"/>
      <c r="G193" s="266"/>
      <c r="H193" s="266"/>
      <c r="I193" s="266"/>
      <c r="J193" s="266"/>
      <c r="K193" s="262"/>
    </row>
    <row r="194" spans="2:11" ht="18.75" customHeight="1">
      <c r="B194" s="262"/>
      <c r="C194" s="266"/>
      <c r="D194" s="266"/>
      <c r="E194" s="266"/>
      <c r="F194" s="285"/>
      <c r="G194" s="266"/>
      <c r="H194" s="266"/>
      <c r="I194" s="266"/>
      <c r="J194" s="266"/>
      <c r="K194" s="262"/>
    </row>
    <row r="195" spans="2:11" ht="18.75" customHeight="1">
      <c r="B195" s="272"/>
      <c r="C195" s="272"/>
      <c r="D195" s="272"/>
      <c r="E195" s="272"/>
      <c r="F195" s="272"/>
      <c r="G195" s="272"/>
      <c r="H195" s="272"/>
      <c r="I195" s="272"/>
      <c r="J195" s="272"/>
      <c r="K195" s="272"/>
    </row>
    <row r="196" spans="2:11">
      <c r="B196" s="254"/>
      <c r="C196" s="255"/>
      <c r="D196" s="255"/>
      <c r="E196" s="255"/>
      <c r="F196" s="255"/>
      <c r="G196" s="255"/>
      <c r="H196" s="255"/>
      <c r="I196" s="255"/>
      <c r="J196" s="255"/>
      <c r="K196" s="256"/>
    </row>
    <row r="197" spans="2:11" ht="21">
      <c r="B197" s="257"/>
      <c r="C197" s="383" t="s">
        <v>1146</v>
      </c>
      <c r="D197" s="383"/>
      <c r="E197" s="383"/>
      <c r="F197" s="383"/>
      <c r="G197" s="383"/>
      <c r="H197" s="383"/>
      <c r="I197" s="383"/>
      <c r="J197" s="383"/>
      <c r="K197" s="258"/>
    </row>
    <row r="198" spans="2:11" ht="25.5" customHeight="1">
      <c r="B198" s="257"/>
      <c r="C198" s="322" t="s">
        <v>1147</v>
      </c>
      <c r="D198" s="322"/>
      <c r="E198" s="322"/>
      <c r="F198" s="322" t="s">
        <v>1148</v>
      </c>
      <c r="G198" s="323"/>
      <c r="H198" s="388" t="s">
        <v>1149</v>
      </c>
      <c r="I198" s="388"/>
      <c r="J198" s="388"/>
      <c r="K198" s="258"/>
    </row>
    <row r="199" spans="2:11" ht="5.25" customHeight="1">
      <c r="B199" s="286"/>
      <c r="C199" s="283"/>
      <c r="D199" s="283"/>
      <c r="E199" s="283"/>
      <c r="F199" s="283"/>
      <c r="G199" s="266"/>
      <c r="H199" s="283"/>
      <c r="I199" s="283"/>
      <c r="J199" s="283"/>
      <c r="K199" s="307"/>
    </row>
    <row r="200" spans="2:11" ht="15" customHeight="1">
      <c r="B200" s="286"/>
      <c r="C200" s="266" t="s">
        <v>1139</v>
      </c>
      <c r="D200" s="266"/>
      <c r="E200" s="266"/>
      <c r="F200" s="285" t="s">
        <v>45</v>
      </c>
      <c r="G200" s="266"/>
      <c r="H200" s="385" t="s">
        <v>1150</v>
      </c>
      <c r="I200" s="385"/>
      <c r="J200" s="385"/>
      <c r="K200" s="307"/>
    </row>
    <row r="201" spans="2:11" ht="15" customHeight="1">
      <c r="B201" s="286"/>
      <c r="C201" s="292"/>
      <c r="D201" s="266"/>
      <c r="E201" s="266"/>
      <c r="F201" s="285" t="s">
        <v>46</v>
      </c>
      <c r="G201" s="266"/>
      <c r="H201" s="385" t="s">
        <v>1151</v>
      </c>
      <c r="I201" s="385"/>
      <c r="J201" s="385"/>
      <c r="K201" s="307"/>
    </row>
    <row r="202" spans="2:11" ht="15" customHeight="1">
      <c r="B202" s="286"/>
      <c r="C202" s="292"/>
      <c r="D202" s="266"/>
      <c r="E202" s="266"/>
      <c r="F202" s="285" t="s">
        <v>49</v>
      </c>
      <c r="G202" s="266"/>
      <c r="H202" s="385" t="s">
        <v>1152</v>
      </c>
      <c r="I202" s="385"/>
      <c r="J202" s="385"/>
      <c r="K202" s="307"/>
    </row>
    <row r="203" spans="2:11" ht="15" customHeight="1">
      <c r="B203" s="286"/>
      <c r="C203" s="266"/>
      <c r="D203" s="266"/>
      <c r="E203" s="266"/>
      <c r="F203" s="285" t="s">
        <v>47</v>
      </c>
      <c r="G203" s="266"/>
      <c r="H203" s="385" t="s">
        <v>1153</v>
      </c>
      <c r="I203" s="385"/>
      <c r="J203" s="385"/>
      <c r="K203" s="307"/>
    </row>
    <row r="204" spans="2:11" ht="15" customHeight="1">
      <c r="B204" s="286"/>
      <c r="C204" s="266"/>
      <c r="D204" s="266"/>
      <c r="E204" s="266"/>
      <c r="F204" s="285" t="s">
        <v>48</v>
      </c>
      <c r="G204" s="266"/>
      <c r="H204" s="385" t="s">
        <v>1154</v>
      </c>
      <c r="I204" s="385"/>
      <c r="J204" s="385"/>
      <c r="K204" s="307"/>
    </row>
    <row r="205" spans="2:11" ht="15" customHeight="1">
      <c r="B205" s="286"/>
      <c r="C205" s="266"/>
      <c r="D205" s="266"/>
      <c r="E205" s="266"/>
      <c r="F205" s="285"/>
      <c r="G205" s="266"/>
      <c r="H205" s="266"/>
      <c r="I205" s="266"/>
      <c r="J205" s="266"/>
      <c r="K205" s="307"/>
    </row>
    <row r="206" spans="2:11" ht="15" customHeight="1">
      <c r="B206" s="286"/>
      <c r="C206" s="266" t="s">
        <v>1095</v>
      </c>
      <c r="D206" s="266"/>
      <c r="E206" s="266"/>
      <c r="F206" s="285" t="s">
        <v>990</v>
      </c>
      <c r="G206" s="266"/>
      <c r="H206" s="385" t="s">
        <v>1155</v>
      </c>
      <c r="I206" s="385"/>
      <c r="J206" s="385"/>
      <c r="K206" s="307"/>
    </row>
    <row r="207" spans="2:11" ht="15" customHeight="1">
      <c r="B207" s="286"/>
      <c r="C207" s="292"/>
      <c r="D207" s="266"/>
      <c r="E207" s="266"/>
      <c r="F207" s="285" t="s">
        <v>993</v>
      </c>
      <c r="G207" s="266"/>
      <c r="H207" s="385" t="s">
        <v>994</v>
      </c>
      <c r="I207" s="385"/>
      <c r="J207" s="385"/>
      <c r="K207" s="307"/>
    </row>
    <row r="208" spans="2:11" ht="15" customHeight="1">
      <c r="B208" s="286"/>
      <c r="C208" s="266"/>
      <c r="D208" s="266"/>
      <c r="E208" s="266"/>
      <c r="F208" s="285" t="s">
        <v>80</v>
      </c>
      <c r="G208" s="266"/>
      <c r="H208" s="385" t="s">
        <v>1156</v>
      </c>
      <c r="I208" s="385"/>
      <c r="J208" s="385"/>
      <c r="K208" s="307"/>
    </row>
    <row r="209" spans="2:11" ht="15" customHeight="1">
      <c r="B209" s="324"/>
      <c r="C209" s="292"/>
      <c r="D209" s="292"/>
      <c r="E209" s="292"/>
      <c r="F209" s="285" t="s">
        <v>995</v>
      </c>
      <c r="G209" s="271"/>
      <c r="H209" s="389" t="s">
        <v>996</v>
      </c>
      <c r="I209" s="389"/>
      <c r="J209" s="389"/>
      <c r="K209" s="325"/>
    </row>
    <row r="210" spans="2:11" ht="15" customHeight="1">
      <c r="B210" s="324"/>
      <c r="C210" s="292"/>
      <c r="D210" s="292"/>
      <c r="E210" s="292"/>
      <c r="F210" s="285" t="s">
        <v>997</v>
      </c>
      <c r="G210" s="271"/>
      <c r="H210" s="389" t="s">
        <v>1157</v>
      </c>
      <c r="I210" s="389"/>
      <c r="J210" s="389"/>
      <c r="K210" s="325"/>
    </row>
    <row r="211" spans="2:11" ht="15" customHeight="1">
      <c r="B211" s="324"/>
      <c r="C211" s="292"/>
      <c r="D211" s="292"/>
      <c r="E211" s="292"/>
      <c r="F211" s="326"/>
      <c r="G211" s="271"/>
      <c r="H211" s="327"/>
      <c r="I211" s="327"/>
      <c r="J211" s="327"/>
      <c r="K211" s="325"/>
    </row>
    <row r="212" spans="2:11" ht="15" customHeight="1">
      <c r="B212" s="324"/>
      <c r="C212" s="266" t="s">
        <v>1119</v>
      </c>
      <c r="D212" s="292"/>
      <c r="E212" s="292"/>
      <c r="F212" s="285">
        <v>1</v>
      </c>
      <c r="G212" s="271"/>
      <c r="H212" s="389" t="s">
        <v>1158</v>
      </c>
      <c r="I212" s="389"/>
      <c r="J212" s="389"/>
      <c r="K212" s="325"/>
    </row>
    <row r="213" spans="2:11" ht="15" customHeight="1">
      <c r="B213" s="324"/>
      <c r="C213" s="292"/>
      <c r="D213" s="292"/>
      <c r="E213" s="292"/>
      <c r="F213" s="285">
        <v>2</v>
      </c>
      <c r="G213" s="271"/>
      <c r="H213" s="389" t="s">
        <v>1159</v>
      </c>
      <c r="I213" s="389"/>
      <c r="J213" s="389"/>
      <c r="K213" s="325"/>
    </row>
    <row r="214" spans="2:11" ht="15" customHeight="1">
      <c r="B214" s="324"/>
      <c r="C214" s="292"/>
      <c r="D214" s="292"/>
      <c r="E214" s="292"/>
      <c r="F214" s="285">
        <v>3</v>
      </c>
      <c r="G214" s="271"/>
      <c r="H214" s="389" t="s">
        <v>1160</v>
      </c>
      <c r="I214" s="389"/>
      <c r="J214" s="389"/>
      <c r="K214" s="325"/>
    </row>
    <row r="215" spans="2:11" ht="15" customHeight="1">
      <c r="B215" s="324"/>
      <c r="C215" s="292"/>
      <c r="D215" s="292"/>
      <c r="E215" s="292"/>
      <c r="F215" s="285">
        <v>4</v>
      </c>
      <c r="G215" s="271"/>
      <c r="H215" s="389" t="s">
        <v>1161</v>
      </c>
      <c r="I215" s="389"/>
      <c r="J215" s="389"/>
      <c r="K215" s="325"/>
    </row>
    <row r="216" spans="2:11" ht="12.75" customHeight="1">
      <c r="B216" s="328"/>
      <c r="C216" s="329"/>
      <c r="D216" s="329"/>
      <c r="E216" s="329"/>
      <c r="F216" s="329"/>
      <c r="G216" s="329"/>
      <c r="H216" s="329"/>
      <c r="I216" s="329"/>
      <c r="J216" s="329"/>
      <c r="K216" s="330"/>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102 - Ulice Černá a Př...</vt:lpstr>
      <vt:lpstr>SO 103 - Ulice Příkopy I ...</vt:lpstr>
      <vt:lpstr>Pokyny pro vyplnění</vt:lpstr>
      <vt:lpstr>'Rekapitulace stavby'!Názvy_tisku</vt:lpstr>
      <vt:lpstr>'SO 102 - Ulice Černá a Př...'!Názvy_tisku</vt:lpstr>
      <vt:lpstr>'SO 103 - Ulice Příkopy I ...'!Názvy_tisku</vt:lpstr>
      <vt:lpstr>'Pokyny pro vyplnění'!Oblast_tisku</vt:lpstr>
      <vt:lpstr>'Rekapitulace stavby'!Oblast_tisku</vt:lpstr>
      <vt:lpstr>'SO 102 - Ulice Černá a Př...'!Oblast_tisku</vt:lpstr>
      <vt:lpstr>'SO 103 - Ulice Příkopy I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Tomáš Knapovský</cp:lastModifiedBy>
  <cp:lastPrinted>2017-08-09T14:02:47Z</cp:lastPrinted>
  <dcterms:created xsi:type="dcterms:W3CDTF">2017-08-09T08:39:34Z</dcterms:created>
  <dcterms:modified xsi:type="dcterms:W3CDTF">2017-08-10T10:41:55Z</dcterms:modified>
</cp:coreProperties>
</file>