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ZŠ a MŠ\MŠ Kerhartice\PD včetně položkového rozpočtu\"/>
    </mc:Choice>
  </mc:AlternateContent>
  <bookViews>
    <workbookView xWindow="0" yWindow="0" windowWidth="19200" windowHeight="10995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Pol'!$A$1:$U$166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56" i="12" l="1"/>
  <c r="F39" i="1" s="1"/>
  <c r="BA31" i="12"/>
  <c r="G9" i="12"/>
  <c r="AD156" i="12" s="1"/>
  <c r="G39" i="1" s="1"/>
  <c r="G40" i="1" s="1"/>
  <c r="G25" i="1" s="1"/>
  <c r="G26" i="1" s="1"/>
  <c r="I9" i="12"/>
  <c r="K9" i="12"/>
  <c r="M9" i="12"/>
  <c r="O9" i="12"/>
  <c r="Q9" i="12"/>
  <c r="U9" i="12"/>
  <c r="G12" i="12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K8" i="12" s="1"/>
  <c r="O14" i="12"/>
  <c r="Q14" i="12"/>
  <c r="U14" i="12"/>
  <c r="U8" i="12" s="1"/>
  <c r="I15" i="12"/>
  <c r="G16" i="12"/>
  <c r="M16" i="12" s="1"/>
  <c r="M15" i="12" s="1"/>
  <c r="I16" i="12"/>
  <c r="K16" i="12"/>
  <c r="K15" i="12" s="1"/>
  <c r="O16" i="12"/>
  <c r="O15" i="12" s="1"/>
  <c r="Q16" i="12"/>
  <c r="Q15" i="12" s="1"/>
  <c r="U16" i="12"/>
  <c r="U15" i="12" s="1"/>
  <c r="G20" i="12"/>
  <c r="M20" i="12" s="1"/>
  <c r="I20" i="12"/>
  <c r="K20" i="12"/>
  <c r="O20" i="12"/>
  <c r="Q20" i="12"/>
  <c r="U20" i="12"/>
  <c r="G23" i="12"/>
  <c r="M23" i="12" s="1"/>
  <c r="I23" i="12"/>
  <c r="K23" i="12"/>
  <c r="O23" i="12"/>
  <c r="Q23" i="12"/>
  <c r="U23" i="12"/>
  <c r="G25" i="12"/>
  <c r="I25" i="12"/>
  <c r="K25" i="12"/>
  <c r="O25" i="12"/>
  <c r="Q25" i="12"/>
  <c r="U25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Q30" i="12"/>
  <c r="U30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5" i="12"/>
  <c r="M35" i="12" s="1"/>
  <c r="I35" i="12"/>
  <c r="K35" i="12"/>
  <c r="O35" i="12"/>
  <c r="Q35" i="12"/>
  <c r="U35" i="12"/>
  <c r="G37" i="12"/>
  <c r="M37" i="12" s="1"/>
  <c r="I37" i="12"/>
  <c r="K37" i="12"/>
  <c r="O37" i="12"/>
  <c r="Q37" i="12"/>
  <c r="U37" i="12"/>
  <c r="G39" i="12"/>
  <c r="M39" i="12" s="1"/>
  <c r="I39" i="12"/>
  <c r="K39" i="12"/>
  <c r="O39" i="12"/>
  <c r="Q39" i="12"/>
  <c r="U39" i="12"/>
  <c r="G42" i="12"/>
  <c r="I42" i="12"/>
  <c r="K42" i="12"/>
  <c r="M42" i="12"/>
  <c r="O42" i="12"/>
  <c r="Q42" i="12"/>
  <c r="U42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50" i="12"/>
  <c r="M50" i="12" s="1"/>
  <c r="I50" i="12"/>
  <c r="K50" i="12"/>
  <c r="O50" i="12"/>
  <c r="Q50" i="12"/>
  <c r="U50" i="12"/>
  <c r="G53" i="12"/>
  <c r="M53" i="12" s="1"/>
  <c r="I53" i="12"/>
  <c r="K53" i="12"/>
  <c r="O53" i="12"/>
  <c r="Q53" i="12"/>
  <c r="U53" i="12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61" i="12"/>
  <c r="M61" i="12" s="1"/>
  <c r="I61" i="12"/>
  <c r="K61" i="12"/>
  <c r="O61" i="12"/>
  <c r="O60" i="12" s="1"/>
  <c r="Q61" i="12"/>
  <c r="U61" i="12"/>
  <c r="G63" i="12"/>
  <c r="I63" i="12"/>
  <c r="K63" i="12"/>
  <c r="M63" i="12"/>
  <c r="O63" i="12"/>
  <c r="Q63" i="12"/>
  <c r="U63" i="12"/>
  <c r="G65" i="12"/>
  <c r="I65" i="12"/>
  <c r="K65" i="12"/>
  <c r="M65" i="12"/>
  <c r="O65" i="12"/>
  <c r="Q65" i="12"/>
  <c r="U65" i="12"/>
  <c r="G70" i="12"/>
  <c r="M70" i="12" s="1"/>
  <c r="I70" i="12"/>
  <c r="K70" i="12"/>
  <c r="O70" i="12"/>
  <c r="O69" i="12" s="1"/>
  <c r="Q70" i="12"/>
  <c r="U70" i="12"/>
  <c r="G72" i="12"/>
  <c r="M72" i="12" s="1"/>
  <c r="I72" i="12"/>
  <c r="K72" i="12"/>
  <c r="O72" i="12"/>
  <c r="Q72" i="12"/>
  <c r="U72" i="12"/>
  <c r="G75" i="12"/>
  <c r="I75" i="12"/>
  <c r="K75" i="12"/>
  <c r="M75" i="12"/>
  <c r="O75" i="12"/>
  <c r="Q75" i="12"/>
  <c r="U75" i="12"/>
  <c r="G78" i="12"/>
  <c r="M78" i="12" s="1"/>
  <c r="I78" i="12"/>
  <c r="K78" i="12"/>
  <c r="O78" i="12"/>
  <c r="O77" i="12" s="1"/>
  <c r="Q78" i="12"/>
  <c r="U78" i="12"/>
  <c r="G81" i="12"/>
  <c r="M81" i="12" s="1"/>
  <c r="I81" i="12"/>
  <c r="K81" i="12"/>
  <c r="O81" i="12"/>
  <c r="Q81" i="12"/>
  <c r="U81" i="12"/>
  <c r="G82" i="12"/>
  <c r="I82" i="12"/>
  <c r="K82" i="12"/>
  <c r="M82" i="12"/>
  <c r="O82" i="12"/>
  <c r="Q82" i="12"/>
  <c r="U82" i="12"/>
  <c r="G85" i="12"/>
  <c r="M85" i="12" s="1"/>
  <c r="M84" i="12" s="1"/>
  <c r="I85" i="12"/>
  <c r="I84" i="12" s="1"/>
  <c r="K85" i="12"/>
  <c r="K84" i="12" s="1"/>
  <c r="O85" i="12"/>
  <c r="O84" i="12" s="1"/>
  <c r="Q85" i="12"/>
  <c r="Q84" i="12" s="1"/>
  <c r="U85" i="12"/>
  <c r="U84" i="12" s="1"/>
  <c r="I86" i="12"/>
  <c r="Q86" i="12"/>
  <c r="G87" i="12"/>
  <c r="G86" i="12" s="1"/>
  <c r="I56" i="1" s="1"/>
  <c r="I87" i="12"/>
  <c r="K87" i="12"/>
  <c r="K86" i="12" s="1"/>
  <c r="O87" i="12"/>
  <c r="O86" i="12" s="1"/>
  <c r="Q87" i="12"/>
  <c r="U87" i="12"/>
  <c r="U86" i="12" s="1"/>
  <c r="G90" i="12"/>
  <c r="M90" i="12" s="1"/>
  <c r="I90" i="12"/>
  <c r="K90" i="12"/>
  <c r="O90" i="12"/>
  <c r="O89" i="12" s="1"/>
  <c r="Q90" i="12"/>
  <c r="U90" i="12"/>
  <c r="G91" i="12"/>
  <c r="I91" i="12"/>
  <c r="K91" i="12"/>
  <c r="M91" i="12"/>
  <c r="O91" i="12"/>
  <c r="Q91" i="12"/>
  <c r="U91" i="12"/>
  <c r="G92" i="12"/>
  <c r="M92" i="12" s="1"/>
  <c r="I92" i="12"/>
  <c r="K92" i="12"/>
  <c r="O92" i="12"/>
  <c r="Q92" i="12"/>
  <c r="U92" i="12"/>
  <c r="G94" i="12"/>
  <c r="M94" i="12" s="1"/>
  <c r="I94" i="12"/>
  <c r="K94" i="12"/>
  <c r="O94" i="12"/>
  <c r="Q94" i="12"/>
  <c r="U94" i="12"/>
  <c r="G96" i="12"/>
  <c r="I96" i="12"/>
  <c r="K96" i="12"/>
  <c r="M96" i="12"/>
  <c r="O96" i="12"/>
  <c r="Q96" i="12"/>
  <c r="U96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1" i="12"/>
  <c r="G100" i="12" s="1"/>
  <c r="I59" i="1" s="1"/>
  <c r="I101" i="12"/>
  <c r="K101" i="12"/>
  <c r="O101" i="12"/>
  <c r="Q101" i="12"/>
  <c r="U101" i="12"/>
  <c r="U100" i="12" s="1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I104" i="12"/>
  <c r="K104" i="12"/>
  <c r="M104" i="12"/>
  <c r="O104" i="12"/>
  <c r="Q104" i="12"/>
  <c r="U104" i="12"/>
  <c r="G106" i="12"/>
  <c r="M106" i="12" s="1"/>
  <c r="M105" i="12" s="1"/>
  <c r="I106" i="12"/>
  <c r="I105" i="12" s="1"/>
  <c r="K106" i="12"/>
  <c r="K105" i="12" s="1"/>
  <c r="O106" i="12"/>
  <c r="O105" i="12" s="1"/>
  <c r="Q106" i="12"/>
  <c r="Q105" i="12" s="1"/>
  <c r="U106" i="12"/>
  <c r="U105" i="12" s="1"/>
  <c r="G109" i="12"/>
  <c r="M109" i="12" s="1"/>
  <c r="I109" i="12"/>
  <c r="K109" i="12"/>
  <c r="O109" i="12"/>
  <c r="Q109" i="12"/>
  <c r="Q108" i="12" s="1"/>
  <c r="U109" i="12"/>
  <c r="U108" i="12" s="1"/>
  <c r="G112" i="12"/>
  <c r="I112" i="12"/>
  <c r="I108" i="12" s="1"/>
  <c r="K112" i="12"/>
  <c r="M112" i="12"/>
  <c r="O112" i="12"/>
  <c r="Q112" i="12"/>
  <c r="U112" i="12"/>
  <c r="G115" i="12"/>
  <c r="G108" i="12" s="1"/>
  <c r="I61" i="1" s="1"/>
  <c r="I115" i="12"/>
  <c r="K115" i="12"/>
  <c r="O115" i="12"/>
  <c r="Q115" i="12"/>
  <c r="U115" i="12"/>
  <c r="G117" i="12"/>
  <c r="M117" i="12" s="1"/>
  <c r="M116" i="12" s="1"/>
  <c r="I117" i="12"/>
  <c r="K117" i="12"/>
  <c r="O117" i="12"/>
  <c r="Q117" i="12"/>
  <c r="Q116" i="12" s="1"/>
  <c r="U117" i="12"/>
  <c r="U116" i="12" s="1"/>
  <c r="G119" i="12"/>
  <c r="I119" i="12"/>
  <c r="I116" i="12" s="1"/>
  <c r="K119" i="12"/>
  <c r="M119" i="12"/>
  <c r="O119" i="12"/>
  <c r="Q119" i="12"/>
  <c r="U119" i="12"/>
  <c r="G121" i="12"/>
  <c r="M121" i="12" s="1"/>
  <c r="I121" i="12"/>
  <c r="K121" i="12"/>
  <c r="O121" i="12"/>
  <c r="Q121" i="12"/>
  <c r="U121" i="12"/>
  <c r="G123" i="12"/>
  <c r="M123" i="12" s="1"/>
  <c r="M122" i="12" s="1"/>
  <c r="I123" i="12"/>
  <c r="K123" i="12"/>
  <c r="O123" i="12"/>
  <c r="Q123" i="12"/>
  <c r="Q122" i="12" s="1"/>
  <c r="U123" i="12"/>
  <c r="U122" i="12" s="1"/>
  <c r="G125" i="12"/>
  <c r="I125" i="12"/>
  <c r="I122" i="12" s="1"/>
  <c r="K125" i="12"/>
  <c r="M125" i="12"/>
  <c r="O125" i="12"/>
  <c r="Q125" i="12"/>
  <c r="U125" i="12"/>
  <c r="G127" i="12"/>
  <c r="M127" i="12" s="1"/>
  <c r="I127" i="12"/>
  <c r="K127" i="12"/>
  <c r="O127" i="12"/>
  <c r="Q127" i="12"/>
  <c r="U127" i="12"/>
  <c r="G129" i="12"/>
  <c r="M129" i="12" s="1"/>
  <c r="I129" i="12"/>
  <c r="K129" i="12"/>
  <c r="O129" i="12"/>
  <c r="Q129" i="12"/>
  <c r="U129" i="12"/>
  <c r="U128" i="12" s="1"/>
  <c r="G130" i="12"/>
  <c r="I130" i="12"/>
  <c r="K130" i="12"/>
  <c r="M130" i="12"/>
  <c r="O130" i="12"/>
  <c r="Q130" i="12"/>
  <c r="U130" i="12"/>
  <c r="G131" i="12"/>
  <c r="I131" i="12"/>
  <c r="K131" i="12"/>
  <c r="O131" i="12"/>
  <c r="Q131" i="12"/>
  <c r="U131" i="12"/>
  <c r="G132" i="12"/>
  <c r="M132" i="12" s="1"/>
  <c r="I132" i="12"/>
  <c r="K132" i="12"/>
  <c r="O132" i="12"/>
  <c r="Q132" i="12"/>
  <c r="Q128" i="12" s="1"/>
  <c r="U132" i="12"/>
  <c r="G134" i="12"/>
  <c r="I134" i="12"/>
  <c r="K134" i="12"/>
  <c r="O134" i="12"/>
  <c r="Q134" i="12"/>
  <c r="U134" i="12"/>
  <c r="G135" i="12"/>
  <c r="M135" i="12" s="1"/>
  <c r="I135" i="12"/>
  <c r="K135" i="12"/>
  <c r="O135" i="12"/>
  <c r="Q135" i="12"/>
  <c r="U135" i="12"/>
  <c r="G136" i="12"/>
  <c r="M136" i="12" s="1"/>
  <c r="I136" i="12"/>
  <c r="K136" i="12"/>
  <c r="O136" i="12"/>
  <c r="Q136" i="12"/>
  <c r="U136" i="12"/>
  <c r="G137" i="12"/>
  <c r="I137" i="12"/>
  <c r="K137" i="12"/>
  <c r="M137" i="12"/>
  <c r="O137" i="12"/>
  <c r="Q137" i="12"/>
  <c r="U137" i="12"/>
  <c r="G138" i="12"/>
  <c r="M138" i="12" s="1"/>
  <c r="I138" i="12"/>
  <c r="K138" i="12"/>
  <c r="O138" i="12"/>
  <c r="Q138" i="12"/>
  <c r="U138" i="12"/>
  <c r="G140" i="12"/>
  <c r="M140" i="12" s="1"/>
  <c r="I140" i="12"/>
  <c r="K140" i="12"/>
  <c r="O140" i="12"/>
  <c r="Q140" i="12"/>
  <c r="U140" i="12"/>
  <c r="G141" i="12"/>
  <c r="M141" i="12" s="1"/>
  <c r="I141" i="12"/>
  <c r="K141" i="12"/>
  <c r="O141" i="12"/>
  <c r="Q141" i="12"/>
  <c r="U141" i="12"/>
  <c r="G142" i="12"/>
  <c r="I142" i="12"/>
  <c r="K142" i="12"/>
  <c r="M142" i="12"/>
  <c r="O142" i="12"/>
  <c r="Q142" i="12"/>
  <c r="U142" i="12"/>
  <c r="G143" i="12"/>
  <c r="M143" i="12" s="1"/>
  <c r="I143" i="12"/>
  <c r="K143" i="12"/>
  <c r="O143" i="12"/>
  <c r="Q143" i="12"/>
  <c r="U143" i="12"/>
  <c r="G144" i="12"/>
  <c r="M144" i="12" s="1"/>
  <c r="I144" i="12"/>
  <c r="K144" i="12"/>
  <c r="O144" i="12"/>
  <c r="Q144" i="12"/>
  <c r="U144" i="12"/>
  <c r="Q145" i="12"/>
  <c r="G146" i="12"/>
  <c r="G145" i="12" s="1"/>
  <c r="I67" i="1" s="1"/>
  <c r="I146" i="12"/>
  <c r="K146" i="12"/>
  <c r="K145" i="12" s="1"/>
  <c r="O146" i="12"/>
  <c r="Q146" i="12"/>
  <c r="U146" i="12"/>
  <c r="U145" i="12" s="1"/>
  <c r="G148" i="12"/>
  <c r="M148" i="12" s="1"/>
  <c r="I148" i="12"/>
  <c r="I145" i="12" s="1"/>
  <c r="K148" i="12"/>
  <c r="O148" i="12"/>
  <c r="Q148" i="12"/>
  <c r="U148" i="12"/>
  <c r="G150" i="12"/>
  <c r="G149" i="12" s="1"/>
  <c r="I68" i="1" s="1"/>
  <c r="I18" i="1" s="1"/>
  <c r="I150" i="12"/>
  <c r="I149" i="12" s="1"/>
  <c r="K150" i="12"/>
  <c r="K149" i="12" s="1"/>
  <c r="M150" i="12"/>
  <c r="M149" i="12" s="1"/>
  <c r="O150" i="12"/>
  <c r="O149" i="12" s="1"/>
  <c r="Q150" i="12"/>
  <c r="Q149" i="12" s="1"/>
  <c r="U150" i="12"/>
  <c r="U149" i="12" s="1"/>
  <c r="G152" i="12"/>
  <c r="M152" i="12" s="1"/>
  <c r="I152" i="12"/>
  <c r="K152" i="12"/>
  <c r="O152" i="12"/>
  <c r="Q152" i="12"/>
  <c r="U152" i="12"/>
  <c r="G153" i="12"/>
  <c r="M153" i="12" s="1"/>
  <c r="I153" i="12"/>
  <c r="K153" i="12"/>
  <c r="O153" i="12"/>
  <c r="Q153" i="12"/>
  <c r="U153" i="12"/>
  <c r="G154" i="12"/>
  <c r="M154" i="12" s="1"/>
  <c r="I154" i="12"/>
  <c r="K154" i="12"/>
  <c r="K151" i="12" s="1"/>
  <c r="O154" i="12"/>
  <c r="Q154" i="12"/>
  <c r="U154" i="12"/>
  <c r="U151" i="12" s="1"/>
  <c r="I20" i="1"/>
  <c r="G27" i="1"/>
  <c r="J28" i="1"/>
  <c r="J26" i="1"/>
  <c r="G38" i="1"/>
  <c r="F38" i="1"/>
  <c r="H32" i="1"/>
  <c r="J23" i="1"/>
  <c r="J24" i="1"/>
  <c r="J25" i="1"/>
  <c r="J27" i="1"/>
  <c r="E24" i="1"/>
  <c r="E26" i="1"/>
  <c r="Q151" i="12" l="1"/>
  <c r="O145" i="12"/>
  <c r="Q139" i="12"/>
  <c r="K139" i="12"/>
  <c r="I133" i="12"/>
  <c r="O133" i="12"/>
  <c r="G133" i="12"/>
  <c r="I65" i="1" s="1"/>
  <c r="G128" i="12"/>
  <c r="I64" i="1" s="1"/>
  <c r="K128" i="12"/>
  <c r="K122" i="12"/>
  <c r="K116" i="12"/>
  <c r="K108" i="12"/>
  <c r="I100" i="12"/>
  <c r="O100" i="12"/>
  <c r="O93" i="12"/>
  <c r="U93" i="12"/>
  <c r="I93" i="12"/>
  <c r="U89" i="12"/>
  <c r="I89" i="12"/>
  <c r="G84" i="12"/>
  <c r="I55" i="1" s="1"/>
  <c r="Q77" i="12"/>
  <c r="K77" i="12"/>
  <c r="M77" i="12"/>
  <c r="G77" i="12"/>
  <c r="I54" i="1" s="1"/>
  <c r="Q69" i="12"/>
  <c r="K69" i="12"/>
  <c r="M69" i="12"/>
  <c r="G69" i="12"/>
  <c r="I53" i="1" s="1"/>
  <c r="Q60" i="12"/>
  <c r="K60" i="12"/>
  <c r="M60" i="12"/>
  <c r="G60" i="12"/>
  <c r="I52" i="1" s="1"/>
  <c r="U49" i="12"/>
  <c r="K49" i="12"/>
  <c r="Q49" i="12"/>
  <c r="M49" i="12"/>
  <c r="O34" i="12"/>
  <c r="I34" i="12"/>
  <c r="Q19" i="12"/>
  <c r="G19" i="12"/>
  <c r="I49" i="1" s="1"/>
  <c r="U19" i="12"/>
  <c r="I8" i="12"/>
  <c r="O8" i="12"/>
  <c r="O151" i="12"/>
  <c r="I151" i="12"/>
  <c r="M146" i="12"/>
  <c r="M145" i="12" s="1"/>
  <c r="O139" i="12"/>
  <c r="U139" i="12"/>
  <c r="I139" i="12"/>
  <c r="G139" i="12"/>
  <c r="I66" i="1" s="1"/>
  <c r="U133" i="12"/>
  <c r="K133" i="12"/>
  <c r="Q133" i="12"/>
  <c r="M134" i="12"/>
  <c r="I128" i="12"/>
  <c r="O128" i="12"/>
  <c r="O122" i="12"/>
  <c r="O116" i="12"/>
  <c r="O108" i="12"/>
  <c r="K100" i="12"/>
  <c r="Q100" i="12"/>
  <c r="M101" i="12"/>
  <c r="Q93" i="12"/>
  <c r="K93" i="12"/>
  <c r="Q89" i="12"/>
  <c r="K89" i="12"/>
  <c r="M89" i="12"/>
  <c r="G89" i="12"/>
  <c r="I57" i="1" s="1"/>
  <c r="M87" i="12"/>
  <c r="M86" i="12" s="1"/>
  <c r="U77" i="12"/>
  <c r="I77" i="12"/>
  <c r="U69" i="12"/>
  <c r="I69" i="12"/>
  <c r="U60" i="12"/>
  <c r="I60" i="12"/>
  <c r="O49" i="12"/>
  <c r="I49" i="12"/>
  <c r="U34" i="12"/>
  <c r="K34" i="12"/>
  <c r="Q34" i="12"/>
  <c r="I19" i="12"/>
  <c r="O19" i="12"/>
  <c r="K19" i="12"/>
  <c r="Q8" i="12"/>
  <c r="G8" i="12"/>
  <c r="I47" i="1"/>
  <c r="I70" i="1" s="1"/>
  <c r="F40" i="1"/>
  <c r="H39" i="1"/>
  <c r="H40" i="1" s="1"/>
  <c r="G28" i="1"/>
  <c r="G23" i="1"/>
  <c r="M133" i="12"/>
  <c r="M34" i="12"/>
  <c r="M8" i="12"/>
  <c r="M151" i="12"/>
  <c r="M139" i="12"/>
  <c r="M100" i="12"/>
  <c r="M93" i="12"/>
  <c r="G151" i="12"/>
  <c r="I69" i="1" s="1"/>
  <c r="I19" i="1" s="1"/>
  <c r="G105" i="12"/>
  <c r="I60" i="1" s="1"/>
  <c r="G49" i="12"/>
  <c r="I51" i="1" s="1"/>
  <c r="G34" i="12"/>
  <c r="I50" i="1" s="1"/>
  <c r="G15" i="12"/>
  <c r="I48" i="1" s="1"/>
  <c r="G93" i="12"/>
  <c r="I58" i="1" s="1"/>
  <c r="G122" i="12"/>
  <c r="I63" i="1" s="1"/>
  <c r="G116" i="12"/>
  <c r="I62" i="1" s="1"/>
  <c r="I17" i="1" s="1"/>
  <c r="M115" i="12"/>
  <c r="M108" i="12" s="1"/>
  <c r="M25" i="12"/>
  <c r="M19" i="12" s="1"/>
  <c r="M12" i="12"/>
  <c r="M131" i="12"/>
  <c r="M128" i="12" s="1"/>
  <c r="I39" i="1" l="1"/>
  <c r="I40" i="1" s="1"/>
  <c r="J39" i="1" s="1"/>
  <c r="J40" i="1" s="1"/>
  <c r="G156" i="12"/>
  <c r="I16" i="1"/>
  <c r="I21" i="1" s="1"/>
  <c r="G24" i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<sst xmlns="http://schemas.openxmlformats.org/spreadsheetml/2006/main" count="683" uniqueCount="347">
  <si>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</si>
  <si>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</si>
  <si>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</si>
  <si>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</si>
  <si>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</si>
  <si>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</si>
  <si>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</si>
  <si>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</si>
  <si>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</si>
  <si>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</si>
  <si>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</si>
  <si>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</si>
  <si>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</si>
  <si>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</si>
  <si>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</si>
  <si>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</si>
  <si>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</si>
  <si>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</si>
  <si>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</si>
  <si>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</si>
  <si>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</si>
  <si>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</si>
  <si>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</si>
  <si>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</si>
  <si>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</si>
  <si>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</si>
  <si>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</si>
  <si>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</si>
  <si>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</si>
  <si>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</si>
  <si>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</si>
  <si>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</si>
  <si>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</si>
  <si>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</si>
  <si>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</si>
  <si>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</si>
  <si>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</si>
  <si>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</si>
  <si>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</si>
  <si>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</si>
  <si>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</si>
  <si>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</si>
  <si>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</si>
  <si>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Kerhartice, Ústí nad Orlicí</t>
  </si>
  <si>
    <t>Rozpočet:</t>
  </si>
  <si>
    <t>Misto</t>
  </si>
  <si>
    <t>Přístavba venkovní kryté dílny u MŠ Kerhartice</t>
  </si>
  <si>
    <t>Město Ústí nad Orlicí</t>
  </si>
  <si>
    <t>Sychrova 16</t>
  </si>
  <si>
    <t>Ústí nad Orlicí</t>
  </si>
  <si>
    <t>56201</t>
  </si>
  <si>
    <t>00279676</t>
  </si>
  <si>
    <t>CZ00279676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</si>
  <si>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</si>
  <si>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</si>
  <si>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</si>
  <si>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</si>
  <si>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</si>
  <si>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</si>
  <si>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</si>
  <si>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</si>
  <si>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</si>
  <si>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</si>
  <si>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</si>
  <si>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</si>
  <si>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</si>
  <si>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</si>
  <si>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</si>
  <si>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</si>
  <si>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</si>
  <si>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</si>
  <si>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</si>
  <si>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</si>
  <si>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64</t>
  </si>
  <si>
    <t>Výplně otvorů</t>
  </si>
  <si>
    <t>91</t>
  </si>
  <si>
    <t>Doplňující práce na komunikaci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</si>
  <si>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</si>
  <si>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</si>
  <si>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</si>
  <si>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</si>
  <si>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</si>
  <si>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</si>
  <si>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</si>
  <si>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</si>
  <si>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</si>
  <si>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</si>
  <si>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</si>
  <si>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</si>
  <si>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</si>
  <si>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</si>
  <si>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764</t>
  </si>
  <si>
    <t>Konstrukce klempířské</t>
  </si>
  <si>
    <t>766</t>
  </si>
  <si>
    <t>Konstrukce truhlářské</t>
  </si>
  <si>
    <t>767</t>
  </si>
  <si>
    <t>Konstrukce zámečnické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</si>
  <si>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</si>
  <si>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</si>
  <si>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</si>
  <si>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</si>
  <si>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</si>
  <si>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</si>
  <si>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</si>
  <si>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</si>
  <si>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</si>
  <si>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</si>
  <si>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</si>
  <si>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</si>
  <si>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</si>
  <si>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</si>
  <si>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</si>
  <si>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</si>
  <si>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</si>
  <si>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</si>
  <si>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</si>
  <si>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</si>
  <si>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</si>
  <si>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</si>
  <si>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</si>
  <si>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</si>
  <si>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</si>
  <si>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</si>
  <si>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</si>
  <si>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</si>
  <si>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</si>
  <si>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</si>
  <si>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</si>
  <si>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</si>
  <si>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</si>
  <si>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132301110R00</t>
  </si>
  <si>
    <t>Hloubení rýh š.do 60 cm v hor.4 do 50 m3,STROJNĚ</t>
  </si>
  <si>
    <t>m3</t>
  </si>
  <si>
    <t>POL1_0</t>
  </si>
  <si>
    <t>šířka 400 mm:(8,1+1,2)*0,4*1,1</t>
  </si>
  <si>
    <t>VV</t>
  </si>
  <si>
    <t>šířka 500 mm:(6+6+3,3)*0,6*1,1</t>
  </si>
  <si>
    <t>132301119R00</t>
  </si>
  <si>
    <t>Příplatek za lepivost - hloubení rýh 60 cm v hor.4</t>
  </si>
  <si>
    <t>162701105R00</t>
  </si>
  <si>
    <t>Vodorovné přemístění výkopku z hor.1-4 do 10000 m</t>
  </si>
  <si>
    <t>199000002R00</t>
  </si>
  <si>
    <t>Poplatek za skládku horniny 1- 4</t>
  </si>
  <si>
    <t>274313611R00</t>
  </si>
  <si>
    <t>Beton základových pasů prostý C 16/20</t>
  </si>
  <si>
    <t>šířka 400 mm:(8,1+1,2)*0,4*0,95</t>
  </si>
  <si>
    <t>šířka 500 mm:(6+6+3,3)*0,6*0,95</t>
  </si>
  <si>
    <t>311238144R00</t>
  </si>
  <si>
    <t>Zdivo POROTHERM 30 Profi P10, tl. 300 mm</t>
  </si>
  <si>
    <t>m2</t>
  </si>
  <si>
    <t>zdivo:(6+4,3+6)*3+(6+4,3)*0,25</t>
  </si>
  <si>
    <t>otvory:-(2,6*2,85+2,1*1,1+2,3*1,85)</t>
  </si>
  <si>
    <t>342248144R00</t>
  </si>
  <si>
    <t>Příčky POROTHERM 14 Profi na DBM, tl. 140 mm</t>
  </si>
  <si>
    <t>3,7*3,25</t>
  </si>
  <si>
    <t>338920025RA0</t>
  </si>
  <si>
    <t>Palisáda z beton. kůlů tl. 200 mm, výška 850 mm</t>
  </si>
  <si>
    <t>m</t>
  </si>
  <si>
    <t>POL2_0</t>
  </si>
  <si>
    <t>6,9+0,9+1,5+1,2*4</t>
  </si>
  <si>
    <t>317168132R00</t>
  </si>
  <si>
    <t>Překlad POROTHERM 7 vysoký 70x235x1500 mm</t>
  </si>
  <si>
    <t>kus</t>
  </si>
  <si>
    <t>317168138R00</t>
  </si>
  <si>
    <t>Překlad POROTHERM 7 vysoký 70x235x3000 mm</t>
  </si>
  <si>
    <t>317941123RT4</t>
  </si>
  <si>
    <t>Osazení ocelových válcovaných nosníků  č.14-22, včetně dodávky profilu I č.18</t>
  </si>
  <si>
    <t>t</t>
  </si>
  <si>
    <t>317321321R00</t>
  </si>
  <si>
    <t xml:space="preserve">Beton překladů železový C 20/25 </t>
  </si>
  <si>
    <t>Obetonování ocelových profilů.</t>
  </si>
  <si>
    <t>POP</t>
  </si>
  <si>
    <t>317351107R00</t>
  </si>
  <si>
    <t>Bednění překladů - zřízení</t>
  </si>
  <si>
    <t>317351108R00</t>
  </si>
  <si>
    <t>Bednění překladů - odstranění</t>
  </si>
  <si>
    <t>411168143RT2</t>
  </si>
  <si>
    <t>Strop POROTHERM, OVN 50, tl.250, nosník 3,25-4 m, s Kari sítí KA 18 drát 4 mm oko 200x200 mm</t>
  </si>
  <si>
    <t>4,50*0,65</t>
  </si>
  <si>
    <t>411168243RT2</t>
  </si>
  <si>
    <t>Strop POROTHERM, OVN 62,5, tl.250, nosník 3,25-4 m, s Kari sítí KA 18 drát 4 mm oko 200x200 mm</t>
  </si>
  <si>
    <t>4,50*(0,625*8)</t>
  </si>
  <si>
    <t>417321315R00</t>
  </si>
  <si>
    <t>Ztužující pásy a věnce z betonu železového C 20/25</t>
  </si>
  <si>
    <t>pod str. konstrukcí:0,25*0,30*(6,0+4,3+6,0)</t>
  </si>
  <si>
    <t>atika:0,3*0,15*(6,0+4,3)</t>
  </si>
  <si>
    <t>417351111R00</t>
  </si>
  <si>
    <t>Bednění ztužujících věnců, obě strany - zřízení</t>
  </si>
  <si>
    <t>pod str. konstrukcí:2*0,35*(6,0+4,3+6,0)</t>
  </si>
  <si>
    <t>atika:2*0,25*(6,0+4,3)</t>
  </si>
  <si>
    <t>417351113R00</t>
  </si>
  <si>
    <t>Bednění ztužujících věnců, obě strany - odstranění</t>
  </si>
  <si>
    <t>417361821R00</t>
  </si>
  <si>
    <t>Výztuž ztužujících pásů a věnců z oceli 10505(R)</t>
  </si>
  <si>
    <t>417238112R00</t>
  </si>
  <si>
    <t>Obezdění ztuž.věnce věncovkou VT 8/23,8, vč. EPS</t>
  </si>
  <si>
    <t>6+4,3</t>
  </si>
  <si>
    <t>596811111R00</t>
  </si>
  <si>
    <t>Kladení dlaždic kom.pro pěší, lože z kameniva těž.</t>
  </si>
  <si>
    <t>8,11*1,5+3*0,33*1,2</t>
  </si>
  <si>
    <t>4,5*8,1</t>
  </si>
  <si>
    <t>592468030R</t>
  </si>
  <si>
    <t>Dlažba betonová 400x400x40 mm hladká</t>
  </si>
  <si>
    <t>POL3_0</t>
  </si>
  <si>
    <t>13,353/(0,4*0,4)*1,15</t>
  </si>
  <si>
    <t>4,5*8,1*1,15</t>
  </si>
  <si>
    <t>564211111R00</t>
  </si>
  <si>
    <t>Podklad ze štěrkopísku po zhutnění tloušťky 5 cm</t>
  </si>
  <si>
    <t>564761111R00</t>
  </si>
  <si>
    <t>Podklad z kameniva drceného vel.32-63 mm,tl. 20 cm</t>
  </si>
  <si>
    <t>13,353*4</t>
  </si>
  <si>
    <t>4,5*8,1*2</t>
  </si>
  <si>
    <t>610991111R00</t>
  </si>
  <si>
    <t>Zakrývání výplní vnitřních otvorů</t>
  </si>
  <si>
    <t>2,3*1,85+1,0*2,1+1,1*2,1</t>
  </si>
  <si>
    <t>611472111R00</t>
  </si>
  <si>
    <t>Omítka stropu klasická, se štukem ze suché směsi</t>
  </si>
  <si>
    <t>8,7+11,84</t>
  </si>
  <si>
    <t>612472181R00</t>
  </si>
  <si>
    <t>Omítka stěn, jádro míchané, štuk ze suché směsi</t>
  </si>
  <si>
    <t>sklad hraček:(3,7*2+2,35*2)*2,4</t>
  </si>
  <si>
    <t>dílna:(3,2*2+3,7*2)*3,1</t>
  </si>
  <si>
    <t>otvory:-(1,1*2,1+2,6*2,85+2,3*1,85+1,1*2,1)</t>
  </si>
  <si>
    <t>620991121R00</t>
  </si>
  <si>
    <t>Zakrývání výplní vnějších otvorů z lešení</t>
  </si>
  <si>
    <t>1,1*2,1+2,3*1,85</t>
  </si>
  <si>
    <t>622421143R00</t>
  </si>
  <si>
    <t>Omítka vnější stěn, MVC, štuková, složitost 1-2</t>
  </si>
  <si>
    <t>(6+4,3+6)*3,15</t>
  </si>
  <si>
    <t>otvory:-(2,3*1,8+2,6*2,85+1,0*2,1)</t>
  </si>
  <si>
    <t>622432112R00</t>
  </si>
  <si>
    <t>Omítka stěn weber-pas marmolit střednězrnná</t>
  </si>
  <si>
    <t>(6+4,3+6)*0,6</t>
  </si>
  <si>
    <t>631313611R00</t>
  </si>
  <si>
    <t>Mazanina betonová tl. 8 - 12 cm C 16/20</t>
  </si>
  <si>
    <t>podkladní beton:6*4,3*0,1</t>
  </si>
  <si>
    <t>podlaha:(8,7+11,84)*0,15</t>
  </si>
  <si>
    <t>631361921R00</t>
  </si>
  <si>
    <t>Výztuž mazanin svařovanou sítí</t>
  </si>
  <si>
    <t>631571003R00</t>
  </si>
  <si>
    <t>Násyp ze štěrkopísku 0 - 32,  zpevňující</t>
  </si>
  <si>
    <t>3,3*5,5*0,1</t>
  </si>
  <si>
    <t>648991111RT4</t>
  </si>
  <si>
    <t>Osazení parapet.desek plast. a lamin. š. do 20cm, včetně dodávky plastové parapetní desky š. 200 mm</t>
  </si>
  <si>
    <t>916661111RT5</t>
  </si>
  <si>
    <t>Osazení park. obrubníků do lože z C 12/15 s opěrou, včetně obrubníku 80x250x1000 mm</t>
  </si>
  <si>
    <t>6+8,1</t>
  </si>
  <si>
    <t>941941031R00</t>
  </si>
  <si>
    <t>Montáž lešení leh.řad.s podlahami,š.do 1 m, H 10 m</t>
  </si>
  <si>
    <t>941941191RT3</t>
  </si>
  <si>
    <t>Příplatek za každý měsíc použití lešení k pol.1031, lešení pronajaté</t>
  </si>
  <si>
    <t>941941831R00</t>
  </si>
  <si>
    <t>Demontáž lešení leh.řad.s podlahami,š.1 m, H 10 m</t>
  </si>
  <si>
    <t>968083004R00</t>
  </si>
  <si>
    <t>Vybourání plastových oken nad 4 m2</t>
  </si>
  <si>
    <t>2,125*3,25</t>
  </si>
  <si>
    <t>965081922R00</t>
  </si>
  <si>
    <t>Bourání dlažeb beton.,čedič.,tl.do 40 mm, pl. 1 m2</t>
  </si>
  <si>
    <t>962032231R00</t>
  </si>
  <si>
    <t>Bourání zdiva z cihel pálených na MVC</t>
  </si>
  <si>
    <t>965082933R00</t>
  </si>
  <si>
    <t>Odstranění násypu tl. do 20 cm, plocha nad 2 m2</t>
  </si>
  <si>
    <t>961044111R00</t>
  </si>
  <si>
    <t>Bourání základů z betonu prostého</t>
  </si>
  <si>
    <t>979082111R00</t>
  </si>
  <si>
    <t>Vnitrostaveništní doprava suti do 10 m</t>
  </si>
  <si>
    <t>979081111R00</t>
  </si>
  <si>
    <t>Odvoz suti a vybour. hmot na skládku do 1 km</t>
  </si>
  <si>
    <t>979081121R00</t>
  </si>
  <si>
    <t>Příplatek k odvozu za každý další 1 km</t>
  </si>
  <si>
    <t>979999999R00</t>
  </si>
  <si>
    <t xml:space="preserve">Poplatek za skládku 10 % příměsí </t>
  </si>
  <si>
    <t>998011001R00</t>
  </si>
  <si>
    <t>Přesun hmot pro budovy zděné výšky do 6 m</t>
  </si>
  <si>
    <t>30,94+36,01+14,71+59,48+2,81+2,04+17,79+0,01+2,71+1,38+0,02</t>
  </si>
  <si>
    <t>711111001RZ2</t>
  </si>
  <si>
    <t>Izolace proti vlhkosti vodor. nátěr ALP za studena, 1x nátěr - včetně dodávky penetračního laku ALP-M</t>
  </si>
  <si>
    <t>hydroizolace:6*4,3</t>
  </si>
  <si>
    <t>parozábrana:6*4,6</t>
  </si>
  <si>
    <t>711141559RY2</t>
  </si>
  <si>
    <t>Izolace proti vlhk. vodorovná pásy přitavením, 1 vrstva - včetně dod. Glastek 40 special mineral</t>
  </si>
  <si>
    <t>hydroizolace:6*4,3*1,1</t>
  </si>
  <si>
    <t>parozábrana:6*4,6*1,1</t>
  </si>
  <si>
    <t>998711201R00</t>
  </si>
  <si>
    <t>Přesun hmot pro izolace proti vodě, výšky do 6 m</t>
  </si>
  <si>
    <t>712372121RU3</t>
  </si>
  <si>
    <t>Krytina střech do 10° fólie, 4 kotvy/m2,ocel,dřevo, tl. izolace do 250 mm, Alkorplan 35176 tl.1,5 mm</t>
  </si>
  <si>
    <t>6*4,6*1,1</t>
  </si>
  <si>
    <t>71249 - 0003</t>
  </si>
  <si>
    <t>Geotextílie 300 g/m2, dodávka a montáž</t>
  </si>
  <si>
    <t>998712201R00</t>
  </si>
  <si>
    <t>Přesun hmot pro povlakové krytiny, výšky do 6 m</t>
  </si>
  <si>
    <t>713141125R00</t>
  </si>
  <si>
    <t>Izolace tepelná střech, desky, na lepidlo PUK</t>
  </si>
  <si>
    <t>6*4,6</t>
  </si>
  <si>
    <t>28375704R</t>
  </si>
  <si>
    <t>Deska izolační stabilizov. EPS 100S  1000 x 500 mm</t>
  </si>
  <si>
    <t>6*4,6*0,095*1,05</t>
  </si>
  <si>
    <t>998713201R00</t>
  </si>
  <si>
    <t>Přesun hmot pro izolace tepelné, výšky do 6 m</t>
  </si>
  <si>
    <t>764817143R00</t>
  </si>
  <si>
    <t>Oplechování zdí (atik) z Pz lak.plechu, rš 430 mm</t>
  </si>
  <si>
    <t>764812619R00</t>
  </si>
  <si>
    <t>Oplechování říms z Pz lakovaného plechu, rš 190 mm, okap</t>
  </si>
  <si>
    <t>764928104R00</t>
  </si>
  <si>
    <t>Z+M oplech.parapetů z lak.plechu vč.rohů rš 250</t>
  </si>
  <si>
    <t>998764201R00</t>
  </si>
  <si>
    <t>Přesun hmot pro klempířské konstr., výšky do 6 m</t>
  </si>
  <si>
    <t>766629304R00</t>
  </si>
  <si>
    <t>Montáž vchodových dveří plastových</t>
  </si>
  <si>
    <t>76662 0001</t>
  </si>
  <si>
    <t>Plastové vchodové dveře, Al práh, 1,0*2,1 , samozavírač s aretací</t>
  </si>
  <si>
    <t>766629303R00</t>
  </si>
  <si>
    <t>Montáž oken plastových plochy do 4,50 m2</t>
  </si>
  <si>
    <t>76662 0002</t>
  </si>
  <si>
    <t>Plastové okno jednokřídlové 2,3*1,85, šestikomorový profil</t>
  </si>
  <si>
    <t>998766201R00</t>
  </si>
  <si>
    <t>Přesun hmot pro truhlářské konstr., výšky do 6 m</t>
  </si>
  <si>
    <t>Montáž+dodávka hliníkového okna 2,125*3,25, s požární odolností dle PBŘ</t>
  </si>
  <si>
    <t>767996802R00</t>
  </si>
  <si>
    <t>Demontáž atypických ocelových konstr. do100 kg, ocelové schodiště</t>
  </si>
  <si>
    <t>kg</t>
  </si>
  <si>
    <t>767996801R00</t>
  </si>
  <si>
    <t>Demontáž atypických ocelových konstr. do 50 kg, zábradlí</t>
  </si>
  <si>
    <t>767200002RA0</t>
  </si>
  <si>
    <t>Zábradlí balkonové, nátěry</t>
  </si>
  <si>
    <t>998767201R00</t>
  </si>
  <si>
    <t>Přesun hmot pro zámečnické konstr., výšky do 6 m</t>
  </si>
  <si>
    <t>784161101R00</t>
  </si>
  <si>
    <t>Penetrace podkladu nátěrem HET, A - Grund 1x</t>
  </si>
  <si>
    <t>20,54+55,53</t>
  </si>
  <si>
    <t>784164112R00</t>
  </si>
  <si>
    <t>Malba latexová HET univerzál., bílá, bez penetr.2x</t>
  </si>
  <si>
    <t>2100000</t>
  </si>
  <si>
    <t xml:space="preserve">ELEKTROINSTALACE, (hromosvod, osvětlení) </t>
  </si>
  <si>
    <t>soubor</t>
  </si>
  <si>
    <t>005121010R</t>
  </si>
  <si>
    <t>Vybudování zařízení staveniště</t>
  </si>
  <si>
    <t>Soubor</t>
  </si>
  <si>
    <t>005121020R</t>
  </si>
  <si>
    <t xml:space="preserve">Provoz zařízení staveniště </t>
  </si>
  <si>
    <t>005121030R</t>
  </si>
  <si>
    <t>Odstranění zařízení staveniště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</si>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</sst>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3"/>
  <sheetViews>
    <sheetView showGridLines="0" topLeftCell="B23" zoomScaleNormal="100" zoomScaleSheetLayoutView="75" workbookViewId="0">
      <selection activeCell="G7" sqref="G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1" t="s">
        <v>42</v>
      </c>
      <c r="C1" s="232"/>
      <c r="D1" s="232"/>
      <c r="E1" s="232"/>
      <c r="F1" s="232"/>
      <c r="G1" s="232"/>
      <c r="H1" s="232"/>
      <c r="I1" s="232"/>
      <c r="J1" s="233"/>
    </row>
    <row r="2" spans="1:15" ht="23.25" customHeight="1" x14ac:dyDescent="0.2">
      <c r="A2" s="4"/>
      <c r="B2" s="81" t="s">
        <v>40</v>
      </c>
      <c r="C2" s="82"/>
      <c r="D2" s="216" t="s">
        <v>46</v>
      </c>
      <c r="E2" s="217"/>
      <c r="F2" s="217"/>
      <c r="G2" s="217"/>
      <c r="H2" s="217"/>
      <c r="I2" s="217"/>
      <c r="J2" s="218"/>
      <c r="O2" s="2"/>
    </row>
    <row r="3" spans="1:15" ht="23.25" customHeight="1" x14ac:dyDescent="0.2">
      <c r="A3" s="4"/>
      <c r="B3" s="83" t="s">
        <v>45</v>
      </c>
      <c r="C3" s="84"/>
      <c r="D3" s="244" t="s">
        <v>43</v>
      </c>
      <c r="E3" s="245"/>
      <c r="F3" s="245"/>
      <c r="G3" s="245"/>
      <c r="H3" s="245"/>
      <c r="I3" s="245"/>
      <c r="J3" s="246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 t="s">
        <v>51</v>
      </c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 t="s">
        <v>52</v>
      </c>
      <c r="J6" s="11"/>
    </row>
    <row r="7" spans="1:15" ht="15.75" customHeight="1" x14ac:dyDescent="0.2">
      <c r="A7" s="4"/>
      <c r="B7" s="42"/>
      <c r="C7" s="92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3"/>
      <c r="E11" s="223"/>
      <c r="F11" s="223"/>
      <c r="G11" s="223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2"/>
      <c r="E12" s="242"/>
      <c r="F12" s="242"/>
      <c r="G12" s="242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43"/>
      <c r="E13" s="243"/>
      <c r="F13" s="243"/>
      <c r="G13" s="243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2"/>
      <c r="F15" s="222"/>
      <c r="G15" s="240"/>
      <c r="H15" s="240"/>
      <c r="I15" s="240" t="s">
        <v>28</v>
      </c>
      <c r="J15" s="241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9"/>
      <c r="F16" s="220"/>
      <c r="G16" s="219"/>
      <c r="H16" s="220"/>
      <c r="I16" s="219">
        <f>SUMIF(F47:F69,A16,I47:I69)+SUMIF(F47:F69,"PSU",I47:I69)</f>
        <v>0</v>
      </c>
      <c r="J16" s="221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9"/>
      <c r="F17" s="220"/>
      <c r="G17" s="219"/>
      <c r="H17" s="220"/>
      <c r="I17" s="219">
        <f>SUMIF(F47:F69,A17,I47:I69)</f>
        <v>0</v>
      </c>
      <c r="J17" s="221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9"/>
      <c r="F18" s="220"/>
      <c r="G18" s="219"/>
      <c r="H18" s="220"/>
      <c r="I18" s="219">
        <f>SUMIF(F47:F69,A18,I47:I69)</f>
        <v>0</v>
      </c>
      <c r="J18" s="221"/>
    </row>
    <row r="19" spans="1:10" ht="23.25" customHeight="1" x14ac:dyDescent="0.2">
      <c r="A19" s="141" t="s">
        <v>101</v>
      </c>
      <c r="B19" s="142" t="s">
        <v>26</v>
      </c>
      <c r="C19" s="58"/>
      <c r="D19" s="59"/>
      <c r="E19" s="219"/>
      <c r="F19" s="220"/>
      <c r="G19" s="219"/>
      <c r="H19" s="220"/>
      <c r="I19" s="219">
        <f>SUMIF(F47:F69,A19,I47:I69)</f>
        <v>0</v>
      </c>
      <c r="J19" s="221"/>
    </row>
    <row r="20" spans="1:10" ht="23.25" customHeight="1" x14ac:dyDescent="0.2">
      <c r="A20" s="141" t="s">
        <v>102</v>
      </c>
      <c r="B20" s="142" t="s">
        <v>27</v>
      </c>
      <c r="C20" s="58"/>
      <c r="D20" s="59"/>
      <c r="E20" s="219"/>
      <c r="F20" s="220"/>
      <c r="G20" s="219"/>
      <c r="H20" s="220"/>
      <c r="I20" s="219">
        <f>SUMIF(F47:F69,A20,I47:I69)</f>
        <v>0</v>
      </c>
      <c r="J20" s="221"/>
    </row>
    <row r="21" spans="1:10" ht="23.25" customHeight="1" x14ac:dyDescent="0.2">
      <c r="A21" s="4"/>
      <c r="B21" s="74" t="s">
        <v>28</v>
      </c>
      <c r="C21" s="75"/>
      <c r="D21" s="76"/>
      <c r="E21" s="229"/>
      <c r="F21" s="238"/>
      <c r="G21" s="229"/>
      <c r="H21" s="238"/>
      <c r="I21" s="229">
        <f>SUM(I16:J20)</f>
        <v>0</v>
      </c>
      <c r="J21" s="23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7">
        <f>ZakladDPHSniVypocet</f>
        <v>0</v>
      </c>
      <c r="H23" s="228"/>
      <c r="I23" s="22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5">
        <f>ZakladDPHSni*SazbaDPH1/100</f>
        <v>0</v>
      </c>
      <c r="H24" s="226"/>
      <c r="I24" s="22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7">
        <f>ZakladDPHZaklVypocet</f>
        <v>0</v>
      </c>
      <c r="H25" s="228"/>
      <c r="I25" s="22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4">
        <f>ZakladDPHZakl*SazbaDPH2/100</f>
        <v>0</v>
      </c>
      <c r="H26" s="235"/>
      <c r="I26" s="23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6">
        <f>0</f>
        <v>0</v>
      </c>
      <c r="H27" s="236"/>
      <c r="I27" s="236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39">
        <f>ZakladDPHSniVypocet+ZakladDPHZaklVypocet</f>
        <v>0</v>
      </c>
      <c r="H28" s="239"/>
      <c r="I28" s="239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7">
        <f>ZakladDPHSni+DPHSni+ZakladDPHZakl+DPHZakl+Zaokrouhleni</f>
        <v>0</v>
      </c>
      <c r="H29" s="237"/>
      <c r="I29" s="237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43199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4" t="s">
        <v>2</v>
      </c>
      <c r="E35" s="22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/>
      <c r="C39" s="207"/>
      <c r="D39" s="208"/>
      <c r="E39" s="208"/>
      <c r="F39" s="108">
        <f>' Pol'!AC156</f>
        <v>0</v>
      </c>
      <c r="G39" s="109">
        <f>' Pol'!AD156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09" t="s">
        <v>53</v>
      </c>
      <c r="C40" s="210"/>
      <c r="D40" s="210"/>
      <c r="E40" s="211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55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56</v>
      </c>
      <c r="G46" s="129"/>
      <c r="H46" s="129"/>
      <c r="I46" s="212" t="s">
        <v>28</v>
      </c>
      <c r="J46" s="212"/>
    </row>
    <row r="47" spans="1:10" ht="25.5" customHeight="1" x14ac:dyDescent="0.2">
      <c r="A47" s="122"/>
      <c r="B47" s="130" t="s">
        <v>57</v>
      </c>
      <c r="C47" s="214" t="s">
        <v>58</v>
      </c>
      <c r="D47" s="215"/>
      <c r="E47" s="215"/>
      <c r="F47" s="132" t="s">
        <v>23</v>
      </c>
      <c r="G47" s="133"/>
      <c r="H47" s="133"/>
      <c r="I47" s="213">
        <f>' Pol'!G8</f>
        <v>0</v>
      </c>
      <c r="J47" s="213"/>
    </row>
    <row r="48" spans="1:10" ht="25.5" customHeight="1" x14ac:dyDescent="0.2">
      <c r="A48" s="122"/>
      <c r="B48" s="124" t="s">
        <v>59</v>
      </c>
      <c r="C48" s="202" t="s">
        <v>60</v>
      </c>
      <c r="D48" s="203"/>
      <c r="E48" s="203"/>
      <c r="F48" s="134" t="s">
        <v>23</v>
      </c>
      <c r="G48" s="135"/>
      <c r="H48" s="135"/>
      <c r="I48" s="201">
        <f>' Pol'!G15</f>
        <v>0</v>
      </c>
      <c r="J48" s="201"/>
    </row>
    <row r="49" spans="1:10" ht="25.5" customHeight="1" x14ac:dyDescent="0.2">
      <c r="A49" s="122"/>
      <c r="B49" s="124" t="s">
        <v>61</v>
      </c>
      <c r="C49" s="202" t="s">
        <v>62</v>
      </c>
      <c r="D49" s="203"/>
      <c r="E49" s="203"/>
      <c r="F49" s="134" t="s">
        <v>23</v>
      </c>
      <c r="G49" s="135"/>
      <c r="H49" s="135"/>
      <c r="I49" s="201">
        <f>' Pol'!G19</f>
        <v>0</v>
      </c>
      <c r="J49" s="201"/>
    </row>
    <row r="50" spans="1:10" ht="25.5" customHeight="1" x14ac:dyDescent="0.2">
      <c r="A50" s="122"/>
      <c r="B50" s="124" t="s">
        <v>63</v>
      </c>
      <c r="C50" s="202" t="s">
        <v>64</v>
      </c>
      <c r="D50" s="203"/>
      <c r="E50" s="203"/>
      <c r="F50" s="134" t="s">
        <v>23</v>
      </c>
      <c r="G50" s="135"/>
      <c r="H50" s="135"/>
      <c r="I50" s="201">
        <f>' Pol'!G34</f>
        <v>0</v>
      </c>
      <c r="J50" s="201"/>
    </row>
    <row r="51" spans="1:10" ht="25.5" customHeight="1" x14ac:dyDescent="0.2">
      <c r="A51" s="122"/>
      <c r="B51" s="124" t="s">
        <v>65</v>
      </c>
      <c r="C51" s="202" t="s">
        <v>66</v>
      </c>
      <c r="D51" s="203"/>
      <c r="E51" s="203"/>
      <c r="F51" s="134" t="s">
        <v>23</v>
      </c>
      <c r="G51" s="135"/>
      <c r="H51" s="135"/>
      <c r="I51" s="201">
        <f>' Pol'!G49</f>
        <v>0</v>
      </c>
      <c r="J51" s="201"/>
    </row>
    <row r="52" spans="1:10" ht="25.5" customHeight="1" x14ac:dyDescent="0.2">
      <c r="A52" s="122"/>
      <c r="B52" s="124" t="s">
        <v>67</v>
      </c>
      <c r="C52" s="202" t="s">
        <v>68</v>
      </c>
      <c r="D52" s="203"/>
      <c r="E52" s="203"/>
      <c r="F52" s="134" t="s">
        <v>23</v>
      </c>
      <c r="G52" s="135"/>
      <c r="H52" s="135"/>
      <c r="I52" s="201">
        <f>' Pol'!G60</f>
        <v>0</v>
      </c>
      <c r="J52" s="201"/>
    </row>
    <row r="53" spans="1:10" ht="25.5" customHeight="1" x14ac:dyDescent="0.2">
      <c r="A53" s="122"/>
      <c r="B53" s="124" t="s">
        <v>69</v>
      </c>
      <c r="C53" s="202" t="s">
        <v>70</v>
      </c>
      <c r="D53" s="203"/>
      <c r="E53" s="203"/>
      <c r="F53" s="134" t="s">
        <v>23</v>
      </c>
      <c r="G53" s="135"/>
      <c r="H53" s="135"/>
      <c r="I53" s="201">
        <f>' Pol'!G69</f>
        <v>0</v>
      </c>
      <c r="J53" s="201"/>
    </row>
    <row r="54" spans="1:10" ht="25.5" customHeight="1" x14ac:dyDescent="0.2">
      <c r="A54" s="122"/>
      <c r="B54" s="124" t="s">
        <v>71</v>
      </c>
      <c r="C54" s="202" t="s">
        <v>72</v>
      </c>
      <c r="D54" s="203"/>
      <c r="E54" s="203"/>
      <c r="F54" s="134" t="s">
        <v>23</v>
      </c>
      <c r="G54" s="135"/>
      <c r="H54" s="135"/>
      <c r="I54" s="201">
        <f>' Pol'!G77</f>
        <v>0</v>
      </c>
      <c r="J54" s="201"/>
    </row>
    <row r="55" spans="1:10" ht="25.5" customHeight="1" x14ac:dyDescent="0.2">
      <c r="A55" s="122"/>
      <c r="B55" s="124" t="s">
        <v>73</v>
      </c>
      <c r="C55" s="202" t="s">
        <v>74</v>
      </c>
      <c r="D55" s="203"/>
      <c r="E55" s="203"/>
      <c r="F55" s="134" t="s">
        <v>23</v>
      </c>
      <c r="G55" s="135"/>
      <c r="H55" s="135"/>
      <c r="I55" s="201">
        <f>' Pol'!G84</f>
        <v>0</v>
      </c>
      <c r="J55" s="201"/>
    </row>
    <row r="56" spans="1:10" ht="25.5" customHeight="1" x14ac:dyDescent="0.2">
      <c r="A56" s="122"/>
      <c r="B56" s="124" t="s">
        <v>75</v>
      </c>
      <c r="C56" s="202" t="s">
        <v>76</v>
      </c>
      <c r="D56" s="203"/>
      <c r="E56" s="203"/>
      <c r="F56" s="134" t="s">
        <v>23</v>
      </c>
      <c r="G56" s="135"/>
      <c r="H56" s="135"/>
      <c r="I56" s="201">
        <f>' Pol'!G86</f>
        <v>0</v>
      </c>
      <c r="J56" s="201"/>
    </row>
    <row r="57" spans="1:10" ht="25.5" customHeight="1" x14ac:dyDescent="0.2">
      <c r="A57" s="122"/>
      <c r="B57" s="124" t="s">
        <v>77</v>
      </c>
      <c r="C57" s="202" t="s">
        <v>78</v>
      </c>
      <c r="D57" s="203"/>
      <c r="E57" s="203"/>
      <c r="F57" s="134" t="s">
        <v>23</v>
      </c>
      <c r="G57" s="135"/>
      <c r="H57" s="135"/>
      <c r="I57" s="201">
        <f>' Pol'!G89</f>
        <v>0</v>
      </c>
      <c r="J57" s="201"/>
    </row>
    <row r="58" spans="1:10" ht="25.5" customHeight="1" x14ac:dyDescent="0.2">
      <c r="A58" s="122"/>
      <c r="B58" s="124" t="s">
        <v>79</v>
      </c>
      <c r="C58" s="202" t="s">
        <v>80</v>
      </c>
      <c r="D58" s="203"/>
      <c r="E58" s="203"/>
      <c r="F58" s="134" t="s">
        <v>23</v>
      </c>
      <c r="G58" s="135"/>
      <c r="H58" s="135"/>
      <c r="I58" s="201">
        <f>' Pol'!G93</f>
        <v>0</v>
      </c>
      <c r="J58" s="201"/>
    </row>
    <row r="59" spans="1:10" ht="25.5" customHeight="1" x14ac:dyDescent="0.2">
      <c r="A59" s="122"/>
      <c r="B59" s="124" t="s">
        <v>81</v>
      </c>
      <c r="C59" s="202" t="s">
        <v>82</v>
      </c>
      <c r="D59" s="203"/>
      <c r="E59" s="203"/>
      <c r="F59" s="134" t="s">
        <v>23</v>
      </c>
      <c r="G59" s="135"/>
      <c r="H59" s="135"/>
      <c r="I59" s="201">
        <f>' Pol'!G100</f>
        <v>0</v>
      </c>
      <c r="J59" s="201"/>
    </row>
    <row r="60" spans="1:10" ht="25.5" customHeight="1" x14ac:dyDescent="0.2">
      <c r="A60" s="122"/>
      <c r="B60" s="124" t="s">
        <v>83</v>
      </c>
      <c r="C60" s="202" t="s">
        <v>84</v>
      </c>
      <c r="D60" s="203"/>
      <c r="E60" s="203"/>
      <c r="F60" s="134" t="s">
        <v>23</v>
      </c>
      <c r="G60" s="135"/>
      <c r="H60" s="135"/>
      <c r="I60" s="201">
        <f>' Pol'!G105</f>
        <v>0</v>
      </c>
      <c r="J60" s="201"/>
    </row>
    <row r="61" spans="1:10" ht="25.5" customHeight="1" x14ac:dyDescent="0.2">
      <c r="A61" s="122"/>
      <c r="B61" s="124" t="s">
        <v>85</v>
      </c>
      <c r="C61" s="202" t="s">
        <v>86</v>
      </c>
      <c r="D61" s="203"/>
      <c r="E61" s="203"/>
      <c r="F61" s="134" t="s">
        <v>24</v>
      </c>
      <c r="G61" s="135"/>
      <c r="H61" s="135"/>
      <c r="I61" s="201">
        <f>' Pol'!G108</f>
        <v>0</v>
      </c>
      <c r="J61" s="201"/>
    </row>
    <row r="62" spans="1:10" ht="25.5" customHeight="1" x14ac:dyDescent="0.2">
      <c r="A62" s="122"/>
      <c r="B62" s="124" t="s">
        <v>87</v>
      </c>
      <c r="C62" s="202" t="s">
        <v>88</v>
      </c>
      <c r="D62" s="203"/>
      <c r="E62" s="203"/>
      <c r="F62" s="134" t="s">
        <v>24</v>
      </c>
      <c r="G62" s="135"/>
      <c r="H62" s="135"/>
      <c r="I62" s="201">
        <f>' Pol'!G116</f>
        <v>0</v>
      </c>
      <c r="J62" s="201"/>
    </row>
    <row r="63" spans="1:10" ht="25.5" customHeight="1" x14ac:dyDescent="0.2">
      <c r="A63" s="122"/>
      <c r="B63" s="124" t="s">
        <v>89</v>
      </c>
      <c r="C63" s="202" t="s">
        <v>90</v>
      </c>
      <c r="D63" s="203"/>
      <c r="E63" s="203"/>
      <c r="F63" s="134" t="s">
        <v>24</v>
      </c>
      <c r="G63" s="135"/>
      <c r="H63" s="135"/>
      <c r="I63" s="201">
        <f>' Pol'!G122</f>
        <v>0</v>
      </c>
      <c r="J63" s="201"/>
    </row>
    <row r="64" spans="1:10" ht="25.5" customHeight="1" x14ac:dyDescent="0.2">
      <c r="A64" s="122"/>
      <c r="B64" s="124" t="s">
        <v>91</v>
      </c>
      <c r="C64" s="202" t="s">
        <v>92</v>
      </c>
      <c r="D64" s="203"/>
      <c r="E64" s="203"/>
      <c r="F64" s="134" t="s">
        <v>24</v>
      </c>
      <c r="G64" s="135"/>
      <c r="H64" s="135"/>
      <c r="I64" s="201">
        <f>' Pol'!G128</f>
        <v>0</v>
      </c>
      <c r="J64" s="201"/>
    </row>
    <row r="65" spans="1:10" ht="25.5" customHeight="1" x14ac:dyDescent="0.2">
      <c r="A65" s="122"/>
      <c r="B65" s="124" t="s">
        <v>93</v>
      </c>
      <c r="C65" s="202" t="s">
        <v>94</v>
      </c>
      <c r="D65" s="203"/>
      <c r="E65" s="203"/>
      <c r="F65" s="134" t="s">
        <v>24</v>
      </c>
      <c r="G65" s="135"/>
      <c r="H65" s="135"/>
      <c r="I65" s="201">
        <f>' Pol'!G133</f>
        <v>0</v>
      </c>
      <c r="J65" s="201"/>
    </row>
    <row r="66" spans="1:10" ht="25.5" customHeight="1" x14ac:dyDescent="0.2">
      <c r="A66" s="122"/>
      <c r="B66" s="124" t="s">
        <v>95</v>
      </c>
      <c r="C66" s="202" t="s">
        <v>96</v>
      </c>
      <c r="D66" s="203"/>
      <c r="E66" s="203"/>
      <c r="F66" s="134" t="s">
        <v>24</v>
      </c>
      <c r="G66" s="135"/>
      <c r="H66" s="135"/>
      <c r="I66" s="201">
        <f>' Pol'!G139</f>
        <v>0</v>
      </c>
      <c r="J66" s="201"/>
    </row>
    <row r="67" spans="1:10" ht="25.5" customHeight="1" x14ac:dyDescent="0.2">
      <c r="A67" s="122"/>
      <c r="B67" s="124" t="s">
        <v>97</v>
      </c>
      <c r="C67" s="202" t="s">
        <v>98</v>
      </c>
      <c r="D67" s="203"/>
      <c r="E67" s="203"/>
      <c r="F67" s="134" t="s">
        <v>24</v>
      </c>
      <c r="G67" s="135"/>
      <c r="H67" s="135"/>
      <c r="I67" s="201">
        <f>' Pol'!G145</f>
        <v>0</v>
      </c>
      <c r="J67" s="201"/>
    </row>
    <row r="68" spans="1:10" ht="25.5" customHeight="1" x14ac:dyDescent="0.2">
      <c r="A68" s="122"/>
      <c r="B68" s="124" t="s">
        <v>99</v>
      </c>
      <c r="C68" s="202" t="s">
        <v>100</v>
      </c>
      <c r="D68" s="203"/>
      <c r="E68" s="203"/>
      <c r="F68" s="134" t="s">
        <v>25</v>
      </c>
      <c r="G68" s="135"/>
      <c r="H68" s="135"/>
      <c r="I68" s="201">
        <f>' Pol'!G149</f>
        <v>0</v>
      </c>
      <c r="J68" s="201"/>
    </row>
    <row r="69" spans="1:10" ht="25.5" customHeight="1" x14ac:dyDescent="0.2">
      <c r="A69" s="122"/>
      <c r="B69" s="131" t="s">
        <v>101</v>
      </c>
      <c r="C69" s="205" t="s">
        <v>26</v>
      </c>
      <c r="D69" s="206"/>
      <c r="E69" s="206"/>
      <c r="F69" s="136" t="s">
        <v>101</v>
      </c>
      <c r="G69" s="137"/>
      <c r="H69" s="137"/>
      <c r="I69" s="204">
        <f>' Pol'!G151</f>
        <v>0</v>
      </c>
      <c r="J69" s="204"/>
    </row>
    <row r="70" spans="1:10" ht="25.5" customHeight="1" x14ac:dyDescent="0.2">
      <c r="A70" s="123"/>
      <c r="B70" s="127" t="s">
        <v>1</v>
      </c>
      <c r="C70" s="127"/>
      <c r="D70" s="128"/>
      <c r="E70" s="128"/>
      <c r="F70" s="138"/>
      <c r="G70" s="139"/>
      <c r="H70" s="139"/>
      <c r="I70" s="200">
        <f>SUM(I47:I69)</f>
        <v>0</v>
      </c>
      <c r="J70" s="200"/>
    </row>
    <row r="71" spans="1:10" x14ac:dyDescent="0.2">
      <c r="F71" s="140"/>
      <c r="G71" s="96"/>
      <c r="H71" s="140"/>
      <c r="I71" s="96"/>
      <c r="J71" s="96"/>
    </row>
    <row r="72" spans="1:10" x14ac:dyDescent="0.2">
      <c r="F72" s="140"/>
      <c r="G72" s="96"/>
      <c r="H72" s="140"/>
      <c r="I72" s="96"/>
      <c r="J72" s="96"/>
    </row>
    <row r="73" spans="1:10" x14ac:dyDescent="0.2">
      <c r="F73" s="140"/>
      <c r="G73" s="96"/>
      <c r="H73" s="140"/>
      <c r="I73" s="96"/>
      <c r="J73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5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6:J66"/>
    <mergeCell ref="C66:E66"/>
    <mergeCell ref="I70:J70"/>
    <mergeCell ref="I67:J67"/>
    <mergeCell ref="C67:E67"/>
    <mergeCell ref="I68:J68"/>
    <mergeCell ref="C68:E68"/>
    <mergeCell ref="I69:J69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9" t="s">
        <v>41</v>
      </c>
      <c r="B2" s="78"/>
      <c r="C2" s="249"/>
      <c r="D2" s="249"/>
      <c r="E2" s="249"/>
      <c r="F2" s="249"/>
      <c r="G2" s="250"/>
    </row>
    <row r="3" spans="1:7" ht="24.95" hidden="1" customHeight="1" x14ac:dyDescent="0.2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 x14ac:dyDescent="0.2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66"/>
  <sheetViews>
    <sheetView tabSelected="1" topLeftCell="A138" workbookViewId="0">
      <selection activeCell="V13" sqref="V13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63" t="s">
        <v>6</v>
      </c>
      <c r="B1" s="263"/>
      <c r="C1" s="263"/>
      <c r="D1" s="263"/>
      <c r="E1" s="263"/>
      <c r="F1" s="263"/>
      <c r="G1" s="263"/>
      <c r="AE1" t="s">
        <v>104</v>
      </c>
    </row>
    <row r="2" spans="1:60" ht="24.95" customHeight="1" x14ac:dyDescent="0.2">
      <c r="A2" s="145" t="s">
        <v>103</v>
      </c>
      <c r="B2" s="143"/>
      <c r="C2" s="264" t="s">
        <v>46</v>
      </c>
      <c r="D2" s="265"/>
      <c r="E2" s="265"/>
      <c r="F2" s="265"/>
      <c r="G2" s="266"/>
      <c r="AE2" t="s">
        <v>105</v>
      </c>
    </row>
    <row r="3" spans="1:60" ht="24.95" customHeight="1" x14ac:dyDescent="0.2">
      <c r="A3" s="146" t="s">
        <v>7</v>
      </c>
      <c r="B3" s="144"/>
      <c r="C3" s="267" t="s">
        <v>43</v>
      </c>
      <c r="D3" s="268"/>
      <c r="E3" s="268"/>
      <c r="F3" s="268"/>
      <c r="G3" s="269"/>
      <c r="AE3" t="s">
        <v>106</v>
      </c>
    </row>
    <row r="4" spans="1:60" ht="24.95" hidden="1" customHeight="1" x14ac:dyDescent="0.2">
      <c r="A4" s="146" t="s">
        <v>8</v>
      </c>
      <c r="B4" s="144"/>
      <c r="C4" s="267"/>
      <c r="D4" s="268"/>
      <c r="E4" s="268"/>
      <c r="F4" s="268"/>
      <c r="G4" s="269"/>
      <c r="AE4" t="s">
        <v>107</v>
      </c>
    </row>
    <row r="5" spans="1:60" hidden="1" x14ac:dyDescent="0.2">
      <c r="A5" s="147" t="s">
        <v>108</v>
      </c>
      <c r="B5" s="148"/>
      <c r="C5" s="149"/>
      <c r="D5" s="150"/>
      <c r="E5" s="150"/>
      <c r="F5" s="150"/>
      <c r="G5" s="151"/>
      <c r="AE5" t="s">
        <v>109</v>
      </c>
    </row>
    <row r="7" spans="1:60" ht="38.25" x14ac:dyDescent="0.2">
      <c r="A7" s="157" t="s">
        <v>110</v>
      </c>
      <c r="B7" s="158" t="s">
        <v>111</v>
      </c>
      <c r="C7" s="158" t="s">
        <v>112</v>
      </c>
      <c r="D7" s="157" t="s">
        <v>113</v>
      </c>
      <c r="E7" s="157" t="s">
        <v>114</v>
      </c>
      <c r="F7" s="152" t="s">
        <v>115</v>
      </c>
      <c r="G7" s="174" t="s">
        <v>28</v>
      </c>
      <c r="H7" s="175" t="s">
        <v>29</v>
      </c>
      <c r="I7" s="175" t="s">
        <v>116</v>
      </c>
      <c r="J7" s="175" t="s">
        <v>30</v>
      </c>
      <c r="K7" s="175" t="s">
        <v>117</v>
      </c>
      <c r="L7" s="175" t="s">
        <v>118</v>
      </c>
      <c r="M7" s="175" t="s">
        <v>119</v>
      </c>
      <c r="N7" s="175" t="s">
        <v>120</v>
      </c>
      <c r="O7" s="175" t="s">
        <v>121</v>
      </c>
      <c r="P7" s="175" t="s">
        <v>122</v>
      </c>
      <c r="Q7" s="175" t="s">
        <v>123</v>
      </c>
      <c r="R7" s="175" t="s">
        <v>124</v>
      </c>
      <c r="S7" s="175" t="s">
        <v>125</v>
      </c>
      <c r="T7" s="175" t="s">
        <v>126</v>
      </c>
      <c r="U7" s="160" t="s">
        <v>127</v>
      </c>
    </row>
    <row r="8" spans="1:60" x14ac:dyDescent="0.2">
      <c r="A8" s="176" t="s">
        <v>128</v>
      </c>
      <c r="B8" s="177" t="s">
        <v>57</v>
      </c>
      <c r="C8" s="178" t="s">
        <v>58</v>
      </c>
      <c r="D8" s="159"/>
      <c r="E8" s="179"/>
      <c r="F8" s="180"/>
      <c r="G8" s="180">
        <f>SUMIF(AE9:AE14,"&lt;&gt;NOR",G9:G14)</f>
        <v>0</v>
      </c>
      <c r="H8" s="180"/>
      <c r="I8" s="180">
        <f>SUM(I9:I14)</f>
        <v>0</v>
      </c>
      <c r="J8" s="180"/>
      <c r="K8" s="180">
        <f>SUM(K9:K14)</f>
        <v>0</v>
      </c>
      <c r="L8" s="180"/>
      <c r="M8" s="180">
        <f>SUM(M9:M14)</f>
        <v>0</v>
      </c>
      <c r="N8" s="159"/>
      <c r="O8" s="159">
        <f>SUM(O9:O14)</f>
        <v>0</v>
      </c>
      <c r="P8" s="159"/>
      <c r="Q8" s="159">
        <f>SUM(Q9:Q14)</f>
        <v>0</v>
      </c>
      <c r="R8" s="159"/>
      <c r="S8" s="159"/>
      <c r="T8" s="176"/>
      <c r="U8" s="159">
        <f>SUM(U9:U14)</f>
        <v>21.419999999999998</v>
      </c>
      <c r="AE8" t="s">
        <v>129</v>
      </c>
    </row>
    <row r="9" spans="1:60" outlineLevel="1" x14ac:dyDescent="0.2">
      <c r="A9" s="154">
        <v>1</v>
      </c>
      <c r="B9" s="161" t="s">
        <v>130</v>
      </c>
      <c r="C9" s="192" t="s">
        <v>131</v>
      </c>
      <c r="D9" s="163" t="s">
        <v>132</v>
      </c>
      <c r="E9" s="168">
        <v>14.19</v>
      </c>
      <c r="F9" s="171">
        <v>0</v>
      </c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63">
        <v>0</v>
      </c>
      <c r="O9" s="163">
        <f>ROUND(E9*N9,5)</f>
        <v>0</v>
      </c>
      <c r="P9" s="163">
        <v>0</v>
      </c>
      <c r="Q9" s="163">
        <f>ROUND(E9*P9,5)</f>
        <v>0</v>
      </c>
      <c r="R9" s="163"/>
      <c r="S9" s="163"/>
      <c r="T9" s="164">
        <v>0.495</v>
      </c>
      <c r="U9" s="163">
        <f>ROUND(E9*T9,2)</f>
        <v>7.02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133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/>
      <c r="B10" s="161"/>
      <c r="C10" s="193" t="s">
        <v>134</v>
      </c>
      <c r="D10" s="165"/>
      <c r="E10" s="169">
        <v>4.0919999999999996</v>
      </c>
      <c r="F10" s="172"/>
      <c r="G10" s="172"/>
      <c r="H10" s="172"/>
      <c r="I10" s="172"/>
      <c r="J10" s="172"/>
      <c r="K10" s="172"/>
      <c r="L10" s="172"/>
      <c r="M10" s="172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135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/>
      <c r="B11" s="161"/>
      <c r="C11" s="193" t="s">
        <v>136</v>
      </c>
      <c r="D11" s="165"/>
      <c r="E11" s="169">
        <v>10.098000000000001</v>
      </c>
      <c r="F11" s="172"/>
      <c r="G11" s="172"/>
      <c r="H11" s="172"/>
      <c r="I11" s="172"/>
      <c r="J11" s="172"/>
      <c r="K11" s="172"/>
      <c r="L11" s="172"/>
      <c r="M11" s="172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135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>
        <v>2</v>
      </c>
      <c r="B12" s="161" t="s">
        <v>137</v>
      </c>
      <c r="C12" s="192" t="s">
        <v>138</v>
      </c>
      <c r="D12" s="163" t="s">
        <v>132</v>
      </c>
      <c r="E12" s="168">
        <v>14.19</v>
      </c>
      <c r="F12" s="171"/>
      <c r="G12" s="172">
        <f>ROUND(E12*F12,2)</f>
        <v>0</v>
      </c>
      <c r="H12" s="171"/>
      <c r="I12" s="172">
        <f>ROUND(E12*H12,2)</f>
        <v>0</v>
      </c>
      <c r="J12" s="171"/>
      <c r="K12" s="172">
        <f>ROUND(E12*J12,2)</f>
        <v>0</v>
      </c>
      <c r="L12" s="172">
        <v>21</v>
      </c>
      <c r="M12" s="172">
        <f>G12*(1+L12/100)</f>
        <v>0</v>
      </c>
      <c r="N12" s="163">
        <v>0</v>
      </c>
      <c r="O12" s="163">
        <f>ROUND(E12*N12,5)</f>
        <v>0</v>
      </c>
      <c r="P12" s="163">
        <v>0</v>
      </c>
      <c r="Q12" s="163">
        <f>ROUND(E12*P12,5)</f>
        <v>0</v>
      </c>
      <c r="R12" s="163"/>
      <c r="S12" s="163"/>
      <c r="T12" s="164">
        <v>1.0036</v>
      </c>
      <c r="U12" s="163">
        <f>ROUND(E12*T12,2)</f>
        <v>14.24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133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ht="22.5" outlineLevel="1" x14ac:dyDescent="0.2">
      <c r="A13" s="154">
        <v>3</v>
      </c>
      <c r="B13" s="161" t="s">
        <v>139</v>
      </c>
      <c r="C13" s="192" t="s">
        <v>140</v>
      </c>
      <c r="D13" s="163" t="s">
        <v>132</v>
      </c>
      <c r="E13" s="168">
        <v>14.19</v>
      </c>
      <c r="F13" s="171"/>
      <c r="G13" s="172">
        <f>ROUND(E13*F13,2)</f>
        <v>0</v>
      </c>
      <c r="H13" s="171"/>
      <c r="I13" s="172">
        <f>ROUND(E13*H13,2)</f>
        <v>0</v>
      </c>
      <c r="J13" s="171"/>
      <c r="K13" s="172">
        <f>ROUND(E13*J13,2)</f>
        <v>0</v>
      </c>
      <c r="L13" s="172">
        <v>21</v>
      </c>
      <c r="M13" s="172">
        <f>G13*(1+L13/100)</f>
        <v>0</v>
      </c>
      <c r="N13" s="163">
        <v>0</v>
      </c>
      <c r="O13" s="163">
        <f>ROUND(E13*N13,5)</f>
        <v>0</v>
      </c>
      <c r="P13" s="163">
        <v>0</v>
      </c>
      <c r="Q13" s="163">
        <f>ROUND(E13*P13,5)</f>
        <v>0</v>
      </c>
      <c r="R13" s="163"/>
      <c r="S13" s="163"/>
      <c r="T13" s="164">
        <v>1.0999999999999999E-2</v>
      </c>
      <c r="U13" s="163">
        <f>ROUND(E13*T13,2)</f>
        <v>0.16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133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>
        <v>4</v>
      </c>
      <c r="B14" s="161" t="s">
        <v>141</v>
      </c>
      <c r="C14" s="192" t="s">
        <v>142</v>
      </c>
      <c r="D14" s="163" t="s">
        <v>132</v>
      </c>
      <c r="E14" s="168">
        <v>14.19</v>
      </c>
      <c r="F14" s="171"/>
      <c r="G14" s="172">
        <f>ROUND(E14*F14,2)</f>
        <v>0</v>
      </c>
      <c r="H14" s="171"/>
      <c r="I14" s="172">
        <f>ROUND(E14*H14,2)</f>
        <v>0</v>
      </c>
      <c r="J14" s="171"/>
      <c r="K14" s="172">
        <f>ROUND(E14*J14,2)</f>
        <v>0</v>
      </c>
      <c r="L14" s="172">
        <v>21</v>
      </c>
      <c r="M14" s="172">
        <f>G14*(1+L14/100)</f>
        <v>0</v>
      </c>
      <c r="N14" s="163">
        <v>0</v>
      </c>
      <c r="O14" s="163">
        <f>ROUND(E14*N14,5)</f>
        <v>0</v>
      </c>
      <c r="P14" s="163">
        <v>0</v>
      </c>
      <c r="Q14" s="163">
        <f>ROUND(E14*P14,5)</f>
        <v>0</v>
      </c>
      <c r="R14" s="163"/>
      <c r="S14" s="163"/>
      <c r="T14" s="164">
        <v>0</v>
      </c>
      <c r="U14" s="163">
        <f>ROUND(E14*T14,2)</f>
        <v>0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133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x14ac:dyDescent="0.2">
      <c r="A15" s="155" t="s">
        <v>128</v>
      </c>
      <c r="B15" s="162" t="s">
        <v>59</v>
      </c>
      <c r="C15" s="194" t="s">
        <v>60</v>
      </c>
      <c r="D15" s="166"/>
      <c r="E15" s="170"/>
      <c r="F15" s="173"/>
      <c r="G15" s="173">
        <f>SUMIF(AE16:AE18,"&lt;&gt;NOR",G16:G18)</f>
        <v>0</v>
      </c>
      <c r="H15" s="173"/>
      <c r="I15" s="173">
        <f>SUM(I16:I18)</f>
        <v>0</v>
      </c>
      <c r="J15" s="173"/>
      <c r="K15" s="173">
        <f>SUM(K16:K18)</f>
        <v>0</v>
      </c>
      <c r="L15" s="173"/>
      <c r="M15" s="173">
        <f>SUM(M16:M18)</f>
        <v>0</v>
      </c>
      <c r="N15" s="166"/>
      <c r="O15" s="166">
        <f>SUM(O16:O18)</f>
        <v>30.94388</v>
      </c>
      <c r="P15" s="166"/>
      <c r="Q15" s="166">
        <f>SUM(Q16:Q18)</f>
        <v>0</v>
      </c>
      <c r="R15" s="166"/>
      <c r="S15" s="166"/>
      <c r="T15" s="167"/>
      <c r="U15" s="166">
        <f>SUM(U16:U18)</f>
        <v>5.85</v>
      </c>
      <c r="AE15" t="s">
        <v>129</v>
      </c>
    </row>
    <row r="16" spans="1:60" outlineLevel="1" x14ac:dyDescent="0.2">
      <c r="A16" s="154">
        <v>5</v>
      </c>
      <c r="B16" s="161" t="s">
        <v>143</v>
      </c>
      <c r="C16" s="192" t="s">
        <v>144</v>
      </c>
      <c r="D16" s="163" t="s">
        <v>132</v>
      </c>
      <c r="E16" s="168">
        <v>12.255000000000001</v>
      </c>
      <c r="F16" s="171"/>
      <c r="G16" s="172">
        <f>ROUND(E16*F16,2)</f>
        <v>0</v>
      </c>
      <c r="H16" s="171"/>
      <c r="I16" s="172">
        <f>ROUND(E16*H16,2)</f>
        <v>0</v>
      </c>
      <c r="J16" s="171"/>
      <c r="K16" s="172">
        <f>ROUND(E16*J16,2)</f>
        <v>0</v>
      </c>
      <c r="L16" s="172">
        <v>21</v>
      </c>
      <c r="M16" s="172">
        <f>G16*(1+L16/100)</f>
        <v>0</v>
      </c>
      <c r="N16" s="163">
        <v>2.5249999999999999</v>
      </c>
      <c r="O16" s="163">
        <f>ROUND(E16*N16,5)</f>
        <v>30.94388</v>
      </c>
      <c r="P16" s="163">
        <v>0</v>
      </c>
      <c r="Q16" s="163">
        <f>ROUND(E16*P16,5)</f>
        <v>0</v>
      </c>
      <c r="R16" s="163"/>
      <c r="S16" s="163"/>
      <c r="T16" s="164">
        <v>0.47699999999999998</v>
      </c>
      <c r="U16" s="163">
        <f>ROUND(E16*T16,2)</f>
        <v>5.85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133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/>
      <c r="B17" s="161"/>
      <c r="C17" s="193" t="s">
        <v>145</v>
      </c>
      <c r="D17" s="165"/>
      <c r="E17" s="169">
        <v>3.5339999999999998</v>
      </c>
      <c r="F17" s="172"/>
      <c r="G17" s="172"/>
      <c r="H17" s="172"/>
      <c r="I17" s="172"/>
      <c r="J17" s="172"/>
      <c r="K17" s="172"/>
      <c r="L17" s="172"/>
      <c r="M17" s="172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135</v>
      </c>
      <c r="AF17" s="153">
        <v>0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1"/>
      <c r="C18" s="193" t="s">
        <v>146</v>
      </c>
      <c r="D18" s="165"/>
      <c r="E18" s="169">
        <v>8.7210000000000001</v>
      </c>
      <c r="F18" s="172"/>
      <c r="G18" s="172"/>
      <c r="H18" s="172"/>
      <c r="I18" s="172"/>
      <c r="J18" s="172"/>
      <c r="K18" s="172"/>
      <c r="L18" s="172"/>
      <c r="M18" s="172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135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x14ac:dyDescent="0.2">
      <c r="A19" s="155" t="s">
        <v>128</v>
      </c>
      <c r="B19" s="162" t="s">
        <v>61</v>
      </c>
      <c r="C19" s="194" t="s">
        <v>62</v>
      </c>
      <c r="D19" s="166"/>
      <c r="E19" s="170"/>
      <c r="F19" s="173"/>
      <c r="G19" s="173">
        <f>SUMIF(AE20:AE33,"&lt;&gt;NOR",G20:G33)</f>
        <v>0</v>
      </c>
      <c r="H19" s="173"/>
      <c r="I19" s="173">
        <f>SUM(I20:I33)</f>
        <v>0</v>
      </c>
      <c r="J19" s="173"/>
      <c r="K19" s="173">
        <f>SUM(K20:K33)</f>
        <v>0</v>
      </c>
      <c r="L19" s="173"/>
      <c r="M19" s="173">
        <f>SUM(M20:M33)</f>
        <v>0</v>
      </c>
      <c r="N19" s="166"/>
      <c r="O19" s="166">
        <f>SUM(O20:O33)</f>
        <v>36.012790000000003</v>
      </c>
      <c r="P19" s="166"/>
      <c r="Q19" s="166">
        <f>SUM(Q20:Q33)</f>
        <v>0</v>
      </c>
      <c r="R19" s="166"/>
      <c r="S19" s="166"/>
      <c r="T19" s="167"/>
      <c r="U19" s="166">
        <f>SUM(U20:U33)</f>
        <v>127.80000000000003</v>
      </c>
      <c r="AE19" t="s">
        <v>129</v>
      </c>
    </row>
    <row r="20" spans="1:60" outlineLevel="1" x14ac:dyDescent="0.2">
      <c r="A20" s="154">
        <v>6</v>
      </c>
      <c r="B20" s="161" t="s">
        <v>147</v>
      </c>
      <c r="C20" s="192" t="s">
        <v>148</v>
      </c>
      <c r="D20" s="163" t="s">
        <v>149</v>
      </c>
      <c r="E20" s="168">
        <v>37.5</v>
      </c>
      <c r="F20" s="171"/>
      <c r="G20" s="172">
        <f>ROUND(E20*F20,2)</f>
        <v>0</v>
      </c>
      <c r="H20" s="171"/>
      <c r="I20" s="172">
        <f>ROUND(E20*H20,2)</f>
        <v>0</v>
      </c>
      <c r="J20" s="171"/>
      <c r="K20" s="172">
        <f>ROUND(E20*J20,2)</f>
        <v>0</v>
      </c>
      <c r="L20" s="172">
        <v>21</v>
      </c>
      <c r="M20" s="172">
        <f>G20*(1+L20/100)</f>
        <v>0</v>
      </c>
      <c r="N20" s="163">
        <v>0.26335999999999998</v>
      </c>
      <c r="O20" s="163">
        <f>ROUND(E20*N20,5)</f>
        <v>9.8759999999999994</v>
      </c>
      <c r="P20" s="163">
        <v>0</v>
      </c>
      <c r="Q20" s="163">
        <f>ROUND(E20*P20,5)</f>
        <v>0</v>
      </c>
      <c r="R20" s="163"/>
      <c r="S20" s="163"/>
      <c r="T20" s="164">
        <v>0.74</v>
      </c>
      <c r="U20" s="163">
        <f>ROUND(E20*T20,2)</f>
        <v>27.75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133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/>
      <c r="B21" s="161"/>
      <c r="C21" s="193" t="s">
        <v>150</v>
      </c>
      <c r="D21" s="165"/>
      <c r="E21" s="169">
        <v>51.475000000000001</v>
      </c>
      <c r="F21" s="172"/>
      <c r="G21" s="172"/>
      <c r="H21" s="172"/>
      <c r="I21" s="172"/>
      <c r="J21" s="172"/>
      <c r="K21" s="172"/>
      <c r="L21" s="172"/>
      <c r="M21" s="172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135</v>
      </c>
      <c r="AF21" s="153">
        <v>0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/>
      <c r="B22" s="161"/>
      <c r="C22" s="193" t="s">
        <v>151</v>
      </c>
      <c r="D22" s="165"/>
      <c r="E22" s="169">
        <v>-13.975</v>
      </c>
      <c r="F22" s="172"/>
      <c r="G22" s="172"/>
      <c r="H22" s="172"/>
      <c r="I22" s="172"/>
      <c r="J22" s="172"/>
      <c r="K22" s="172"/>
      <c r="L22" s="172"/>
      <c r="M22" s="172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135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>
        <v>7</v>
      </c>
      <c r="B23" s="161" t="s">
        <v>152</v>
      </c>
      <c r="C23" s="192" t="s">
        <v>153</v>
      </c>
      <c r="D23" s="163" t="s">
        <v>149</v>
      </c>
      <c r="E23" s="168">
        <v>12.025</v>
      </c>
      <c r="F23" s="171"/>
      <c r="G23" s="172">
        <f>ROUND(E23*F23,2)</f>
        <v>0</v>
      </c>
      <c r="H23" s="171"/>
      <c r="I23" s="172">
        <f>ROUND(E23*H23,2)</f>
        <v>0</v>
      </c>
      <c r="J23" s="171"/>
      <c r="K23" s="172">
        <f>ROUND(E23*J23,2)</f>
        <v>0</v>
      </c>
      <c r="L23" s="172">
        <v>21</v>
      </c>
      <c r="M23" s="172">
        <f>G23*(1+L23/100)</f>
        <v>0</v>
      </c>
      <c r="N23" s="163">
        <v>0.12138</v>
      </c>
      <c r="O23" s="163">
        <f>ROUND(E23*N23,5)</f>
        <v>1.4595899999999999</v>
      </c>
      <c r="P23" s="163">
        <v>0</v>
      </c>
      <c r="Q23" s="163">
        <f>ROUND(E23*P23,5)</f>
        <v>0</v>
      </c>
      <c r="R23" s="163"/>
      <c r="S23" s="163"/>
      <c r="T23" s="164">
        <v>0.52700000000000002</v>
      </c>
      <c r="U23" s="163">
        <f>ROUND(E23*T23,2)</f>
        <v>6.34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133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/>
      <c r="B24" s="161"/>
      <c r="C24" s="193" t="s">
        <v>154</v>
      </c>
      <c r="D24" s="165"/>
      <c r="E24" s="169">
        <v>12.025</v>
      </c>
      <c r="F24" s="172"/>
      <c r="G24" s="172"/>
      <c r="H24" s="172"/>
      <c r="I24" s="172"/>
      <c r="J24" s="172"/>
      <c r="K24" s="172"/>
      <c r="L24" s="172"/>
      <c r="M24" s="172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135</v>
      </c>
      <c r="AF24" s="153">
        <v>0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>
        <v>8</v>
      </c>
      <c r="B25" s="161" t="s">
        <v>155</v>
      </c>
      <c r="C25" s="192" t="s">
        <v>156</v>
      </c>
      <c r="D25" s="163" t="s">
        <v>157</v>
      </c>
      <c r="E25" s="168">
        <v>14.1</v>
      </c>
      <c r="F25" s="171"/>
      <c r="G25" s="172">
        <f>ROUND(E25*F25,2)</f>
        <v>0</v>
      </c>
      <c r="H25" s="171"/>
      <c r="I25" s="172">
        <f>ROUND(E25*H25,2)</f>
        <v>0</v>
      </c>
      <c r="J25" s="171"/>
      <c r="K25" s="172">
        <f>ROUND(E25*J25,2)</f>
        <v>0</v>
      </c>
      <c r="L25" s="172">
        <v>21</v>
      </c>
      <c r="M25" s="172">
        <f>G25*(1+L25/100)</f>
        <v>0</v>
      </c>
      <c r="N25" s="163">
        <v>1.6623699999999999</v>
      </c>
      <c r="O25" s="163">
        <f>ROUND(E25*N25,5)</f>
        <v>23.439419999999998</v>
      </c>
      <c r="P25" s="163">
        <v>0</v>
      </c>
      <c r="Q25" s="163">
        <f>ROUND(E25*P25,5)</f>
        <v>0</v>
      </c>
      <c r="R25" s="163"/>
      <c r="S25" s="163"/>
      <c r="T25" s="164">
        <v>6.1198600000000001</v>
      </c>
      <c r="U25" s="163">
        <f>ROUND(E25*T25,2)</f>
        <v>86.29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158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/>
      <c r="B26" s="161"/>
      <c r="C26" s="193" t="s">
        <v>159</v>
      </c>
      <c r="D26" s="165"/>
      <c r="E26" s="169">
        <v>14.1</v>
      </c>
      <c r="F26" s="172"/>
      <c r="G26" s="172"/>
      <c r="H26" s="172"/>
      <c r="I26" s="172"/>
      <c r="J26" s="172"/>
      <c r="K26" s="172"/>
      <c r="L26" s="172"/>
      <c r="M26" s="172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135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>
        <v>9</v>
      </c>
      <c r="B27" s="161" t="s">
        <v>160</v>
      </c>
      <c r="C27" s="192" t="s">
        <v>161</v>
      </c>
      <c r="D27" s="163" t="s">
        <v>162</v>
      </c>
      <c r="E27" s="168">
        <v>4</v>
      </c>
      <c r="F27" s="171"/>
      <c r="G27" s="172">
        <f>ROUND(E27*F27,2)</f>
        <v>0</v>
      </c>
      <c r="H27" s="171"/>
      <c r="I27" s="172">
        <f>ROUND(E27*H27,2)</f>
        <v>0</v>
      </c>
      <c r="J27" s="171"/>
      <c r="K27" s="172">
        <f>ROUND(E27*J27,2)</f>
        <v>0</v>
      </c>
      <c r="L27" s="172">
        <v>21</v>
      </c>
      <c r="M27" s="172">
        <f>G27*(1+L27/100)</f>
        <v>0</v>
      </c>
      <c r="N27" s="163">
        <v>5.4219999999999997E-2</v>
      </c>
      <c r="O27" s="163">
        <f>ROUND(E27*N27,5)</f>
        <v>0.21687999999999999</v>
      </c>
      <c r="P27" s="163">
        <v>0</v>
      </c>
      <c r="Q27" s="163">
        <f>ROUND(E27*P27,5)</f>
        <v>0</v>
      </c>
      <c r="R27" s="163"/>
      <c r="S27" s="163"/>
      <c r="T27" s="164">
        <v>0.26</v>
      </c>
      <c r="U27" s="163">
        <f>ROUND(E27*T27,2)</f>
        <v>1.04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133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>
        <v>10</v>
      </c>
      <c r="B28" s="161" t="s">
        <v>163</v>
      </c>
      <c r="C28" s="192" t="s">
        <v>164</v>
      </c>
      <c r="D28" s="163" t="s">
        <v>162</v>
      </c>
      <c r="E28" s="168">
        <v>4</v>
      </c>
      <c r="F28" s="171"/>
      <c r="G28" s="172">
        <f>ROUND(E28*F28,2)</f>
        <v>0</v>
      </c>
      <c r="H28" s="171"/>
      <c r="I28" s="172">
        <f>ROUND(E28*H28,2)</f>
        <v>0</v>
      </c>
      <c r="J28" s="171"/>
      <c r="K28" s="172">
        <f>ROUND(E28*J28,2)</f>
        <v>0</v>
      </c>
      <c r="L28" s="172">
        <v>21</v>
      </c>
      <c r="M28" s="172">
        <f>G28*(1+L28/100)</f>
        <v>0</v>
      </c>
      <c r="N28" s="163">
        <v>0.10784000000000001</v>
      </c>
      <c r="O28" s="163">
        <f>ROUND(E28*N28,5)</f>
        <v>0.43136000000000002</v>
      </c>
      <c r="P28" s="163">
        <v>0</v>
      </c>
      <c r="Q28" s="163">
        <f>ROUND(E28*P28,5)</f>
        <v>0</v>
      </c>
      <c r="R28" s="163"/>
      <c r="S28" s="163"/>
      <c r="T28" s="164">
        <v>0.44</v>
      </c>
      <c r="U28" s="163">
        <f>ROUND(E28*T28,2)</f>
        <v>1.76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133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ht="22.5" outlineLevel="1" x14ac:dyDescent="0.2">
      <c r="A29" s="154">
        <v>11</v>
      </c>
      <c r="B29" s="161" t="s">
        <v>165</v>
      </c>
      <c r="C29" s="192" t="s">
        <v>166</v>
      </c>
      <c r="D29" s="163" t="s">
        <v>167</v>
      </c>
      <c r="E29" s="168">
        <v>0.111</v>
      </c>
      <c r="F29" s="171"/>
      <c r="G29" s="172">
        <f>ROUND(E29*F29,2)</f>
        <v>0</v>
      </c>
      <c r="H29" s="171"/>
      <c r="I29" s="172">
        <f>ROUND(E29*H29,2)</f>
        <v>0</v>
      </c>
      <c r="J29" s="171"/>
      <c r="K29" s="172">
        <f>ROUND(E29*J29,2)</f>
        <v>0</v>
      </c>
      <c r="L29" s="172">
        <v>21</v>
      </c>
      <c r="M29" s="172">
        <f>G29*(1+L29/100)</f>
        <v>0</v>
      </c>
      <c r="N29" s="163">
        <v>1.0970899999999999</v>
      </c>
      <c r="O29" s="163">
        <f>ROUND(E29*N29,5)</f>
        <v>0.12178</v>
      </c>
      <c r="P29" s="163">
        <v>0</v>
      </c>
      <c r="Q29" s="163">
        <f>ROUND(E29*P29,5)</f>
        <v>0</v>
      </c>
      <c r="R29" s="163"/>
      <c r="S29" s="163"/>
      <c r="T29" s="164">
        <v>16.582999999999998</v>
      </c>
      <c r="U29" s="163">
        <f>ROUND(E29*T29,2)</f>
        <v>1.84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133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>
        <v>12</v>
      </c>
      <c r="B30" s="161" t="s">
        <v>168</v>
      </c>
      <c r="C30" s="192" t="s">
        <v>169</v>
      </c>
      <c r="D30" s="163" t="s">
        <v>132</v>
      </c>
      <c r="E30" s="168">
        <v>0.18</v>
      </c>
      <c r="F30" s="171"/>
      <c r="G30" s="172">
        <f>ROUND(E30*F30,2)</f>
        <v>0</v>
      </c>
      <c r="H30" s="171"/>
      <c r="I30" s="172">
        <f>ROUND(E30*H30,2)</f>
        <v>0</v>
      </c>
      <c r="J30" s="171"/>
      <c r="K30" s="172">
        <f>ROUND(E30*J30,2)</f>
        <v>0</v>
      </c>
      <c r="L30" s="172">
        <v>21</v>
      </c>
      <c r="M30" s="172">
        <f>G30*(1+L30/100)</f>
        <v>0</v>
      </c>
      <c r="N30" s="163">
        <v>2.52501</v>
      </c>
      <c r="O30" s="163">
        <f>ROUND(E30*N30,5)</f>
        <v>0.45450000000000002</v>
      </c>
      <c r="P30" s="163">
        <v>0</v>
      </c>
      <c r="Q30" s="163">
        <f>ROUND(E30*P30,5)</f>
        <v>0</v>
      </c>
      <c r="R30" s="163"/>
      <c r="S30" s="163"/>
      <c r="T30" s="164">
        <v>1.421</v>
      </c>
      <c r="U30" s="163">
        <f>ROUND(E30*T30,2)</f>
        <v>0.26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133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/>
      <c r="B31" s="161"/>
      <c r="C31" s="270" t="s">
        <v>170</v>
      </c>
      <c r="D31" s="271"/>
      <c r="E31" s="272"/>
      <c r="F31" s="273"/>
      <c r="G31" s="274"/>
      <c r="H31" s="172"/>
      <c r="I31" s="172"/>
      <c r="J31" s="172"/>
      <c r="K31" s="172"/>
      <c r="L31" s="172"/>
      <c r="M31" s="172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171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6" t="str">
        <f>C31</f>
        <v>Obetonování ocelových profilů.</v>
      </c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>
        <v>13</v>
      </c>
      <c r="B32" s="161" t="s">
        <v>172</v>
      </c>
      <c r="C32" s="192" t="s">
        <v>173</v>
      </c>
      <c r="D32" s="163" t="s">
        <v>149</v>
      </c>
      <c r="E32" s="168">
        <v>1.5</v>
      </c>
      <c r="F32" s="171"/>
      <c r="G32" s="172">
        <f>ROUND(E32*F32,2)</f>
        <v>0</v>
      </c>
      <c r="H32" s="171"/>
      <c r="I32" s="172">
        <f>ROUND(E32*H32,2)</f>
        <v>0</v>
      </c>
      <c r="J32" s="171"/>
      <c r="K32" s="172">
        <f>ROUND(E32*J32,2)</f>
        <v>0</v>
      </c>
      <c r="L32" s="172">
        <v>21</v>
      </c>
      <c r="M32" s="172">
        <f>G32*(1+L32/100)</f>
        <v>0</v>
      </c>
      <c r="N32" s="163">
        <v>8.8400000000000006E-3</v>
      </c>
      <c r="O32" s="163">
        <f>ROUND(E32*N32,5)</f>
        <v>1.3259999999999999E-2</v>
      </c>
      <c r="P32" s="163">
        <v>0</v>
      </c>
      <c r="Q32" s="163">
        <f>ROUND(E32*P32,5)</f>
        <v>0</v>
      </c>
      <c r="R32" s="163"/>
      <c r="S32" s="163"/>
      <c r="T32" s="164">
        <v>1.179</v>
      </c>
      <c r="U32" s="163">
        <f>ROUND(E32*T32,2)</f>
        <v>1.77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133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>
        <v>14</v>
      </c>
      <c r="B33" s="161" t="s">
        <v>174</v>
      </c>
      <c r="C33" s="192" t="s">
        <v>175</v>
      </c>
      <c r="D33" s="163" t="s">
        <v>149</v>
      </c>
      <c r="E33" s="168">
        <v>1.5</v>
      </c>
      <c r="F33" s="171"/>
      <c r="G33" s="172">
        <f>ROUND(E33*F33,2)</f>
        <v>0</v>
      </c>
      <c r="H33" s="171"/>
      <c r="I33" s="172">
        <f>ROUND(E33*H33,2)</f>
        <v>0</v>
      </c>
      <c r="J33" s="171"/>
      <c r="K33" s="172">
        <f>ROUND(E33*J33,2)</f>
        <v>0</v>
      </c>
      <c r="L33" s="172">
        <v>21</v>
      </c>
      <c r="M33" s="172">
        <f>G33*(1+L33/100)</f>
        <v>0</v>
      </c>
      <c r="N33" s="163">
        <v>0</v>
      </c>
      <c r="O33" s="163">
        <f>ROUND(E33*N33,5)</f>
        <v>0</v>
      </c>
      <c r="P33" s="163">
        <v>0</v>
      </c>
      <c r="Q33" s="163">
        <f>ROUND(E33*P33,5)</f>
        <v>0</v>
      </c>
      <c r="R33" s="163"/>
      <c r="S33" s="163"/>
      <c r="T33" s="164">
        <v>0.497</v>
      </c>
      <c r="U33" s="163">
        <f>ROUND(E33*T33,2)</f>
        <v>0.75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133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x14ac:dyDescent="0.2">
      <c r="A34" s="155" t="s">
        <v>128</v>
      </c>
      <c r="B34" s="162" t="s">
        <v>63</v>
      </c>
      <c r="C34" s="194" t="s">
        <v>64</v>
      </c>
      <c r="D34" s="166"/>
      <c r="E34" s="170"/>
      <c r="F34" s="173"/>
      <c r="G34" s="173">
        <f>SUMIF(AE35:AE48,"&lt;&gt;NOR",G35:G48)</f>
        <v>0</v>
      </c>
      <c r="H34" s="173"/>
      <c r="I34" s="173">
        <f>SUM(I35:I48)</f>
        <v>0</v>
      </c>
      <c r="J34" s="173"/>
      <c r="K34" s="173">
        <f>SUM(K35:K48)</f>
        <v>0</v>
      </c>
      <c r="L34" s="173"/>
      <c r="M34" s="173">
        <f>SUM(M35:M48)</f>
        <v>0</v>
      </c>
      <c r="N34" s="166"/>
      <c r="O34" s="166">
        <f>SUM(O35:O48)</f>
        <v>14.713149999999999</v>
      </c>
      <c r="P34" s="166"/>
      <c r="Q34" s="166">
        <f>SUM(Q35:Q48)</f>
        <v>0</v>
      </c>
      <c r="R34" s="166"/>
      <c r="S34" s="166"/>
      <c r="T34" s="167"/>
      <c r="U34" s="166">
        <f>SUM(U35:U48)</f>
        <v>63.1</v>
      </c>
      <c r="AE34" t="s">
        <v>129</v>
      </c>
    </row>
    <row r="35" spans="1:60" ht="22.5" outlineLevel="1" x14ac:dyDescent="0.2">
      <c r="A35" s="154">
        <v>15</v>
      </c>
      <c r="B35" s="161" t="s">
        <v>176</v>
      </c>
      <c r="C35" s="192" t="s">
        <v>177</v>
      </c>
      <c r="D35" s="163" t="s">
        <v>149</v>
      </c>
      <c r="E35" s="168">
        <v>2.9249999999999998</v>
      </c>
      <c r="F35" s="171"/>
      <c r="G35" s="172">
        <f>ROUND(E35*F35,2)</f>
        <v>0</v>
      </c>
      <c r="H35" s="171"/>
      <c r="I35" s="172">
        <f>ROUND(E35*H35,2)</f>
        <v>0</v>
      </c>
      <c r="J35" s="171"/>
      <c r="K35" s="172">
        <f>ROUND(E35*J35,2)</f>
        <v>0</v>
      </c>
      <c r="L35" s="172">
        <v>21</v>
      </c>
      <c r="M35" s="172">
        <f>G35*(1+L35/100)</f>
        <v>0</v>
      </c>
      <c r="N35" s="163">
        <v>0.37409999999999999</v>
      </c>
      <c r="O35" s="163">
        <f>ROUND(E35*N35,5)</f>
        <v>1.0942400000000001</v>
      </c>
      <c r="P35" s="163">
        <v>0</v>
      </c>
      <c r="Q35" s="163">
        <f>ROUND(E35*P35,5)</f>
        <v>0</v>
      </c>
      <c r="R35" s="163"/>
      <c r="S35" s="163"/>
      <c r="T35" s="164">
        <v>1.35273</v>
      </c>
      <c r="U35" s="163">
        <f>ROUND(E35*T35,2)</f>
        <v>3.96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133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/>
      <c r="B36" s="161"/>
      <c r="C36" s="193" t="s">
        <v>178</v>
      </c>
      <c r="D36" s="165"/>
      <c r="E36" s="169">
        <v>2.9249999999999998</v>
      </c>
      <c r="F36" s="172"/>
      <c r="G36" s="172"/>
      <c r="H36" s="172"/>
      <c r="I36" s="172"/>
      <c r="J36" s="172"/>
      <c r="K36" s="172"/>
      <c r="L36" s="172"/>
      <c r="M36" s="172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135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ht="22.5" outlineLevel="1" x14ac:dyDescent="0.2">
      <c r="A37" s="154">
        <v>16</v>
      </c>
      <c r="B37" s="161" t="s">
        <v>179</v>
      </c>
      <c r="C37" s="192" t="s">
        <v>180</v>
      </c>
      <c r="D37" s="163" t="s">
        <v>149</v>
      </c>
      <c r="E37" s="168">
        <v>22.5</v>
      </c>
      <c r="F37" s="171"/>
      <c r="G37" s="172">
        <f>ROUND(E37*F37,2)</f>
        <v>0</v>
      </c>
      <c r="H37" s="171"/>
      <c r="I37" s="172">
        <f>ROUND(E37*H37,2)</f>
        <v>0</v>
      </c>
      <c r="J37" s="171"/>
      <c r="K37" s="172">
        <f>ROUND(E37*J37,2)</f>
        <v>0</v>
      </c>
      <c r="L37" s="172">
        <v>21</v>
      </c>
      <c r="M37" s="172">
        <f>G37*(1+L37/100)</f>
        <v>0</v>
      </c>
      <c r="N37" s="163">
        <v>0.35643000000000002</v>
      </c>
      <c r="O37" s="163">
        <f>ROUND(E37*N37,5)</f>
        <v>8.0196799999999993</v>
      </c>
      <c r="P37" s="163">
        <v>0</v>
      </c>
      <c r="Q37" s="163">
        <f>ROUND(E37*P37,5)</f>
        <v>0</v>
      </c>
      <c r="R37" s="163"/>
      <c r="S37" s="163"/>
      <c r="T37" s="164">
        <v>1.3377300000000001</v>
      </c>
      <c r="U37" s="163">
        <f>ROUND(E37*T37,2)</f>
        <v>30.1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133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/>
      <c r="B38" s="161"/>
      <c r="C38" s="193" t="s">
        <v>181</v>
      </c>
      <c r="D38" s="165"/>
      <c r="E38" s="169">
        <v>22.5</v>
      </c>
      <c r="F38" s="172"/>
      <c r="G38" s="172"/>
      <c r="H38" s="172"/>
      <c r="I38" s="172"/>
      <c r="J38" s="172"/>
      <c r="K38" s="172"/>
      <c r="L38" s="172"/>
      <c r="M38" s="172"/>
      <c r="N38" s="163"/>
      <c r="O38" s="163"/>
      <c r="P38" s="163"/>
      <c r="Q38" s="163"/>
      <c r="R38" s="163"/>
      <c r="S38" s="163"/>
      <c r="T38" s="164"/>
      <c r="U38" s="163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135</v>
      </c>
      <c r="AF38" s="153">
        <v>0</v>
      </c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>
        <v>17</v>
      </c>
      <c r="B39" s="161" t="s">
        <v>182</v>
      </c>
      <c r="C39" s="192" t="s">
        <v>183</v>
      </c>
      <c r="D39" s="163" t="s">
        <v>132</v>
      </c>
      <c r="E39" s="168">
        <v>1.6859999999999999</v>
      </c>
      <c r="F39" s="171"/>
      <c r="G39" s="172">
        <f>ROUND(E39*F39,2)</f>
        <v>0</v>
      </c>
      <c r="H39" s="171"/>
      <c r="I39" s="172">
        <f>ROUND(E39*H39,2)</f>
        <v>0</v>
      </c>
      <c r="J39" s="171"/>
      <c r="K39" s="172">
        <f>ROUND(E39*J39,2)</f>
        <v>0</v>
      </c>
      <c r="L39" s="172">
        <v>21</v>
      </c>
      <c r="M39" s="172">
        <f>G39*(1+L39/100)</f>
        <v>0</v>
      </c>
      <c r="N39" s="163">
        <v>2.5251100000000002</v>
      </c>
      <c r="O39" s="163">
        <f>ROUND(E39*N39,5)</f>
        <v>4.2573400000000001</v>
      </c>
      <c r="P39" s="163">
        <v>0</v>
      </c>
      <c r="Q39" s="163">
        <f>ROUND(E39*P39,5)</f>
        <v>0</v>
      </c>
      <c r="R39" s="163"/>
      <c r="S39" s="163"/>
      <c r="T39" s="164">
        <v>1.448</v>
      </c>
      <c r="U39" s="163">
        <f>ROUND(E39*T39,2)</f>
        <v>2.44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133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/>
      <c r="B40" s="161"/>
      <c r="C40" s="193" t="s">
        <v>184</v>
      </c>
      <c r="D40" s="165"/>
      <c r="E40" s="169">
        <v>1.2224999999999999</v>
      </c>
      <c r="F40" s="172"/>
      <c r="G40" s="172"/>
      <c r="H40" s="172"/>
      <c r="I40" s="172"/>
      <c r="J40" s="172"/>
      <c r="K40" s="172"/>
      <c r="L40" s="172"/>
      <c r="M40" s="172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135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/>
      <c r="B41" s="161"/>
      <c r="C41" s="193" t="s">
        <v>185</v>
      </c>
      <c r="D41" s="165"/>
      <c r="E41" s="169">
        <v>0.46350000000000002</v>
      </c>
      <c r="F41" s="172"/>
      <c r="G41" s="172"/>
      <c r="H41" s="172"/>
      <c r="I41" s="172"/>
      <c r="J41" s="172"/>
      <c r="K41" s="172"/>
      <c r="L41" s="172"/>
      <c r="M41" s="172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135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>
        <v>18</v>
      </c>
      <c r="B42" s="161" t="s">
        <v>186</v>
      </c>
      <c r="C42" s="192" t="s">
        <v>187</v>
      </c>
      <c r="D42" s="163" t="s">
        <v>157</v>
      </c>
      <c r="E42" s="168">
        <v>16.559999999999999</v>
      </c>
      <c r="F42" s="171"/>
      <c r="G42" s="172">
        <f>ROUND(E42*F42,2)</f>
        <v>0</v>
      </c>
      <c r="H42" s="171"/>
      <c r="I42" s="172">
        <f>ROUND(E42*H42,2)</f>
        <v>0</v>
      </c>
      <c r="J42" s="171"/>
      <c r="K42" s="172">
        <f>ROUND(E42*J42,2)</f>
        <v>0</v>
      </c>
      <c r="L42" s="172">
        <v>21</v>
      </c>
      <c r="M42" s="172">
        <f>G42*(1+L42/100)</f>
        <v>0</v>
      </c>
      <c r="N42" s="163">
        <v>5.2420000000000001E-2</v>
      </c>
      <c r="O42" s="163">
        <f>ROUND(E42*N42,5)</f>
        <v>0.86807999999999996</v>
      </c>
      <c r="P42" s="163">
        <v>0</v>
      </c>
      <c r="Q42" s="163">
        <f>ROUND(E42*P42,5)</f>
        <v>0</v>
      </c>
      <c r="R42" s="163"/>
      <c r="S42" s="163"/>
      <c r="T42" s="164">
        <v>0.94</v>
      </c>
      <c r="U42" s="163">
        <f>ROUND(E42*T42,2)</f>
        <v>15.57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133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/>
      <c r="B43" s="161"/>
      <c r="C43" s="193" t="s">
        <v>188</v>
      </c>
      <c r="D43" s="165"/>
      <c r="E43" s="169">
        <v>11.41</v>
      </c>
      <c r="F43" s="172"/>
      <c r="G43" s="172"/>
      <c r="H43" s="172"/>
      <c r="I43" s="172"/>
      <c r="J43" s="172"/>
      <c r="K43" s="172"/>
      <c r="L43" s="172"/>
      <c r="M43" s="172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135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/>
      <c r="B44" s="161"/>
      <c r="C44" s="193" t="s">
        <v>189</v>
      </c>
      <c r="D44" s="165"/>
      <c r="E44" s="169">
        <v>5.15</v>
      </c>
      <c r="F44" s="172"/>
      <c r="G44" s="172"/>
      <c r="H44" s="172"/>
      <c r="I44" s="172"/>
      <c r="J44" s="172"/>
      <c r="K44" s="172"/>
      <c r="L44" s="172"/>
      <c r="M44" s="172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135</v>
      </c>
      <c r="AF44" s="153">
        <v>0</v>
      </c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>
        <v>19</v>
      </c>
      <c r="B45" s="161" t="s">
        <v>190</v>
      </c>
      <c r="C45" s="192" t="s">
        <v>191</v>
      </c>
      <c r="D45" s="163" t="s">
        <v>157</v>
      </c>
      <c r="E45" s="168">
        <v>16.559999999999999</v>
      </c>
      <c r="F45" s="171"/>
      <c r="G45" s="172">
        <f>ROUND(E45*F45,2)</f>
        <v>0</v>
      </c>
      <c r="H45" s="171"/>
      <c r="I45" s="172">
        <f>ROUND(E45*H45,2)</f>
        <v>0</v>
      </c>
      <c r="J45" s="171"/>
      <c r="K45" s="172">
        <f>ROUND(E45*J45,2)</f>
        <v>0</v>
      </c>
      <c r="L45" s="172">
        <v>21</v>
      </c>
      <c r="M45" s="172">
        <f>G45*(1+L45/100)</f>
        <v>0</v>
      </c>
      <c r="N45" s="163">
        <v>0</v>
      </c>
      <c r="O45" s="163">
        <f>ROUND(E45*N45,5)</f>
        <v>0</v>
      </c>
      <c r="P45" s="163">
        <v>0</v>
      </c>
      <c r="Q45" s="163">
        <f>ROUND(E45*P45,5)</f>
        <v>0</v>
      </c>
      <c r="R45" s="163"/>
      <c r="S45" s="163"/>
      <c r="T45" s="164">
        <v>0.28999999999999998</v>
      </c>
      <c r="U45" s="163">
        <f>ROUND(E45*T45,2)</f>
        <v>4.8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133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>
        <v>20</v>
      </c>
      <c r="B46" s="161" t="s">
        <v>192</v>
      </c>
      <c r="C46" s="192" t="s">
        <v>193</v>
      </c>
      <c r="D46" s="163" t="s">
        <v>167</v>
      </c>
      <c r="E46" s="168">
        <v>0.13</v>
      </c>
      <c r="F46" s="171"/>
      <c r="G46" s="172">
        <f>ROUND(E46*F46,2)</f>
        <v>0</v>
      </c>
      <c r="H46" s="171"/>
      <c r="I46" s="172">
        <f>ROUND(E46*H46,2)</f>
        <v>0</v>
      </c>
      <c r="J46" s="171"/>
      <c r="K46" s="172">
        <f>ROUND(E46*J46,2)</f>
        <v>0</v>
      </c>
      <c r="L46" s="172">
        <v>21</v>
      </c>
      <c r="M46" s="172">
        <f>G46*(1+L46/100)</f>
        <v>0</v>
      </c>
      <c r="N46" s="163">
        <v>1.0166500000000001</v>
      </c>
      <c r="O46" s="163">
        <f>ROUND(E46*N46,5)</f>
        <v>0.13216</v>
      </c>
      <c r="P46" s="163">
        <v>0</v>
      </c>
      <c r="Q46" s="163">
        <f>ROUND(E46*P46,5)</f>
        <v>0</v>
      </c>
      <c r="R46" s="163"/>
      <c r="S46" s="163"/>
      <c r="T46" s="164">
        <v>27.672999999999998</v>
      </c>
      <c r="U46" s="163">
        <f>ROUND(E46*T46,2)</f>
        <v>3.6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133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>
        <v>21</v>
      </c>
      <c r="B47" s="161" t="s">
        <v>194</v>
      </c>
      <c r="C47" s="192" t="s">
        <v>195</v>
      </c>
      <c r="D47" s="163" t="s">
        <v>157</v>
      </c>
      <c r="E47" s="168">
        <v>10.3</v>
      </c>
      <c r="F47" s="171"/>
      <c r="G47" s="172">
        <f>ROUND(E47*F47,2)</f>
        <v>0</v>
      </c>
      <c r="H47" s="171"/>
      <c r="I47" s="172">
        <f>ROUND(E47*H47,2)</f>
        <v>0</v>
      </c>
      <c r="J47" s="171"/>
      <c r="K47" s="172">
        <f>ROUND(E47*J47,2)</f>
        <v>0</v>
      </c>
      <c r="L47" s="172">
        <v>21</v>
      </c>
      <c r="M47" s="172">
        <f>G47*(1+L47/100)</f>
        <v>0</v>
      </c>
      <c r="N47" s="163">
        <v>3.3169999999999998E-2</v>
      </c>
      <c r="O47" s="163">
        <f>ROUND(E47*N47,5)</f>
        <v>0.34165000000000001</v>
      </c>
      <c r="P47" s="163">
        <v>0</v>
      </c>
      <c r="Q47" s="163">
        <f>ROUND(E47*P47,5)</f>
        <v>0</v>
      </c>
      <c r="R47" s="163"/>
      <c r="S47" s="163"/>
      <c r="T47" s="164">
        <v>0.255</v>
      </c>
      <c r="U47" s="163">
        <f>ROUND(E47*T47,2)</f>
        <v>2.63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133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/>
      <c r="B48" s="161"/>
      <c r="C48" s="193" t="s">
        <v>196</v>
      </c>
      <c r="D48" s="165"/>
      <c r="E48" s="169">
        <v>10.3</v>
      </c>
      <c r="F48" s="172"/>
      <c r="G48" s="172"/>
      <c r="H48" s="172"/>
      <c r="I48" s="172"/>
      <c r="J48" s="172"/>
      <c r="K48" s="172"/>
      <c r="L48" s="172"/>
      <c r="M48" s="172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135</v>
      </c>
      <c r="AF48" s="153">
        <v>0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x14ac:dyDescent="0.2">
      <c r="A49" s="155" t="s">
        <v>128</v>
      </c>
      <c r="B49" s="162" t="s">
        <v>65</v>
      </c>
      <c r="C49" s="194" t="s">
        <v>66</v>
      </c>
      <c r="D49" s="166"/>
      <c r="E49" s="170"/>
      <c r="F49" s="173"/>
      <c r="G49" s="173">
        <f>SUMIF(AE50:AE59,"&lt;&gt;NOR",G50:G59)</f>
        <v>0</v>
      </c>
      <c r="H49" s="173"/>
      <c r="I49" s="173">
        <f>SUM(I50:I59)</f>
        <v>0</v>
      </c>
      <c r="J49" s="173"/>
      <c r="K49" s="173">
        <f>SUM(K50:K59)</f>
        <v>0</v>
      </c>
      <c r="L49" s="173"/>
      <c r="M49" s="173">
        <f>SUM(M50:M59)</f>
        <v>0</v>
      </c>
      <c r="N49" s="166"/>
      <c r="O49" s="166">
        <f>SUM(O50:O59)</f>
        <v>59.48227</v>
      </c>
      <c r="P49" s="166"/>
      <c r="Q49" s="166">
        <f>SUM(Q50:Q59)</f>
        <v>0</v>
      </c>
      <c r="R49" s="166"/>
      <c r="S49" s="166"/>
      <c r="T49" s="167"/>
      <c r="U49" s="166">
        <f>SUM(U50:U59)</f>
        <v>23.419999999999998</v>
      </c>
      <c r="AE49" t="s">
        <v>129</v>
      </c>
    </row>
    <row r="50" spans="1:60" outlineLevel="1" x14ac:dyDescent="0.2">
      <c r="A50" s="154">
        <v>22</v>
      </c>
      <c r="B50" s="161" t="s">
        <v>197</v>
      </c>
      <c r="C50" s="192" t="s">
        <v>198</v>
      </c>
      <c r="D50" s="163" t="s">
        <v>149</v>
      </c>
      <c r="E50" s="168">
        <v>49.802999999999997</v>
      </c>
      <c r="F50" s="171"/>
      <c r="G50" s="172">
        <f>ROUND(E50*F50,2)</f>
        <v>0</v>
      </c>
      <c r="H50" s="171"/>
      <c r="I50" s="172">
        <f>ROUND(E50*H50,2)</f>
        <v>0</v>
      </c>
      <c r="J50" s="171"/>
      <c r="K50" s="172">
        <f>ROUND(E50*J50,2)</f>
        <v>0</v>
      </c>
      <c r="L50" s="172">
        <v>21</v>
      </c>
      <c r="M50" s="172">
        <f>G50*(1+L50/100)</f>
        <v>0</v>
      </c>
      <c r="N50" s="163">
        <v>7.1999999999999995E-2</v>
      </c>
      <c r="O50" s="163">
        <f>ROUND(E50*N50,5)</f>
        <v>3.58582</v>
      </c>
      <c r="P50" s="163">
        <v>0</v>
      </c>
      <c r="Q50" s="163">
        <f>ROUND(E50*P50,5)</f>
        <v>0</v>
      </c>
      <c r="R50" s="163"/>
      <c r="S50" s="163"/>
      <c r="T50" s="164">
        <v>0.375</v>
      </c>
      <c r="U50" s="163">
        <f>ROUND(E50*T50,2)</f>
        <v>18.68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133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/>
      <c r="B51" s="161"/>
      <c r="C51" s="193" t="s">
        <v>199</v>
      </c>
      <c r="D51" s="165"/>
      <c r="E51" s="169">
        <v>13.353</v>
      </c>
      <c r="F51" s="172"/>
      <c r="G51" s="172"/>
      <c r="H51" s="172"/>
      <c r="I51" s="172"/>
      <c r="J51" s="172"/>
      <c r="K51" s="172"/>
      <c r="L51" s="172"/>
      <c r="M51" s="172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135</v>
      </c>
      <c r="AF51" s="153">
        <v>0</v>
      </c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/>
      <c r="B52" s="161"/>
      <c r="C52" s="193" t="s">
        <v>200</v>
      </c>
      <c r="D52" s="165"/>
      <c r="E52" s="169">
        <v>36.450000000000003</v>
      </c>
      <c r="F52" s="172"/>
      <c r="G52" s="172"/>
      <c r="H52" s="172"/>
      <c r="I52" s="172"/>
      <c r="J52" s="172"/>
      <c r="K52" s="172"/>
      <c r="L52" s="172"/>
      <c r="M52" s="172"/>
      <c r="N52" s="163"/>
      <c r="O52" s="163"/>
      <c r="P52" s="163"/>
      <c r="Q52" s="163"/>
      <c r="R52" s="163"/>
      <c r="S52" s="163"/>
      <c r="T52" s="164"/>
      <c r="U52" s="163"/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135</v>
      </c>
      <c r="AF52" s="153">
        <v>0</v>
      </c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>
        <v>23</v>
      </c>
      <c r="B53" s="161" t="s">
        <v>201</v>
      </c>
      <c r="C53" s="192" t="s">
        <v>202</v>
      </c>
      <c r="D53" s="163" t="s">
        <v>162</v>
      </c>
      <c r="E53" s="168">
        <v>137.89218750000001</v>
      </c>
      <c r="F53" s="171"/>
      <c r="G53" s="172">
        <f>ROUND(E53*F53,2)</f>
        <v>0</v>
      </c>
      <c r="H53" s="171"/>
      <c r="I53" s="172">
        <f>ROUND(E53*H53,2)</f>
        <v>0</v>
      </c>
      <c r="J53" s="171"/>
      <c r="K53" s="172">
        <f>ROUND(E53*J53,2)</f>
        <v>0</v>
      </c>
      <c r="L53" s="172">
        <v>21</v>
      </c>
      <c r="M53" s="172">
        <f>G53*(1+L53/100)</f>
        <v>0</v>
      </c>
      <c r="N53" s="163">
        <v>1.4999999999999999E-2</v>
      </c>
      <c r="O53" s="163">
        <f>ROUND(E53*N53,5)</f>
        <v>2.0683799999999999</v>
      </c>
      <c r="P53" s="163">
        <v>0</v>
      </c>
      <c r="Q53" s="163">
        <f>ROUND(E53*P53,5)</f>
        <v>0</v>
      </c>
      <c r="R53" s="163"/>
      <c r="S53" s="163"/>
      <c r="T53" s="164">
        <v>0</v>
      </c>
      <c r="U53" s="163">
        <f>ROUND(E53*T53,2)</f>
        <v>0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203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/>
      <c r="B54" s="161"/>
      <c r="C54" s="193" t="s">
        <v>204</v>
      </c>
      <c r="D54" s="165"/>
      <c r="E54" s="169">
        <v>95.974687500000002</v>
      </c>
      <c r="F54" s="172"/>
      <c r="G54" s="172"/>
      <c r="H54" s="172"/>
      <c r="I54" s="172"/>
      <c r="J54" s="172"/>
      <c r="K54" s="172"/>
      <c r="L54" s="172"/>
      <c r="M54" s="172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135</v>
      </c>
      <c r="AF54" s="153">
        <v>0</v>
      </c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/>
      <c r="B55" s="161"/>
      <c r="C55" s="193" t="s">
        <v>205</v>
      </c>
      <c r="D55" s="165"/>
      <c r="E55" s="169">
        <v>41.917499999999997</v>
      </c>
      <c r="F55" s="172"/>
      <c r="G55" s="172"/>
      <c r="H55" s="172"/>
      <c r="I55" s="172"/>
      <c r="J55" s="172"/>
      <c r="K55" s="172"/>
      <c r="L55" s="172"/>
      <c r="M55" s="172"/>
      <c r="N55" s="163"/>
      <c r="O55" s="163"/>
      <c r="P55" s="163"/>
      <c r="Q55" s="163"/>
      <c r="R55" s="163"/>
      <c r="S55" s="163"/>
      <c r="T55" s="164"/>
      <c r="U55" s="163"/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135</v>
      </c>
      <c r="AF55" s="153">
        <v>0</v>
      </c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>
        <v>24</v>
      </c>
      <c r="B56" s="161" t="s">
        <v>206</v>
      </c>
      <c r="C56" s="192" t="s">
        <v>207</v>
      </c>
      <c r="D56" s="163" t="s">
        <v>149</v>
      </c>
      <c r="E56" s="168">
        <v>49.802999999999997</v>
      </c>
      <c r="F56" s="171"/>
      <c r="G56" s="172">
        <f>ROUND(E56*F56,2)</f>
        <v>0</v>
      </c>
      <c r="H56" s="171"/>
      <c r="I56" s="172">
        <f>ROUND(E56*H56,2)</f>
        <v>0</v>
      </c>
      <c r="J56" s="171"/>
      <c r="K56" s="172">
        <f>ROUND(E56*J56,2)</f>
        <v>0</v>
      </c>
      <c r="L56" s="172">
        <v>21</v>
      </c>
      <c r="M56" s="172">
        <f>G56*(1+L56/100)</f>
        <v>0</v>
      </c>
      <c r="N56" s="163">
        <v>0.1012</v>
      </c>
      <c r="O56" s="163">
        <f>ROUND(E56*N56,5)</f>
        <v>5.0400600000000004</v>
      </c>
      <c r="P56" s="163">
        <v>0</v>
      </c>
      <c r="Q56" s="163">
        <f>ROUND(E56*P56,5)</f>
        <v>0</v>
      </c>
      <c r="R56" s="163"/>
      <c r="S56" s="163"/>
      <c r="T56" s="164">
        <v>2.4E-2</v>
      </c>
      <c r="U56" s="163">
        <f>ROUND(E56*T56,2)</f>
        <v>1.2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133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54">
        <v>25</v>
      </c>
      <c r="B57" s="161" t="s">
        <v>208</v>
      </c>
      <c r="C57" s="192" t="s">
        <v>209</v>
      </c>
      <c r="D57" s="163" t="s">
        <v>149</v>
      </c>
      <c r="E57" s="168">
        <v>126.312</v>
      </c>
      <c r="F57" s="171"/>
      <c r="G57" s="172">
        <f>ROUND(E57*F57,2)</f>
        <v>0</v>
      </c>
      <c r="H57" s="171"/>
      <c r="I57" s="172">
        <f>ROUND(E57*H57,2)</f>
        <v>0</v>
      </c>
      <c r="J57" s="171"/>
      <c r="K57" s="172">
        <f>ROUND(E57*J57,2)</f>
        <v>0</v>
      </c>
      <c r="L57" s="172">
        <v>21</v>
      </c>
      <c r="M57" s="172">
        <f>G57*(1+L57/100)</f>
        <v>0</v>
      </c>
      <c r="N57" s="163">
        <v>0.38624999999999998</v>
      </c>
      <c r="O57" s="163">
        <f>ROUND(E57*N57,5)</f>
        <v>48.78801</v>
      </c>
      <c r="P57" s="163">
        <v>0</v>
      </c>
      <c r="Q57" s="163">
        <f>ROUND(E57*P57,5)</f>
        <v>0</v>
      </c>
      <c r="R57" s="163"/>
      <c r="S57" s="163"/>
      <c r="T57" s="164">
        <v>2.8000000000000001E-2</v>
      </c>
      <c r="U57" s="163">
        <f>ROUND(E57*T57,2)</f>
        <v>3.54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133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54"/>
      <c r="B58" s="161"/>
      <c r="C58" s="193" t="s">
        <v>210</v>
      </c>
      <c r="D58" s="165"/>
      <c r="E58" s="169">
        <v>53.411999999999999</v>
      </c>
      <c r="F58" s="172"/>
      <c r="G58" s="172"/>
      <c r="H58" s="172"/>
      <c r="I58" s="172"/>
      <c r="J58" s="172"/>
      <c r="K58" s="172"/>
      <c r="L58" s="172"/>
      <c r="M58" s="172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135</v>
      </c>
      <c r="AF58" s="153">
        <v>0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54"/>
      <c r="B59" s="161"/>
      <c r="C59" s="193" t="s">
        <v>211</v>
      </c>
      <c r="D59" s="165"/>
      <c r="E59" s="169">
        <v>72.900000000000006</v>
      </c>
      <c r="F59" s="172"/>
      <c r="G59" s="172"/>
      <c r="H59" s="172"/>
      <c r="I59" s="172"/>
      <c r="J59" s="172"/>
      <c r="K59" s="172"/>
      <c r="L59" s="172"/>
      <c r="M59" s="172"/>
      <c r="N59" s="163"/>
      <c r="O59" s="163"/>
      <c r="P59" s="163"/>
      <c r="Q59" s="163"/>
      <c r="R59" s="163"/>
      <c r="S59" s="163"/>
      <c r="T59" s="164"/>
      <c r="U59" s="163"/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135</v>
      </c>
      <c r="AF59" s="153">
        <v>0</v>
      </c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x14ac:dyDescent="0.2">
      <c r="A60" s="155" t="s">
        <v>128</v>
      </c>
      <c r="B60" s="162" t="s">
        <v>67</v>
      </c>
      <c r="C60" s="194" t="s">
        <v>68</v>
      </c>
      <c r="D60" s="166"/>
      <c r="E60" s="170"/>
      <c r="F60" s="173"/>
      <c r="G60" s="173">
        <f>SUMIF(AE61:AE68,"&lt;&gt;NOR",G61:G68)</f>
        <v>0</v>
      </c>
      <c r="H60" s="173"/>
      <c r="I60" s="173">
        <f>SUM(I61:I68)</f>
        <v>0</v>
      </c>
      <c r="J60" s="173"/>
      <c r="K60" s="173">
        <f>SUM(K61:K68)</f>
        <v>0</v>
      </c>
      <c r="L60" s="173"/>
      <c r="M60" s="173">
        <f>SUM(M61:M68)</f>
        <v>0</v>
      </c>
      <c r="N60" s="166"/>
      <c r="O60" s="166">
        <f>SUM(O61:O68)</f>
        <v>2.8148200000000001</v>
      </c>
      <c r="P60" s="166"/>
      <c r="Q60" s="166">
        <f>SUM(Q61:Q68)</f>
        <v>0</v>
      </c>
      <c r="R60" s="166"/>
      <c r="S60" s="166"/>
      <c r="T60" s="167"/>
      <c r="U60" s="166">
        <f>SUM(U61:U68)</f>
        <v>64.69</v>
      </c>
      <c r="AE60" t="s">
        <v>129</v>
      </c>
    </row>
    <row r="61" spans="1:60" outlineLevel="1" x14ac:dyDescent="0.2">
      <c r="A61" s="154">
        <v>26</v>
      </c>
      <c r="B61" s="161" t="s">
        <v>212</v>
      </c>
      <c r="C61" s="192" t="s">
        <v>213</v>
      </c>
      <c r="D61" s="163" t="s">
        <v>149</v>
      </c>
      <c r="E61" s="168">
        <v>8.6649999999999991</v>
      </c>
      <c r="F61" s="171"/>
      <c r="G61" s="172">
        <f>ROUND(E61*F61,2)</f>
        <v>0</v>
      </c>
      <c r="H61" s="171"/>
      <c r="I61" s="172">
        <f>ROUND(E61*H61,2)</f>
        <v>0</v>
      </c>
      <c r="J61" s="171"/>
      <c r="K61" s="172">
        <f>ROUND(E61*J61,2)</f>
        <v>0</v>
      </c>
      <c r="L61" s="172">
        <v>21</v>
      </c>
      <c r="M61" s="172">
        <f>G61*(1+L61/100)</f>
        <v>0</v>
      </c>
      <c r="N61" s="163">
        <v>4.0000000000000003E-5</v>
      </c>
      <c r="O61" s="163">
        <f>ROUND(E61*N61,5)</f>
        <v>3.5E-4</v>
      </c>
      <c r="P61" s="163">
        <v>0</v>
      </c>
      <c r="Q61" s="163">
        <f>ROUND(E61*P61,5)</f>
        <v>0</v>
      </c>
      <c r="R61" s="163"/>
      <c r="S61" s="163"/>
      <c r="T61" s="164">
        <v>7.8E-2</v>
      </c>
      <c r="U61" s="163">
        <f>ROUND(E61*T61,2)</f>
        <v>0.68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133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/>
      <c r="B62" s="161"/>
      <c r="C62" s="193" t="s">
        <v>214</v>
      </c>
      <c r="D62" s="165"/>
      <c r="E62" s="169">
        <v>8.6649999999999991</v>
      </c>
      <c r="F62" s="172"/>
      <c r="G62" s="172"/>
      <c r="H62" s="172"/>
      <c r="I62" s="172"/>
      <c r="J62" s="172"/>
      <c r="K62" s="172"/>
      <c r="L62" s="172"/>
      <c r="M62" s="172"/>
      <c r="N62" s="163"/>
      <c r="O62" s="163"/>
      <c r="P62" s="163"/>
      <c r="Q62" s="163"/>
      <c r="R62" s="163"/>
      <c r="S62" s="163"/>
      <c r="T62" s="164"/>
      <c r="U62" s="163"/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135</v>
      </c>
      <c r="AF62" s="153">
        <v>0</v>
      </c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>
        <v>27</v>
      </c>
      <c r="B63" s="161" t="s">
        <v>215</v>
      </c>
      <c r="C63" s="192" t="s">
        <v>216</v>
      </c>
      <c r="D63" s="163" t="s">
        <v>149</v>
      </c>
      <c r="E63" s="168">
        <v>20.54</v>
      </c>
      <c r="F63" s="171"/>
      <c r="G63" s="172">
        <f>ROUND(E63*F63,2)</f>
        <v>0</v>
      </c>
      <c r="H63" s="171"/>
      <c r="I63" s="172">
        <f>ROUND(E63*H63,2)</f>
        <v>0</v>
      </c>
      <c r="J63" s="171"/>
      <c r="K63" s="172">
        <f>ROUND(E63*J63,2)</f>
        <v>0</v>
      </c>
      <c r="L63" s="172">
        <v>21</v>
      </c>
      <c r="M63" s="172">
        <f>G63*(1+L63/100)</f>
        <v>0</v>
      </c>
      <c r="N63" s="163">
        <v>4.0500000000000001E-2</v>
      </c>
      <c r="O63" s="163">
        <f>ROUND(E63*N63,5)</f>
        <v>0.83187</v>
      </c>
      <c r="P63" s="163">
        <v>0</v>
      </c>
      <c r="Q63" s="163">
        <f>ROUND(E63*P63,5)</f>
        <v>0</v>
      </c>
      <c r="R63" s="163"/>
      <c r="S63" s="163"/>
      <c r="T63" s="164">
        <v>1.0973999999999999</v>
      </c>
      <c r="U63" s="163">
        <f>ROUND(E63*T63,2)</f>
        <v>22.54</v>
      </c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133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54"/>
      <c r="B64" s="161"/>
      <c r="C64" s="193" t="s">
        <v>217</v>
      </c>
      <c r="D64" s="165"/>
      <c r="E64" s="169">
        <v>20.54</v>
      </c>
      <c r="F64" s="172"/>
      <c r="G64" s="172"/>
      <c r="H64" s="172"/>
      <c r="I64" s="172"/>
      <c r="J64" s="172"/>
      <c r="K64" s="172"/>
      <c r="L64" s="172"/>
      <c r="M64" s="172"/>
      <c r="N64" s="163"/>
      <c r="O64" s="163"/>
      <c r="P64" s="163"/>
      <c r="Q64" s="163"/>
      <c r="R64" s="163"/>
      <c r="S64" s="163"/>
      <c r="T64" s="164"/>
      <c r="U64" s="163"/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135</v>
      </c>
      <c r="AF64" s="153">
        <v>0</v>
      </c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54">
        <v>28</v>
      </c>
      <c r="B65" s="161" t="s">
        <v>218</v>
      </c>
      <c r="C65" s="192" t="s">
        <v>219</v>
      </c>
      <c r="D65" s="163" t="s">
        <v>149</v>
      </c>
      <c r="E65" s="168">
        <v>55.534999999999997</v>
      </c>
      <c r="F65" s="171"/>
      <c r="G65" s="172">
        <f>ROUND(E65*F65,2)</f>
        <v>0</v>
      </c>
      <c r="H65" s="171"/>
      <c r="I65" s="172">
        <f>ROUND(E65*H65,2)</f>
        <v>0</v>
      </c>
      <c r="J65" s="171"/>
      <c r="K65" s="172">
        <f>ROUND(E65*J65,2)</f>
        <v>0</v>
      </c>
      <c r="L65" s="172">
        <v>21</v>
      </c>
      <c r="M65" s="172">
        <f>G65*(1+L65/100)</f>
        <v>0</v>
      </c>
      <c r="N65" s="163">
        <v>3.5700000000000003E-2</v>
      </c>
      <c r="O65" s="163">
        <f>ROUND(E65*N65,5)</f>
        <v>1.9825999999999999</v>
      </c>
      <c r="P65" s="163">
        <v>0</v>
      </c>
      <c r="Q65" s="163">
        <f>ROUND(E65*P65,5)</f>
        <v>0</v>
      </c>
      <c r="R65" s="163"/>
      <c r="S65" s="163"/>
      <c r="T65" s="164">
        <v>0.74670000000000003</v>
      </c>
      <c r="U65" s="163">
        <f>ROUND(E65*T65,2)</f>
        <v>41.47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133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/>
      <c r="B66" s="161"/>
      <c r="C66" s="193" t="s">
        <v>220</v>
      </c>
      <c r="D66" s="165"/>
      <c r="E66" s="169">
        <v>29.04</v>
      </c>
      <c r="F66" s="172"/>
      <c r="G66" s="172"/>
      <c r="H66" s="172"/>
      <c r="I66" s="172"/>
      <c r="J66" s="172"/>
      <c r="K66" s="172"/>
      <c r="L66" s="172"/>
      <c r="M66" s="172"/>
      <c r="N66" s="163"/>
      <c r="O66" s="163"/>
      <c r="P66" s="163"/>
      <c r="Q66" s="163"/>
      <c r="R66" s="163"/>
      <c r="S66" s="163"/>
      <c r="T66" s="164"/>
      <c r="U66" s="163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135</v>
      </c>
      <c r="AF66" s="153">
        <v>0</v>
      </c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54"/>
      <c r="B67" s="161"/>
      <c r="C67" s="193" t="s">
        <v>221</v>
      </c>
      <c r="D67" s="165"/>
      <c r="E67" s="169">
        <v>42.78</v>
      </c>
      <c r="F67" s="172"/>
      <c r="G67" s="172"/>
      <c r="H67" s="172"/>
      <c r="I67" s="172"/>
      <c r="J67" s="172"/>
      <c r="K67" s="172"/>
      <c r="L67" s="172"/>
      <c r="M67" s="172"/>
      <c r="N67" s="163"/>
      <c r="O67" s="163"/>
      <c r="P67" s="163"/>
      <c r="Q67" s="163"/>
      <c r="R67" s="163"/>
      <c r="S67" s="163"/>
      <c r="T67" s="164"/>
      <c r="U67" s="163"/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135</v>
      </c>
      <c r="AF67" s="153">
        <v>0</v>
      </c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54"/>
      <c r="B68" s="161"/>
      <c r="C68" s="193" t="s">
        <v>222</v>
      </c>
      <c r="D68" s="165"/>
      <c r="E68" s="169">
        <v>-16.285</v>
      </c>
      <c r="F68" s="172"/>
      <c r="G68" s="172"/>
      <c r="H68" s="172"/>
      <c r="I68" s="172"/>
      <c r="J68" s="172"/>
      <c r="K68" s="172"/>
      <c r="L68" s="172"/>
      <c r="M68" s="172"/>
      <c r="N68" s="163"/>
      <c r="O68" s="163"/>
      <c r="P68" s="163"/>
      <c r="Q68" s="163"/>
      <c r="R68" s="163"/>
      <c r="S68" s="163"/>
      <c r="T68" s="164"/>
      <c r="U68" s="163"/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135</v>
      </c>
      <c r="AF68" s="153">
        <v>0</v>
      </c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x14ac:dyDescent="0.2">
      <c r="A69" s="155" t="s">
        <v>128</v>
      </c>
      <c r="B69" s="162" t="s">
        <v>69</v>
      </c>
      <c r="C69" s="194" t="s">
        <v>70</v>
      </c>
      <c r="D69" s="166"/>
      <c r="E69" s="170"/>
      <c r="F69" s="173"/>
      <c r="G69" s="173">
        <f>SUMIF(AE70:AE76,"&lt;&gt;NOR",G70:G76)</f>
        <v>0</v>
      </c>
      <c r="H69" s="173"/>
      <c r="I69" s="173">
        <f>SUM(I70:I76)</f>
        <v>0</v>
      </c>
      <c r="J69" s="173"/>
      <c r="K69" s="173">
        <f>SUM(K70:K76)</f>
        <v>0</v>
      </c>
      <c r="L69" s="173"/>
      <c r="M69" s="173">
        <f>SUM(M70:M76)</f>
        <v>0</v>
      </c>
      <c r="N69" s="166"/>
      <c r="O69" s="166">
        <f>SUM(O70:O76)</f>
        <v>2.0427</v>
      </c>
      <c r="P69" s="166"/>
      <c r="Q69" s="166">
        <f>SUM(Q70:Q76)</f>
        <v>0</v>
      </c>
      <c r="R69" s="166"/>
      <c r="S69" s="166"/>
      <c r="T69" s="167"/>
      <c r="U69" s="166">
        <f>SUM(U70:U76)</f>
        <v>39.97</v>
      </c>
      <c r="AE69" t="s">
        <v>129</v>
      </c>
    </row>
    <row r="70" spans="1:60" outlineLevel="1" x14ac:dyDescent="0.2">
      <c r="A70" s="154">
        <v>29</v>
      </c>
      <c r="B70" s="161" t="s">
        <v>223</v>
      </c>
      <c r="C70" s="192" t="s">
        <v>224</v>
      </c>
      <c r="D70" s="163" t="s">
        <v>149</v>
      </c>
      <c r="E70" s="168">
        <v>6.5650000000000004</v>
      </c>
      <c r="F70" s="171"/>
      <c r="G70" s="172">
        <f>ROUND(E70*F70,2)</f>
        <v>0</v>
      </c>
      <c r="H70" s="171"/>
      <c r="I70" s="172">
        <f>ROUND(E70*H70,2)</f>
        <v>0</v>
      </c>
      <c r="J70" s="171"/>
      <c r="K70" s="172">
        <f>ROUND(E70*J70,2)</f>
        <v>0</v>
      </c>
      <c r="L70" s="172">
        <v>21</v>
      </c>
      <c r="M70" s="172">
        <f>G70*(1+L70/100)</f>
        <v>0</v>
      </c>
      <c r="N70" s="163">
        <v>4.0000000000000003E-5</v>
      </c>
      <c r="O70" s="163">
        <f>ROUND(E70*N70,5)</f>
        <v>2.5999999999999998E-4</v>
      </c>
      <c r="P70" s="163">
        <v>0</v>
      </c>
      <c r="Q70" s="163">
        <f>ROUND(E70*P70,5)</f>
        <v>0</v>
      </c>
      <c r="R70" s="163"/>
      <c r="S70" s="163"/>
      <c r="T70" s="164">
        <v>7.8E-2</v>
      </c>
      <c r="U70" s="163">
        <f>ROUND(E70*T70,2)</f>
        <v>0.51</v>
      </c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133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54"/>
      <c r="B71" s="161"/>
      <c r="C71" s="193" t="s">
        <v>225</v>
      </c>
      <c r="D71" s="165"/>
      <c r="E71" s="169">
        <v>6.5650000000000004</v>
      </c>
      <c r="F71" s="172"/>
      <c r="G71" s="172"/>
      <c r="H71" s="172"/>
      <c r="I71" s="172"/>
      <c r="J71" s="172"/>
      <c r="K71" s="172"/>
      <c r="L71" s="172"/>
      <c r="M71" s="172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135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54">
        <v>30</v>
      </c>
      <c r="B72" s="161" t="s">
        <v>226</v>
      </c>
      <c r="C72" s="192" t="s">
        <v>227</v>
      </c>
      <c r="D72" s="163" t="s">
        <v>149</v>
      </c>
      <c r="E72" s="168">
        <v>37.695</v>
      </c>
      <c r="F72" s="171"/>
      <c r="G72" s="172">
        <f>ROUND(E72*F72,2)</f>
        <v>0</v>
      </c>
      <c r="H72" s="171"/>
      <c r="I72" s="172">
        <f>ROUND(E72*H72,2)</f>
        <v>0</v>
      </c>
      <c r="J72" s="171"/>
      <c r="K72" s="172">
        <f>ROUND(E72*J72,2)</f>
        <v>0</v>
      </c>
      <c r="L72" s="172">
        <v>21</v>
      </c>
      <c r="M72" s="172">
        <f>G72*(1+L72/100)</f>
        <v>0</v>
      </c>
      <c r="N72" s="163">
        <v>5.2580000000000002E-2</v>
      </c>
      <c r="O72" s="163">
        <f>ROUND(E72*N72,5)</f>
        <v>1.982</v>
      </c>
      <c r="P72" s="163">
        <v>0</v>
      </c>
      <c r="Q72" s="163">
        <f>ROUND(E72*P72,5)</f>
        <v>0</v>
      </c>
      <c r="R72" s="163"/>
      <c r="S72" s="163"/>
      <c r="T72" s="164">
        <v>0.91700000000000004</v>
      </c>
      <c r="U72" s="163">
        <f>ROUND(E72*T72,2)</f>
        <v>34.57</v>
      </c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133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54"/>
      <c r="B73" s="161"/>
      <c r="C73" s="193" t="s">
        <v>228</v>
      </c>
      <c r="D73" s="165"/>
      <c r="E73" s="169">
        <v>51.344999999999999</v>
      </c>
      <c r="F73" s="172"/>
      <c r="G73" s="172"/>
      <c r="H73" s="172"/>
      <c r="I73" s="172"/>
      <c r="J73" s="172"/>
      <c r="K73" s="172"/>
      <c r="L73" s="172"/>
      <c r="M73" s="172"/>
      <c r="N73" s="163"/>
      <c r="O73" s="163"/>
      <c r="P73" s="163"/>
      <c r="Q73" s="163"/>
      <c r="R73" s="163"/>
      <c r="S73" s="163"/>
      <c r="T73" s="164"/>
      <c r="U73" s="163"/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135</v>
      </c>
      <c r="AF73" s="153">
        <v>0</v>
      </c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54"/>
      <c r="B74" s="161"/>
      <c r="C74" s="193" t="s">
        <v>229</v>
      </c>
      <c r="D74" s="165"/>
      <c r="E74" s="169">
        <v>-13.65</v>
      </c>
      <c r="F74" s="172"/>
      <c r="G74" s="172"/>
      <c r="H74" s="172"/>
      <c r="I74" s="172"/>
      <c r="J74" s="172"/>
      <c r="K74" s="172"/>
      <c r="L74" s="172"/>
      <c r="M74" s="172"/>
      <c r="N74" s="163"/>
      <c r="O74" s="163"/>
      <c r="P74" s="163"/>
      <c r="Q74" s="163"/>
      <c r="R74" s="163"/>
      <c r="S74" s="163"/>
      <c r="T74" s="164"/>
      <c r="U74" s="163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135</v>
      </c>
      <c r="AF74" s="153">
        <v>0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54">
        <v>31</v>
      </c>
      <c r="B75" s="161" t="s">
        <v>230</v>
      </c>
      <c r="C75" s="192" t="s">
        <v>231</v>
      </c>
      <c r="D75" s="163" t="s">
        <v>149</v>
      </c>
      <c r="E75" s="168">
        <v>9.7799999999999994</v>
      </c>
      <c r="F75" s="171"/>
      <c r="G75" s="172">
        <f>ROUND(E75*F75,2)</f>
        <v>0</v>
      </c>
      <c r="H75" s="171"/>
      <c r="I75" s="172">
        <f>ROUND(E75*H75,2)</f>
        <v>0</v>
      </c>
      <c r="J75" s="171"/>
      <c r="K75" s="172">
        <f>ROUND(E75*J75,2)</f>
        <v>0</v>
      </c>
      <c r="L75" s="172">
        <v>21</v>
      </c>
      <c r="M75" s="172">
        <f>G75*(1+L75/100)</f>
        <v>0</v>
      </c>
      <c r="N75" s="163">
        <v>6.1799999999999997E-3</v>
      </c>
      <c r="O75" s="163">
        <f>ROUND(E75*N75,5)</f>
        <v>6.0440000000000001E-2</v>
      </c>
      <c r="P75" s="163">
        <v>0</v>
      </c>
      <c r="Q75" s="163">
        <f>ROUND(E75*P75,5)</f>
        <v>0</v>
      </c>
      <c r="R75" s="163"/>
      <c r="S75" s="163"/>
      <c r="T75" s="164">
        <v>0.5</v>
      </c>
      <c r="U75" s="163">
        <f>ROUND(E75*T75,2)</f>
        <v>4.8899999999999997</v>
      </c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133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54"/>
      <c r="B76" s="161"/>
      <c r="C76" s="193" t="s">
        <v>232</v>
      </c>
      <c r="D76" s="165"/>
      <c r="E76" s="169">
        <v>9.7799999999999994</v>
      </c>
      <c r="F76" s="172"/>
      <c r="G76" s="172"/>
      <c r="H76" s="172"/>
      <c r="I76" s="172"/>
      <c r="J76" s="172"/>
      <c r="K76" s="172"/>
      <c r="L76" s="172"/>
      <c r="M76" s="172"/>
      <c r="N76" s="163"/>
      <c r="O76" s="163"/>
      <c r="P76" s="163"/>
      <c r="Q76" s="163"/>
      <c r="R76" s="163"/>
      <c r="S76" s="163"/>
      <c r="T76" s="164"/>
      <c r="U76" s="163"/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135</v>
      </c>
      <c r="AF76" s="153">
        <v>0</v>
      </c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x14ac:dyDescent="0.2">
      <c r="A77" s="155" t="s">
        <v>128</v>
      </c>
      <c r="B77" s="162" t="s">
        <v>71</v>
      </c>
      <c r="C77" s="194" t="s">
        <v>72</v>
      </c>
      <c r="D77" s="166"/>
      <c r="E77" s="170"/>
      <c r="F77" s="173"/>
      <c r="G77" s="173">
        <f>SUMIF(AE78:AE83,"&lt;&gt;NOR",G78:G83)</f>
        <v>0</v>
      </c>
      <c r="H77" s="173"/>
      <c r="I77" s="173">
        <f>SUM(I78:I83)</f>
        <v>0</v>
      </c>
      <c r="J77" s="173"/>
      <c r="K77" s="173">
        <f>SUM(K78:K83)</f>
        <v>0</v>
      </c>
      <c r="L77" s="173"/>
      <c r="M77" s="173">
        <f>SUM(M78:M83)</f>
        <v>0</v>
      </c>
      <c r="N77" s="166"/>
      <c r="O77" s="166">
        <f>SUM(O78:O83)</f>
        <v>17.79346</v>
      </c>
      <c r="P77" s="166"/>
      <c r="Q77" s="166">
        <f>SUM(Q78:Q83)</f>
        <v>0</v>
      </c>
      <c r="R77" s="166"/>
      <c r="S77" s="166"/>
      <c r="T77" s="167"/>
      <c r="U77" s="166">
        <f>SUM(U78:U83)</f>
        <v>20.299999999999997</v>
      </c>
      <c r="AE77" t="s">
        <v>129</v>
      </c>
    </row>
    <row r="78" spans="1:60" outlineLevel="1" x14ac:dyDescent="0.2">
      <c r="A78" s="154">
        <v>32</v>
      </c>
      <c r="B78" s="161" t="s">
        <v>233</v>
      </c>
      <c r="C78" s="192" t="s">
        <v>234</v>
      </c>
      <c r="D78" s="163" t="s">
        <v>132</v>
      </c>
      <c r="E78" s="168">
        <v>5.6609999999999996</v>
      </c>
      <c r="F78" s="171"/>
      <c r="G78" s="172">
        <f>ROUND(E78*F78,2)</f>
        <v>0</v>
      </c>
      <c r="H78" s="171"/>
      <c r="I78" s="172">
        <f>ROUND(E78*H78,2)</f>
        <v>0</v>
      </c>
      <c r="J78" s="171"/>
      <c r="K78" s="172">
        <f>ROUND(E78*J78,2)</f>
        <v>0</v>
      </c>
      <c r="L78" s="172">
        <v>21</v>
      </c>
      <c r="M78" s="172">
        <f>G78*(1+L78/100)</f>
        <v>0</v>
      </c>
      <c r="N78" s="163">
        <v>2.5249999999999999</v>
      </c>
      <c r="O78" s="163">
        <f>ROUND(E78*N78,5)</f>
        <v>14.294029999999999</v>
      </c>
      <c r="P78" s="163">
        <v>0</v>
      </c>
      <c r="Q78" s="163">
        <f>ROUND(E78*P78,5)</f>
        <v>0</v>
      </c>
      <c r="R78" s="163"/>
      <c r="S78" s="163"/>
      <c r="T78" s="164">
        <v>2.58</v>
      </c>
      <c r="U78" s="163">
        <f>ROUND(E78*T78,2)</f>
        <v>14.61</v>
      </c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133</v>
      </c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54"/>
      <c r="B79" s="161"/>
      <c r="C79" s="193" t="s">
        <v>235</v>
      </c>
      <c r="D79" s="165"/>
      <c r="E79" s="169">
        <v>2.58</v>
      </c>
      <c r="F79" s="172"/>
      <c r="G79" s="172"/>
      <c r="H79" s="172"/>
      <c r="I79" s="172"/>
      <c r="J79" s="172"/>
      <c r="K79" s="172"/>
      <c r="L79" s="172"/>
      <c r="M79" s="172"/>
      <c r="N79" s="163"/>
      <c r="O79" s="163"/>
      <c r="P79" s="163"/>
      <c r="Q79" s="163"/>
      <c r="R79" s="163"/>
      <c r="S79" s="163"/>
      <c r="T79" s="164"/>
      <c r="U79" s="163"/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135</v>
      </c>
      <c r="AF79" s="153">
        <v>0</v>
      </c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54"/>
      <c r="B80" s="161"/>
      <c r="C80" s="193" t="s">
        <v>236</v>
      </c>
      <c r="D80" s="165"/>
      <c r="E80" s="169">
        <v>3.081</v>
      </c>
      <c r="F80" s="172"/>
      <c r="G80" s="172"/>
      <c r="H80" s="172"/>
      <c r="I80" s="172"/>
      <c r="J80" s="172"/>
      <c r="K80" s="172"/>
      <c r="L80" s="172"/>
      <c r="M80" s="172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135</v>
      </c>
      <c r="AF80" s="153">
        <v>0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54">
        <v>33</v>
      </c>
      <c r="B81" s="161" t="s">
        <v>237</v>
      </c>
      <c r="C81" s="192" t="s">
        <v>238</v>
      </c>
      <c r="D81" s="163" t="s">
        <v>167</v>
      </c>
      <c r="E81" s="168">
        <v>0.155</v>
      </c>
      <c r="F81" s="171"/>
      <c r="G81" s="172">
        <f>ROUND(E81*F81,2)</f>
        <v>0</v>
      </c>
      <c r="H81" s="171"/>
      <c r="I81" s="172">
        <f>ROUND(E81*H81,2)</f>
        <v>0</v>
      </c>
      <c r="J81" s="171"/>
      <c r="K81" s="172">
        <f>ROUND(E81*J81,2)</f>
        <v>0</v>
      </c>
      <c r="L81" s="172">
        <v>21</v>
      </c>
      <c r="M81" s="172">
        <f>G81*(1+L81/100)</f>
        <v>0</v>
      </c>
      <c r="N81" s="163">
        <v>1.0662499999999999</v>
      </c>
      <c r="O81" s="163">
        <f>ROUND(E81*N81,5)</f>
        <v>0.16527</v>
      </c>
      <c r="P81" s="163">
        <v>0</v>
      </c>
      <c r="Q81" s="163">
        <f>ROUND(E81*P81,5)</f>
        <v>0</v>
      </c>
      <c r="R81" s="163"/>
      <c r="S81" s="163"/>
      <c r="T81" s="164">
        <v>15.231</v>
      </c>
      <c r="U81" s="163">
        <f>ROUND(E81*T81,2)</f>
        <v>2.36</v>
      </c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133</v>
      </c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54">
        <v>34</v>
      </c>
      <c r="B82" s="161" t="s">
        <v>239</v>
      </c>
      <c r="C82" s="192" t="s">
        <v>240</v>
      </c>
      <c r="D82" s="163" t="s">
        <v>132</v>
      </c>
      <c r="E82" s="168">
        <v>1.8149999999999999</v>
      </c>
      <c r="F82" s="171"/>
      <c r="G82" s="172">
        <f>ROUND(E82*F82,2)</f>
        <v>0</v>
      </c>
      <c r="H82" s="171"/>
      <c r="I82" s="172">
        <f>ROUND(E82*H82,2)</f>
        <v>0</v>
      </c>
      <c r="J82" s="171"/>
      <c r="K82" s="172">
        <f>ROUND(E82*J82,2)</f>
        <v>0</v>
      </c>
      <c r="L82" s="172">
        <v>21</v>
      </c>
      <c r="M82" s="172">
        <f>G82*(1+L82/100)</f>
        <v>0</v>
      </c>
      <c r="N82" s="163">
        <v>1.837</v>
      </c>
      <c r="O82" s="163">
        <f>ROUND(E82*N82,5)</f>
        <v>3.3341599999999998</v>
      </c>
      <c r="P82" s="163">
        <v>0</v>
      </c>
      <c r="Q82" s="163">
        <f>ROUND(E82*P82,5)</f>
        <v>0</v>
      </c>
      <c r="R82" s="163"/>
      <c r="S82" s="163"/>
      <c r="T82" s="164">
        <v>1.8360000000000001</v>
      </c>
      <c r="U82" s="163">
        <f>ROUND(E82*T82,2)</f>
        <v>3.33</v>
      </c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133</v>
      </c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54"/>
      <c r="B83" s="161"/>
      <c r="C83" s="193" t="s">
        <v>241</v>
      </c>
      <c r="D83" s="165"/>
      <c r="E83" s="169">
        <v>1.8149999999999999</v>
      </c>
      <c r="F83" s="172"/>
      <c r="G83" s="172"/>
      <c r="H83" s="172"/>
      <c r="I83" s="172"/>
      <c r="J83" s="172"/>
      <c r="K83" s="172"/>
      <c r="L83" s="172"/>
      <c r="M83" s="172"/>
      <c r="N83" s="163"/>
      <c r="O83" s="163"/>
      <c r="P83" s="163"/>
      <c r="Q83" s="163"/>
      <c r="R83" s="163"/>
      <c r="S83" s="163"/>
      <c r="T83" s="164"/>
      <c r="U83" s="163"/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135</v>
      </c>
      <c r="AF83" s="153">
        <v>0</v>
      </c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x14ac:dyDescent="0.2">
      <c r="A84" s="155" t="s">
        <v>128</v>
      </c>
      <c r="B84" s="162" t="s">
        <v>73</v>
      </c>
      <c r="C84" s="194" t="s">
        <v>74</v>
      </c>
      <c r="D84" s="166"/>
      <c r="E84" s="170"/>
      <c r="F84" s="173"/>
      <c r="G84" s="173">
        <f>SUMIF(AE85:AE85,"&lt;&gt;NOR",G85:G85)</f>
        <v>0</v>
      </c>
      <c r="H84" s="173"/>
      <c r="I84" s="173">
        <f>SUM(I85:I85)</f>
        <v>0</v>
      </c>
      <c r="J84" s="173"/>
      <c r="K84" s="173">
        <f>SUM(K85:K85)</f>
        <v>0</v>
      </c>
      <c r="L84" s="173"/>
      <c r="M84" s="173">
        <f>SUM(M85:M85)</f>
        <v>0</v>
      </c>
      <c r="N84" s="166"/>
      <c r="O84" s="166">
        <f>SUM(O85:O85)</f>
        <v>1.1180000000000001E-2</v>
      </c>
      <c r="P84" s="166"/>
      <c r="Q84" s="166">
        <f>SUM(Q85:Q85)</f>
        <v>0</v>
      </c>
      <c r="R84" s="166"/>
      <c r="S84" s="166"/>
      <c r="T84" s="167"/>
      <c r="U84" s="166">
        <f>SUM(U85:U85)</f>
        <v>0.82</v>
      </c>
      <c r="AE84" t="s">
        <v>129</v>
      </c>
    </row>
    <row r="85" spans="1:60" ht="22.5" outlineLevel="1" x14ac:dyDescent="0.2">
      <c r="A85" s="154">
        <v>35</v>
      </c>
      <c r="B85" s="161" t="s">
        <v>242</v>
      </c>
      <c r="C85" s="192" t="s">
        <v>243</v>
      </c>
      <c r="D85" s="163" t="s">
        <v>157</v>
      </c>
      <c r="E85" s="168">
        <v>2.2999999999999998</v>
      </c>
      <c r="F85" s="171"/>
      <c r="G85" s="172">
        <f>ROUND(E85*F85,2)</f>
        <v>0</v>
      </c>
      <c r="H85" s="171"/>
      <c r="I85" s="172">
        <f>ROUND(E85*H85,2)</f>
        <v>0</v>
      </c>
      <c r="J85" s="171"/>
      <c r="K85" s="172">
        <f>ROUND(E85*J85,2)</f>
        <v>0</v>
      </c>
      <c r="L85" s="172">
        <v>21</v>
      </c>
      <c r="M85" s="172">
        <f>G85*(1+L85/100)</f>
        <v>0</v>
      </c>
      <c r="N85" s="163">
        <v>4.8599999999999997E-3</v>
      </c>
      <c r="O85" s="163">
        <f>ROUND(E85*N85,5)</f>
        <v>1.1180000000000001E-2</v>
      </c>
      <c r="P85" s="163">
        <v>0</v>
      </c>
      <c r="Q85" s="163">
        <f>ROUND(E85*P85,5)</f>
        <v>0</v>
      </c>
      <c r="R85" s="163"/>
      <c r="S85" s="163"/>
      <c r="T85" s="164">
        <v>0.35599999999999998</v>
      </c>
      <c r="U85" s="163">
        <f>ROUND(E85*T85,2)</f>
        <v>0.82</v>
      </c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133</v>
      </c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x14ac:dyDescent="0.2">
      <c r="A86" s="155" t="s">
        <v>128</v>
      </c>
      <c r="B86" s="162" t="s">
        <v>75</v>
      </c>
      <c r="C86" s="194" t="s">
        <v>76</v>
      </c>
      <c r="D86" s="166"/>
      <c r="E86" s="170"/>
      <c r="F86" s="173"/>
      <c r="G86" s="173">
        <f>SUMIF(AE87:AE88,"&lt;&gt;NOR",G87:G88)</f>
        <v>0</v>
      </c>
      <c r="H86" s="173"/>
      <c r="I86" s="173">
        <f>SUM(I87:I88)</f>
        <v>0</v>
      </c>
      <c r="J86" s="173"/>
      <c r="K86" s="173">
        <f>SUM(K87:K88)</f>
        <v>0</v>
      </c>
      <c r="L86" s="173"/>
      <c r="M86" s="173">
        <f>SUM(M87:M88)</f>
        <v>0</v>
      </c>
      <c r="N86" s="166"/>
      <c r="O86" s="166">
        <f>SUM(O87:O88)</f>
        <v>2.7056499999999999</v>
      </c>
      <c r="P86" s="166"/>
      <c r="Q86" s="166">
        <f>SUM(Q87:Q88)</f>
        <v>0</v>
      </c>
      <c r="R86" s="166"/>
      <c r="S86" s="166"/>
      <c r="T86" s="167"/>
      <c r="U86" s="166">
        <f>SUM(U87:U88)</f>
        <v>2.2799999999999998</v>
      </c>
      <c r="AE86" t="s">
        <v>129</v>
      </c>
    </row>
    <row r="87" spans="1:60" ht="22.5" outlineLevel="1" x14ac:dyDescent="0.2">
      <c r="A87" s="154">
        <v>36</v>
      </c>
      <c r="B87" s="161" t="s">
        <v>244</v>
      </c>
      <c r="C87" s="192" t="s">
        <v>245</v>
      </c>
      <c r="D87" s="163" t="s">
        <v>157</v>
      </c>
      <c r="E87" s="168">
        <v>14.1</v>
      </c>
      <c r="F87" s="171"/>
      <c r="G87" s="172">
        <f>ROUND(E87*F87,2)</f>
        <v>0</v>
      </c>
      <c r="H87" s="171"/>
      <c r="I87" s="172">
        <f>ROUND(E87*H87,2)</f>
        <v>0</v>
      </c>
      <c r="J87" s="171"/>
      <c r="K87" s="172">
        <f>ROUND(E87*J87,2)</f>
        <v>0</v>
      </c>
      <c r="L87" s="172">
        <v>21</v>
      </c>
      <c r="M87" s="172">
        <f>G87*(1+L87/100)</f>
        <v>0</v>
      </c>
      <c r="N87" s="163">
        <v>0.19189000000000001</v>
      </c>
      <c r="O87" s="163">
        <f>ROUND(E87*N87,5)</f>
        <v>2.7056499999999999</v>
      </c>
      <c r="P87" s="163">
        <v>0</v>
      </c>
      <c r="Q87" s="163">
        <f>ROUND(E87*P87,5)</f>
        <v>0</v>
      </c>
      <c r="R87" s="163"/>
      <c r="S87" s="163"/>
      <c r="T87" s="164">
        <v>0.16200000000000001</v>
      </c>
      <c r="U87" s="163">
        <f>ROUND(E87*T87,2)</f>
        <v>2.2799999999999998</v>
      </c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133</v>
      </c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54"/>
      <c r="B88" s="161"/>
      <c r="C88" s="193" t="s">
        <v>246</v>
      </c>
      <c r="D88" s="165"/>
      <c r="E88" s="169">
        <v>14.1</v>
      </c>
      <c r="F88" s="172"/>
      <c r="G88" s="172"/>
      <c r="H88" s="172"/>
      <c r="I88" s="172"/>
      <c r="J88" s="172"/>
      <c r="K88" s="172"/>
      <c r="L88" s="172"/>
      <c r="M88" s="172"/>
      <c r="N88" s="163"/>
      <c r="O88" s="163"/>
      <c r="P88" s="163"/>
      <c r="Q88" s="163"/>
      <c r="R88" s="163"/>
      <c r="S88" s="163"/>
      <c r="T88" s="164"/>
      <c r="U88" s="163"/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135</v>
      </c>
      <c r="AF88" s="153">
        <v>0</v>
      </c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x14ac:dyDescent="0.2">
      <c r="A89" s="155" t="s">
        <v>128</v>
      </c>
      <c r="B89" s="162" t="s">
        <v>77</v>
      </c>
      <c r="C89" s="194" t="s">
        <v>78</v>
      </c>
      <c r="D89" s="166"/>
      <c r="E89" s="170"/>
      <c r="F89" s="173"/>
      <c r="G89" s="173">
        <f>SUMIF(AE90:AE92,"&lt;&gt;NOR",G90:G92)</f>
        <v>0</v>
      </c>
      <c r="H89" s="173"/>
      <c r="I89" s="173">
        <f>SUM(I90:I92)</f>
        <v>0</v>
      </c>
      <c r="J89" s="173"/>
      <c r="K89" s="173">
        <f>SUM(K90:K92)</f>
        <v>0</v>
      </c>
      <c r="L89" s="173"/>
      <c r="M89" s="173">
        <f>SUM(M90:M92)</f>
        <v>0</v>
      </c>
      <c r="N89" s="166"/>
      <c r="O89" s="166">
        <f>SUM(O90:O92)</f>
        <v>1.3785000000000001</v>
      </c>
      <c r="P89" s="166"/>
      <c r="Q89" s="166">
        <f>SUM(Q90:Q92)</f>
        <v>0</v>
      </c>
      <c r="R89" s="166"/>
      <c r="S89" s="166"/>
      <c r="T89" s="167"/>
      <c r="U89" s="166">
        <f>SUM(U90:U92)</f>
        <v>18.149999999999999</v>
      </c>
      <c r="AE89" t="s">
        <v>129</v>
      </c>
    </row>
    <row r="90" spans="1:60" outlineLevel="1" x14ac:dyDescent="0.2">
      <c r="A90" s="154">
        <v>37</v>
      </c>
      <c r="B90" s="161" t="s">
        <v>247</v>
      </c>
      <c r="C90" s="192" t="s">
        <v>248</v>
      </c>
      <c r="D90" s="163" t="s">
        <v>149</v>
      </c>
      <c r="E90" s="168">
        <v>75</v>
      </c>
      <c r="F90" s="171"/>
      <c r="G90" s="172">
        <f>ROUND(E90*F90,2)</f>
        <v>0</v>
      </c>
      <c r="H90" s="171"/>
      <c r="I90" s="172">
        <f>ROUND(E90*H90,2)</f>
        <v>0</v>
      </c>
      <c r="J90" s="171"/>
      <c r="K90" s="172">
        <f>ROUND(E90*J90,2)</f>
        <v>0</v>
      </c>
      <c r="L90" s="172">
        <v>21</v>
      </c>
      <c r="M90" s="172">
        <f>G90*(1+L90/100)</f>
        <v>0</v>
      </c>
      <c r="N90" s="163">
        <v>1.8380000000000001E-2</v>
      </c>
      <c r="O90" s="163">
        <f>ROUND(E90*N90,5)</f>
        <v>1.3785000000000001</v>
      </c>
      <c r="P90" s="163">
        <v>0</v>
      </c>
      <c r="Q90" s="163">
        <f>ROUND(E90*P90,5)</f>
        <v>0</v>
      </c>
      <c r="R90" s="163"/>
      <c r="S90" s="163"/>
      <c r="T90" s="164">
        <v>0.13</v>
      </c>
      <c r="U90" s="163">
        <f>ROUND(E90*T90,2)</f>
        <v>9.75</v>
      </c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133</v>
      </c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ht="22.5" outlineLevel="1" x14ac:dyDescent="0.2">
      <c r="A91" s="154">
        <v>38</v>
      </c>
      <c r="B91" s="161" t="s">
        <v>249</v>
      </c>
      <c r="C91" s="192" t="s">
        <v>250</v>
      </c>
      <c r="D91" s="163" t="s">
        <v>149</v>
      </c>
      <c r="E91" s="168">
        <v>75</v>
      </c>
      <c r="F91" s="171"/>
      <c r="G91" s="172">
        <f>ROUND(E91*F91,2)</f>
        <v>0</v>
      </c>
      <c r="H91" s="171"/>
      <c r="I91" s="172">
        <f>ROUND(E91*H91,2)</f>
        <v>0</v>
      </c>
      <c r="J91" s="171"/>
      <c r="K91" s="172">
        <f>ROUND(E91*J91,2)</f>
        <v>0</v>
      </c>
      <c r="L91" s="172">
        <v>21</v>
      </c>
      <c r="M91" s="172">
        <f>G91*(1+L91/100)</f>
        <v>0</v>
      </c>
      <c r="N91" s="163">
        <v>0</v>
      </c>
      <c r="O91" s="163">
        <f>ROUND(E91*N91,5)</f>
        <v>0</v>
      </c>
      <c r="P91" s="163">
        <v>0</v>
      </c>
      <c r="Q91" s="163">
        <f>ROUND(E91*P91,5)</f>
        <v>0</v>
      </c>
      <c r="R91" s="163"/>
      <c r="S91" s="163"/>
      <c r="T91" s="164">
        <v>0</v>
      </c>
      <c r="U91" s="163">
        <f>ROUND(E91*T91,2)</f>
        <v>0</v>
      </c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133</v>
      </c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54">
        <v>39</v>
      </c>
      <c r="B92" s="161" t="s">
        <v>251</v>
      </c>
      <c r="C92" s="192" t="s">
        <v>252</v>
      </c>
      <c r="D92" s="163" t="s">
        <v>149</v>
      </c>
      <c r="E92" s="168">
        <v>75</v>
      </c>
      <c r="F92" s="171"/>
      <c r="G92" s="172">
        <f>ROUND(E92*F92,2)</f>
        <v>0</v>
      </c>
      <c r="H92" s="171"/>
      <c r="I92" s="172">
        <f>ROUND(E92*H92,2)</f>
        <v>0</v>
      </c>
      <c r="J92" s="171"/>
      <c r="K92" s="172">
        <f>ROUND(E92*J92,2)</f>
        <v>0</v>
      </c>
      <c r="L92" s="172">
        <v>21</v>
      </c>
      <c r="M92" s="172">
        <f>G92*(1+L92/100)</f>
        <v>0</v>
      </c>
      <c r="N92" s="163">
        <v>0</v>
      </c>
      <c r="O92" s="163">
        <f>ROUND(E92*N92,5)</f>
        <v>0</v>
      </c>
      <c r="P92" s="163">
        <v>0</v>
      </c>
      <c r="Q92" s="163">
        <f>ROUND(E92*P92,5)</f>
        <v>0</v>
      </c>
      <c r="R92" s="163"/>
      <c r="S92" s="163"/>
      <c r="T92" s="164">
        <v>0.112</v>
      </c>
      <c r="U92" s="163">
        <f>ROUND(E92*T92,2)</f>
        <v>8.4</v>
      </c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133</v>
      </c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x14ac:dyDescent="0.2">
      <c r="A93" s="155" t="s">
        <v>128</v>
      </c>
      <c r="B93" s="162" t="s">
        <v>79</v>
      </c>
      <c r="C93" s="194" t="s">
        <v>80</v>
      </c>
      <c r="D93" s="166"/>
      <c r="E93" s="170"/>
      <c r="F93" s="173"/>
      <c r="G93" s="173">
        <f>SUMIF(AE94:AE99,"&lt;&gt;NOR",G94:G99)</f>
        <v>0</v>
      </c>
      <c r="H93" s="173"/>
      <c r="I93" s="173">
        <f>SUM(I94:I99)</f>
        <v>0</v>
      </c>
      <c r="J93" s="173"/>
      <c r="K93" s="173">
        <f>SUM(K94:K99)</f>
        <v>0</v>
      </c>
      <c r="L93" s="173"/>
      <c r="M93" s="173">
        <f>SUM(M94:M99)</f>
        <v>0</v>
      </c>
      <c r="N93" s="166"/>
      <c r="O93" s="166">
        <f>SUM(O94:O99)</f>
        <v>1.6219999999999998E-2</v>
      </c>
      <c r="P93" s="166"/>
      <c r="Q93" s="166">
        <f>SUM(Q94:Q99)</f>
        <v>121.11984</v>
      </c>
      <c r="R93" s="166"/>
      <c r="S93" s="166"/>
      <c r="T93" s="167"/>
      <c r="U93" s="166">
        <f>SUM(U94:U99)</f>
        <v>173.72</v>
      </c>
      <c r="AE93" t="s">
        <v>129</v>
      </c>
    </row>
    <row r="94" spans="1:60" outlineLevel="1" x14ac:dyDescent="0.2">
      <c r="A94" s="154">
        <v>40</v>
      </c>
      <c r="B94" s="161" t="s">
        <v>253</v>
      </c>
      <c r="C94" s="192" t="s">
        <v>254</v>
      </c>
      <c r="D94" s="163" t="s">
        <v>149</v>
      </c>
      <c r="E94" s="168">
        <v>6.90625</v>
      </c>
      <c r="F94" s="171"/>
      <c r="G94" s="172">
        <f>ROUND(E94*F94,2)</f>
        <v>0</v>
      </c>
      <c r="H94" s="171"/>
      <c r="I94" s="172">
        <f>ROUND(E94*H94,2)</f>
        <v>0</v>
      </c>
      <c r="J94" s="171"/>
      <c r="K94" s="172">
        <f>ROUND(E94*J94,2)</f>
        <v>0</v>
      </c>
      <c r="L94" s="172">
        <v>21</v>
      </c>
      <c r="M94" s="172">
        <f>G94*(1+L94/100)</f>
        <v>0</v>
      </c>
      <c r="N94" s="163">
        <v>8.1999999999999998E-4</v>
      </c>
      <c r="O94" s="163">
        <f>ROUND(E94*N94,5)</f>
        <v>5.6600000000000001E-3</v>
      </c>
      <c r="P94" s="163">
        <v>5.5E-2</v>
      </c>
      <c r="Q94" s="163">
        <f>ROUND(E94*P94,5)</f>
        <v>0.37984000000000001</v>
      </c>
      <c r="R94" s="163"/>
      <c r="S94" s="163"/>
      <c r="T94" s="164">
        <v>0.32</v>
      </c>
      <c r="U94" s="163">
        <f>ROUND(E94*T94,2)</f>
        <v>2.21</v>
      </c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133</v>
      </c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54"/>
      <c r="B95" s="161"/>
      <c r="C95" s="193" t="s">
        <v>255</v>
      </c>
      <c r="D95" s="165"/>
      <c r="E95" s="169">
        <v>6.90625</v>
      </c>
      <c r="F95" s="172"/>
      <c r="G95" s="172"/>
      <c r="H95" s="172"/>
      <c r="I95" s="172"/>
      <c r="J95" s="172"/>
      <c r="K95" s="172"/>
      <c r="L95" s="172"/>
      <c r="M95" s="172"/>
      <c r="N95" s="163"/>
      <c r="O95" s="163"/>
      <c r="P95" s="163"/>
      <c r="Q95" s="163"/>
      <c r="R95" s="163"/>
      <c r="S95" s="163"/>
      <c r="T95" s="164"/>
      <c r="U95" s="163"/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135</v>
      </c>
      <c r="AF95" s="153">
        <v>0</v>
      </c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54">
        <v>41</v>
      </c>
      <c r="B96" s="161" t="s">
        <v>256</v>
      </c>
      <c r="C96" s="192" t="s">
        <v>257</v>
      </c>
      <c r="D96" s="163" t="s">
        <v>149</v>
      </c>
      <c r="E96" s="168">
        <v>75</v>
      </c>
      <c r="F96" s="171"/>
      <c r="G96" s="172">
        <f>ROUND(E96*F96,2)</f>
        <v>0</v>
      </c>
      <c r="H96" s="171"/>
      <c r="I96" s="172">
        <f>ROUND(E96*H96,2)</f>
        <v>0</v>
      </c>
      <c r="J96" s="171"/>
      <c r="K96" s="172">
        <f>ROUND(E96*J96,2)</f>
        <v>0</v>
      </c>
      <c r="L96" s="172">
        <v>21</v>
      </c>
      <c r="M96" s="172">
        <f>G96*(1+L96/100)</f>
        <v>0</v>
      </c>
      <c r="N96" s="163">
        <v>0</v>
      </c>
      <c r="O96" s="163">
        <f>ROUND(E96*N96,5)</f>
        <v>0</v>
      </c>
      <c r="P96" s="163">
        <v>0.11</v>
      </c>
      <c r="Q96" s="163">
        <f>ROUND(E96*P96,5)</f>
        <v>8.25</v>
      </c>
      <c r="R96" s="163"/>
      <c r="S96" s="163"/>
      <c r="T96" s="164">
        <v>0.5</v>
      </c>
      <c r="U96" s="163">
        <f>ROUND(E96*T96,2)</f>
        <v>37.5</v>
      </c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133</v>
      </c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54">
        <v>42</v>
      </c>
      <c r="B97" s="161" t="s">
        <v>258</v>
      </c>
      <c r="C97" s="192" t="s">
        <v>259</v>
      </c>
      <c r="D97" s="163" t="s">
        <v>132</v>
      </c>
      <c r="E97" s="168">
        <v>8.25</v>
      </c>
      <c r="F97" s="171"/>
      <c r="G97" s="172">
        <f>ROUND(E97*F97,2)</f>
        <v>0</v>
      </c>
      <c r="H97" s="171"/>
      <c r="I97" s="172">
        <f>ROUND(E97*H97,2)</f>
        <v>0</v>
      </c>
      <c r="J97" s="171"/>
      <c r="K97" s="172">
        <f>ROUND(E97*J97,2)</f>
        <v>0</v>
      </c>
      <c r="L97" s="172">
        <v>21</v>
      </c>
      <c r="M97" s="172">
        <f>G97*(1+L97/100)</f>
        <v>0</v>
      </c>
      <c r="N97" s="163">
        <v>1.2800000000000001E-3</v>
      </c>
      <c r="O97" s="163">
        <f>ROUND(E97*N97,5)</f>
        <v>1.056E-2</v>
      </c>
      <c r="P97" s="163">
        <v>1.8</v>
      </c>
      <c r="Q97" s="163">
        <f>ROUND(E97*P97,5)</f>
        <v>14.85</v>
      </c>
      <c r="R97" s="163"/>
      <c r="S97" s="163"/>
      <c r="T97" s="164">
        <v>1.52</v>
      </c>
      <c r="U97" s="163">
        <f>ROUND(E97*T97,2)</f>
        <v>12.54</v>
      </c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133</v>
      </c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54">
        <v>43</v>
      </c>
      <c r="B98" s="161" t="s">
        <v>260</v>
      </c>
      <c r="C98" s="192" t="s">
        <v>261</v>
      </c>
      <c r="D98" s="163" t="s">
        <v>132</v>
      </c>
      <c r="E98" s="168">
        <v>55.8</v>
      </c>
      <c r="F98" s="171"/>
      <c r="G98" s="172">
        <f>ROUND(E98*F98,2)</f>
        <v>0</v>
      </c>
      <c r="H98" s="171"/>
      <c r="I98" s="172">
        <f>ROUND(E98*H98,2)</f>
        <v>0</v>
      </c>
      <c r="J98" s="171"/>
      <c r="K98" s="172">
        <f>ROUND(E98*J98,2)</f>
        <v>0</v>
      </c>
      <c r="L98" s="172">
        <v>21</v>
      </c>
      <c r="M98" s="172">
        <f>G98*(1+L98/100)</f>
        <v>0</v>
      </c>
      <c r="N98" s="163">
        <v>0</v>
      </c>
      <c r="O98" s="163">
        <f>ROUND(E98*N98,5)</f>
        <v>0</v>
      </c>
      <c r="P98" s="163">
        <v>1.4</v>
      </c>
      <c r="Q98" s="163">
        <f>ROUND(E98*P98,5)</f>
        <v>78.12</v>
      </c>
      <c r="R98" s="163"/>
      <c r="S98" s="163"/>
      <c r="T98" s="164">
        <v>1.0509999999999999</v>
      </c>
      <c r="U98" s="163">
        <f>ROUND(E98*T98,2)</f>
        <v>58.65</v>
      </c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133</v>
      </c>
      <c r="AF98" s="153"/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54">
        <v>44</v>
      </c>
      <c r="B99" s="161" t="s">
        <v>262</v>
      </c>
      <c r="C99" s="192" t="s">
        <v>263</v>
      </c>
      <c r="D99" s="163" t="s">
        <v>132</v>
      </c>
      <c r="E99" s="168">
        <v>9.76</v>
      </c>
      <c r="F99" s="171"/>
      <c r="G99" s="172">
        <f>ROUND(E99*F99,2)</f>
        <v>0</v>
      </c>
      <c r="H99" s="171"/>
      <c r="I99" s="172">
        <f>ROUND(E99*H99,2)</f>
        <v>0</v>
      </c>
      <c r="J99" s="171"/>
      <c r="K99" s="172">
        <f>ROUND(E99*J99,2)</f>
        <v>0</v>
      </c>
      <c r="L99" s="172">
        <v>21</v>
      </c>
      <c r="M99" s="172">
        <f>G99*(1+L99/100)</f>
        <v>0</v>
      </c>
      <c r="N99" s="163">
        <v>0</v>
      </c>
      <c r="O99" s="163">
        <f>ROUND(E99*N99,5)</f>
        <v>0</v>
      </c>
      <c r="P99" s="163">
        <v>2</v>
      </c>
      <c r="Q99" s="163">
        <f>ROUND(E99*P99,5)</f>
        <v>19.52</v>
      </c>
      <c r="R99" s="163"/>
      <c r="S99" s="163"/>
      <c r="T99" s="164">
        <v>6.4359999999999999</v>
      </c>
      <c r="U99" s="163">
        <f>ROUND(E99*T99,2)</f>
        <v>62.82</v>
      </c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133</v>
      </c>
      <c r="AF99" s="153"/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x14ac:dyDescent="0.2">
      <c r="A100" s="155" t="s">
        <v>128</v>
      </c>
      <c r="B100" s="162" t="s">
        <v>81</v>
      </c>
      <c r="C100" s="194" t="s">
        <v>82</v>
      </c>
      <c r="D100" s="166"/>
      <c r="E100" s="170"/>
      <c r="F100" s="173"/>
      <c r="G100" s="173">
        <f>SUMIF(AE101:AE104,"&lt;&gt;NOR",G101:G104)</f>
        <v>0</v>
      </c>
      <c r="H100" s="173"/>
      <c r="I100" s="173">
        <f>SUM(I101:I104)</f>
        <v>0</v>
      </c>
      <c r="J100" s="173"/>
      <c r="K100" s="173">
        <f>SUM(K101:K104)</f>
        <v>0</v>
      </c>
      <c r="L100" s="173"/>
      <c r="M100" s="173">
        <f>SUM(M101:M104)</f>
        <v>0</v>
      </c>
      <c r="N100" s="166"/>
      <c r="O100" s="166">
        <f>SUM(O101:O104)</f>
        <v>0</v>
      </c>
      <c r="P100" s="166"/>
      <c r="Q100" s="166">
        <f>SUM(Q101:Q104)</f>
        <v>0</v>
      </c>
      <c r="R100" s="166"/>
      <c r="S100" s="166"/>
      <c r="T100" s="167"/>
      <c r="U100" s="166">
        <f>SUM(U101:U104)</f>
        <v>173.57</v>
      </c>
      <c r="AE100" t="s">
        <v>129</v>
      </c>
    </row>
    <row r="101" spans="1:60" outlineLevel="1" x14ac:dyDescent="0.2">
      <c r="A101" s="154">
        <v>45</v>
      </c>
      <c r="B101" s="161" t="s">
        <v>264</v>
      </c>
      <c r="C101" s="192" t="s">
        <v>265</v>
      </c>
      <c r="D101" s="163" t="s">
        <v>167</v>
      </c>
      <c r="E101" s="168">
        <v>121.21</v>
      </c>
      <c r="F101" s="171"/>
      <c r="G101" s="172">
        <f>ROUND(E101*F101,2)</f>
        <v>0</v>
      </c>
      <c r="H101" s="171"/>
      <c r="I101" s="172">
        <f>ROUND(E101*H101,2)</f>
        <v>0</v>
      </c>
      <c r="J101" s="171"/>
      <c r="K101" s="172">
        <f>ROUND(E101*J101,2)</f>
        <v>0</v>
      </c>
      <c r="L101" s="172">
        <v>21</v>
      </c>
      <c r="M101" s="172">
        <f>G101*(1+L101/100)</f>
        <v>0</v>
      </c>
      <c r="N101" s="163">
        <v>0</v>
      </c>
      <c r="O101" s="163">
        <f>ROUND(E101*N101,5)</f>
        <v>0</v>
      </c>
      <c r="P101" s="163">
        <v>0</v>
      </c>
      <c r="Q101" s="163">
        <f>ROUND(E101*P101,5)</f>
        <v>0</v>
      </c>
      <c r="R101" s="163"/>
      <c r="S101" s="163"/>
      <c r="T101" s="164">
        <v>0.94199999999999995</v>
      </c>
      <c r="U101" s="163">
        <f>ROUND(E101*T101,2)</f>
        <v>114.18</v>
      </c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133</v>
      </c>
      <c r="AF101" s="153"/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54">
        <v>46</v>
      </c>
      <c r="B102" s="161" t="s">
        <v>266</v>
      </c>
      <c r="C102" s="192" t="s">
        <v>267</v>
      </c>
      <c r="D102" s="163" t="s">
        <v>167</v>
      </c>
      <c r="E102" s="168">
        <v>121.21</v>
      </c>
      <c r="F102" s="171"/>
      <c r="G102" s="172">
        <f>ROUND(E102*F102,2)</f>
        <v>0</v>
      </c>
      <c r="H102" s="171"/>
      <c r="I102" s="172">
        <f>ROUND(E102*H102,2)</f>
        <v>0</v>
      </c>
      <c r="J102" s="171"/>
      <c r="K102" s="172">
        <f>ROUND(E102*J102,2)</f>
        <v>0</v>
      </c>
      <c r="L102" s="172">
        <v>21</v>
      </c>
      <c r="M102" s="172">
        <f>G102*(1+L102/100)</f>
        <v>0</v>
      </c>
      <c r="N102" s="163">
        <v>0</v>
      </c>
      <c r="O102" s="163">
        <f>ROUND(E102*N102,5)</f>
        <v>0</v>
      </c>
      <c r="P102" s="163">
        <v>0</v>
      </c>
      <c r="Q102" s="163">
        <f>ROUND(E102*P102,5)</f>
        <v>0</v>
      </c>
      <c r="R102" s="163"/>
      <c r="S102" s="163"/>
      <c r="T102" s="164">
        <v>0.49</v>
      </c>
      <c r="U102" s="163">
        <f>ROUND(E102*T102,2)</f>
        <v>59.39</v>
      </c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133</v>
      </c>
      <c r="AF102" s="153"/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54">
        <v>47</v>
      </c>
      <c r="B103" s="161" t="s">
        <v>268</v>
      </c>
      <c r="C103" s="192" t="s">
        <v>269</v>
      </c>
      <c r="D103" s="163" t="s">
        <v>167</v>
      </c>
      <c r="E103" s="168">
        <v>1212.0999999999999</v>
      </c>
      <c r="F103" s="171"/>
      <c r="G103" s="172">
        <f>ROUND(E103*F103,2)</f>
        <v>0</v>
      </c>
      <c r="H103" s="171"/>
      <c r="I103" s="172">
        <f>ROUND(E103*H103,2)</f>
        <v>0</v>
      </c>
      <c r="J103" s="171"/>
      <c r="K103" s="172">
        <f>ROUND(E103*J103,2)</f>
        <v>0</v>
      </c>
      <c r="L103" s="172">
        <v>21</v>
      </c>
      <c r="M103" s="172">
        <f>G103*(1+L103/100)</f>
        <v>0</v>
      </c>
      <c r="N103" s="163">
        <v>0</v>
      </c>
      <c r="O103" s="163">
        <f>ROUND(E103*N103,5)</f>
        <v>0</v>
      </c>
      <c r="P103" s="163">
        <v>0</v>
      </c>
      <c r="Q103" s="163">
        <f>ROUND(E103*P103,5)</f>
        <v>0</v>
      </c>
      <c r="R103" s="163"/>
      <c r="S103" s="163"/>
      <c r="T103" s="164">
        <v>0</v>
      </c>
      <c r="U103" s="163">
        <f>ROUND(E103*T103,2)</f>
        <v>0</v>
      </c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133</v>
      </c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54">
        <v>48</v>
      </c>
      <c r="B104" s="161" t="s">
        <v>270</v>
      </c>
      <c r="C104" s="192" t="s">
        <v>271</v>
      </c>
      <c r="D104" s="163" t="s">
        <v>167</v>
      </c>
      <c r="E104" s="168">
        <v>121.21</v>
      </c>
      <c r="F104" s="171"/>
      <c r="G104" s="172">
        <f>ROUND(E104*F104,2)</f>
        <v>0</v>
      </c>
      <c r="H104" s="171"/>
      <c r="I104" s="172">
        <f>ROUND(E104*H104,2)</f>
        <v>0</v>
      </c>
      <c r="J104" s="171"/>
      <c r="K104" s="172">
        <f>ROUND(E104*J104,2)</f>
        <v>0</v>
      </c>
      <c r="L104" s="172">
        <v>21</v>
      </c>
      <c r="M104" s="172">
        <f>G104*(1+L104/100)</f>
        <v>0</v>
      </c>
      <c r="N104" s="163">
        <v>0</v>
      </c>
      <c r="O104" s="163">
        <f>ROUND(E104*N104,5)</f>
        <v>0</v>
      </c>
      <c r="P104" s="163">
        <v>0</v>
      </c>
      <c r="Q104" s="163">
        <f>ROUND(E104*P104,5)</f>
        <v>0</v>
      </c>
      <c r="R104" s="163"/>
      <c r="S104" s="163"/>
      <c r="T104" s="164">
        <v>0</v>
      </c>
      <c r="U104" s="163">
        <f>ROUND(E104*T104,2)</f>
        <v>0</v>
      </c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133</v>
      </c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x14ac:dyDescent="0.2">
      <c r="A105" s="155" t="s">
        <v>128</v>
      </c>
      <c r="B105" s="162" t="s">
        <v>83</v>
      </c>
      <c r="C105" s="194" t="s">
        <v>84</v>
      </c>
      <c r="D105" s="166"/>
      <c r="E105" s="170"/>
      <c r="F105" s="173"/>
      <c r="G105" s="173">
        <f>SUMIF(AE106:AE107,"&lt;&gt;NOR",G106:G107)</f>
        <v>0</v>
      </c>
      <c r="H105" s="173"/>
      <c r="I105" s="173">
        <f>SUM(I106:I107)</f>
        <v>0</v>
      </c>
      <c r="J105" s="173"/>
      <c r="K105" s="173">
        <f>SUM(K106:K107)</f>
        <v>0</v>
      </c>
      <c r="L105" s="173"/>
      <c r="M105" s="173">
        <f>SUM(M106:M107)</f>
        <v>0</v>
      </c>
      <c r="N105" s="166"/>
      <c r="O105" s="166">
        <f>SUM(O106:O107)</f>
        <v>0</v>
      </c>
      <c r="P105" s="166"/>
      <c r="Q105" s="166">
        <f>SUM(Q106:Q107)</f>
        <v>0</v>
      </c>
      <c r="R105" s="166"/>
      <c r="S105" s="166"/>
      <c r="T105" s="167"/>
      <c r="U105" s="166">
        <f>SUM(U106:U107)</f>
        <v>143.05000000000001</v>
      </c>
      <c r="AE105" t="s">
        <v>129</v>
      </c>
    </row>
    <row r="106" spans="1:60" outlineLevel="1" x14ac:dyDescent="0.2">
      <c r="A106" s="154">
        <v>49</v>
      </c>
      <c r="B106" s="161" t="s">
        <v>272</v>
      </c>
      <c r="C106" s="192" t="s">
        <v>273</v>
      </c>
      <c r="D106" s="163" t="s">
        <v>167</v>
      </c>
      <c r="E106" s="168">
        <v>167.9</v>
      </c>
      <c r="F106" s="171"/>
      <c r="G106" s="172">
        <f>ROUND(E106*F106,2)</f>
        <v>0</v>
      </c>
      <c r="H106" s="171"/>
      <c r="I106" s="172">
        <f>ROUND(E106*H106,2)</f>
        <v>0</v>
      </c>
      <c r="J106" s="171"/>
      <c r="K106" s="172">
        <f>ROUND(E106*J106,2)</f>
        <v>0</v>
      </c>
      <c r="L106" s="172">
        <v>21</v>
      </c>
      <c r="M106" s="172">
        <f>G106*(1+L106/100)</f>
        <v>0</v>
      </c>
      <c r="N106" s="163">
        <v>0</v>
      </c>
      <c r="O106" s="163">
        <f>ROUND(E106*N106,5)</f>
        <v>0</v>
      </c>
      <c r="P106" s="163">
        <v>0</v>
      </c>
      <c r="Q106" s="163">
        <f>ROUND(E106*P106,5)</f>
        <v>0</v>
      </c>
      <c r="R106" s="163"/>
      <c r="S106" s="163"/>
      <c r="T106" s="164">
        <v>0.85199999999999998</v>
      </c>
      <c r="U106" s="163">
        <f>ROUND(E106*T106,2)</f>
        <v>143.05000000000001</v>
      </c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133</v>
      </c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ht="22.5" outlineLevel="1" x14ac:dyDescent="0.2">
      <c r="A107" s="154"/>
      <c r="B107" s="161"/>
      <c r="C107" s="193" t="s">
        <v>274</v>
      </c>
      <c r="D107" s="165"/>
      <c r="E107" s="169">
        <v>167.9</v>
      </c>
      <c r="F107" s="172"/>
      <c r="G107" s="172"/>
      <c r="H107" s="172"/>
      <c r="I107" s="172"/>
      <c r="J107" s="172"/>
      <c r="K107" s="172"/>
      <c r="L107" s="172"/>
      <c r="M107" s="172"/>
      <c r="N107" s="163"/>
      <c r="O107" s="163"/>
      <c r="P107" s="163"/>
      <c r="Q107" s="163"/>
      <c r="R107" s="163"/>
      <c r="S107" s="163"/>
      <c r="T107" s="164"/>
      <c r="U107" s="163"/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135</v>
      </c>
      <c r="AF107" s="153">
        <v>0</v>
      </c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x14ac:dyDescent="0.2">
      <c r="A108" s="155" t="s">
        <v>128</v>
      </c>
      <c r="B108" s="162" t="s">
        <v>85</v>
      </c>
      <c r="C108" s="194" t="s">
        <v>86</v>
      </c>
      <c r="D108" s="166"/>
      <c r="E108" s="170"/>
      <c r="F108" s="173"/>
      <c r="G108" s="173">
        <f>SUMIF(AE109:AE115,"&lt;&gt;NOR",G109:G115)</f>
        <v>0</v>
      </c>
      <c r="H108" s="173"/>
      <c r="I108" s="173">
        <f>SUM(I109:I115)</f>
        <v>0</v>
      </c>
      <c r="J108" s="173"/>
      <c r="K108" s="173">
        <f>SUM(K109:K115)</f>
        <v>0</v>
      </c>
      <c r="L108" s="173"/>
      <c r="M108" s="173">
        <f>SUM(M109:M115)</f>
        <v>0</v>
      </c>
      <c r="N108" s="166"/>
      <c r="O108" s="166">
        <f>SUM(O109:O115)</f>
        <v>0.32995999999999998</v>
      </c>
      <c r="P108" s="166"/>
      <c r="Q108" s="166">
        <f>SUM(Q109:Q115)</f>
        <v>0</v>
      </c>
      <c r="R108" s="166"/>
      <c r="S108" s="166"/>
      <c r="T108" s="167"/>
      <c r="U108" s="166">
        <f>SUM(U109:U115)</f>
        <v>14.97</v>
      </c>
      <c r="AE108" t="s">
        <v>129</v>
      </c>
    </row>
    <row r="109" spans="1:60" ht="22.5" outlineLevel="1" x14ac:dyDescent="0.2">
      <c r="A109" s="154">
        <v>50</v>
      </c>
      <c r="B109" s="161" t="s">
        <v>275</v>
      </c>
      <c r="C109" s="192" t="s">
        <v>276</v>
      </c>
      <c r="D109" s="163" t="s">
        <v>149</v>
      </c>
      <c r="E109" s="168">
        <v>53.4</v>
      </c>
      <c r="F109" s="171"/>
      <c r="G109" s="172">
        <f>ROUND(E109*F109,2)</f>
        <v>0</v>
      </c>
      <c r="H109" s="171"/>
      <c r="I109" s="172">
        <f>ROUND(E109*H109,2)</f>
        <v>0</v>
      </c>
      <c r="J109" s="171"/>
      <c r="K109" s="172">
        <f>ROUND(E109*J109,2)</f>
        <v>0</v>
      </c>
      <c r="L109" s="172">
        <v>21</v>
      </c>
      <c r="M109" s="172">
        <f>G109*(1+L109/100)</f>
        <v>0</v>
      </c>
      <c r="N109" s="163">
        <v>3.0000000000000001E-5</v>
      </c>
      <c r="O109" s="163">
        <f>ROUND(E109*N109,5)</f>
        <v>1.6000000000000001E-3</v>
      </c>
      <c r="P109" s="163">
        <v>0</v>
      </c>
      <c r="Q109" s="163">
        <f>ROUND(E109*P109,5)</f>
        <v>0</v>
      </c>
      <c r="R109" s="163"/>
      <c r="S109" s="163"/>
      <c r="T109" s="164">
        <v>2.75E-2</v>
      </c>
      <c r="U109" s="163">
        <f>ROUND(E109*T109,2)</f>
        <v>1.47</v>
      </c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133</v>
      </c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54"/>
      <c r="B110" s="161"/>
      <c r="C110" s="193" t="s">
        <v>277</v>
      </c>
      <c r="D110" s="165"/>
      <c r="E110" s="169">
        <v>25.8</v>
      </c>
      <c r="F110" s="172"/>
      <c r="G110" s="172"/>
      <c r="H110" s="172"/>
      <c r="I110" s="172"/>
      <c r="J110" s="172"/>
      <c r="K110" s="172"/>
      <c r="L110" s="172"/>
      <c r="M110" s="172"/>
      <c r="N110" s="163"/>
      <c r="O110" s="163"/>
      <c r="P110" s="163"/>
      <c r="Q110" s="163"/>
      <c r="R110" s="163"/>
      <c r="S110" s="163"/>
      <c r="T110" s="164"/>
      <c r="U110" s="163"/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135</v>
      </c>
      <c r="AF110" s="153">
        <v>0</v>
      </c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54"/>
      <c r="B111" s="161"/>
      <c r="C111" s="193" t="s">
        <v>278</v>
      </c>
      <c r="D111" s="165"/>
      <c r="E111" s="169">
        <v>27.6</v>
      </c>
      <c r="F111" s="172"/>
      <c r="G111" s="172"/>
      <c r="H111" s="172"/>
      <c r="I111" s="172"/>
      <c r="J111" s="172"/>
      <c r="K111" s="172"/>
      <c r="L111" s="172"/>
      <c r="M111" s="172"/>
      <c r="N111" s="163"/>
      <c r="O111" s="163"/>
      <c r="P111" s="163"/>
      <c r="Q111" s="163"/>
      <c r="R111" s="163"/>
      <c r="S111" s="163"/>
      <c r="T111" s="164"/>
      <c r="U111" s="163"/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135</v>
      </c>
      <c r="AF111" s="153">
        <v>0</v>
      </c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ht="22.5" outlineLevel="1" x14ac:dyDescent="0.2">
      <c r="A112" s="154">
        <v>51</v>
      </c>
      <c r="B112" s="161" t="s">
        <v>279</v>
      </c>
      <c r="C112" s="192" t="s">
        <v>280</v>
      </c>
      <c r="D112" s="163" t="s">
        <v>149</v>
      </c>
      <c r="E112" s="168">
        <v>58.74</v>
      </c>
      <c r="F112" s="171"/>
      <c r="G112" s="172">
        <f>ROUND(E112*F112,2)</f>
        <v>0</v>
      </c>
      <c r="H112" s="171"/>
      <c r="I112" s="172">
        <f>ROUND(E112*H112,2)</f>
        <v>0</v>
      </c>
      <c r="J112" s="171"/>
      <c r="K112" s="172">
        <f>ROUND(E112*J112,2)</f>
        <v>0</v>
      </c>
      <c r="L112" s="172">
        <v>21</v>
      </c>
      <c r="M112" s="172">
        <f>G112*(1+L112/100)</f>
        <v>0</v>
      </c>
      <c r="N112" s="163">
        <v>5.5900000000000004E-3</v>
      </c>
      <c r="O112" s="163">
        <f>ROUND(E112*N112,5)</f>
        <v>0.32835999999999999</v>
      </c>
      <c r="P112" s="163">
        <v>0</v>
      </c>
      <c r="Q112" s="163">
        <f>ROUND(E112*P112,5)</f>
        <v>0</v>
      </c>
      <c r="R112" s="163"/>
      <c r="S112" s="163"/>
      <c r="T112" s="164">
        <v>0.22991</v>
      </c>
      <c r="U112" s="163">
        <f>ROUND(E112*T112,2)</f>
        <v>13.5</v>
      </c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133</v>
      </c>
      <c r="AF112" s="153"/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154"/>
      <c r="B113" s="161"/>
      <c r="C113" s="193" t="s">
        <v>281</v>
      </c>
      <c r="D113" s="165"/>
      <c r="E113" s="169">
        <v>28.38</v>
      </c>
      <c r="F113" s="172"/>
      <c r="G113" s="172"/>
      <c r="H113" s="172"/>
      <c r="I113" s="172"/>
      <c r="J113" s="172"/>
      <c r="K113" s="172"/>
      <c r="L113" s="172"/>
      <c r="M113" s="172"/>
      <c r="N113" s="163"/>
      <c r="O113" s="163"/>
      <c r="P113" s="163"/>
      <c r="Q113" s="163"/>
      <c r="R113" s="163"/>
      <c r="S113" s="163"/>
      <c r="T113" s="164"/>
      <c r="U113" s="163"/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135</v>
      </c>
      <c r="AF113" s="153">
        <v>0</v>
      </c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">
      <c r="A114" s="154"/>
      <c r="B114" s="161"/>
      <c r="C114" s="193" t="s">
        <v>282</v>
      </c>
      <c r="D114" s="165"/>
      <c r="E114" s="169">
        <v>30.36</v>
      </c>
      <c r="F114" s="172"/>
      <c r="G114" s="172"/>
      <c r="H114" s="172"/>
      <c r="I114" s="172"/>
      <c r="J114" s="172"/>
      <c r="K114" s="172"/>
      <c r="L114" s="172"/>
      <c r="M114" s="172"/>
      <c r="N114" s="163"/>
      <c r="O114" s="163"/>
      <c r="P114" s="163"/>
      <c r="Q114" s="163"/>
      <c r="R114" s="163"/>
      <c r="S114" s="163"/>
      <c r="T114" s="164"/>
      <c r="U114" s="163"/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135</v>
      </c>
      <c r="AF114" s="153">
        <v>0</v>
      </c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54">
        <v>52</v>
      </c>
      <c r="B115" s="161" t="s">
        <v>283</v>
      </c>
      <c r="C115" s="192" t="s">
        <v>284</v>
      </c>
      <c r="D115" s="163" t="s">
        <v>0</v>
      </c>
      <c r="E115" s="168">
        <v>171.47</v>
      </c>
      <c r="F115" s="171"/>
      <c r="G115" s="172">
        <f>ROUND(E115*F115,2)</f>
        <v>0</v>
      </c>
      <c r="H115" s="171"/>
      <c r="I115" s="172">
        <f>ROUND(E115*H115,2)</f>
        <v>0</v>
      </c>
      <c r="J115" s="171"/>
      <c r="K115" s="172">
        <f>ROUND(E115*J115,2)</f>
        <v>0</v>
      </c>
      <c r="L115" s="172">
        <v>21</v>
      </c>
      <c r="M115" s="172">
        <f>G115*(1+L115/100)</f>
        <v>0</v>
      </c>
      <c r="N115" s="163">
        <v>0</v>
      </c>
      <c r="O115" s="163">
        <f>ROUND(E115*N115,5)</f>
        <v>0</v>
      </c>
      <c r="P115" s="163">
        <v>0</v>
      </c>
      <c r="Q115" s="163">
        <f>ROUND(E115*P115,5)</f>
        <v>0</v>
      </c>
      <c r="R115" s="163"/>
      <c r="S115" s="163"/>
      <c r="T115" s="164">
        <v>0</v>
      </c>
      <c r="U115" s="163">
        <f>ROUND(E115*T115,2)</f>
        <v>0</v>
      </c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133</v>
      </c>
      <c r="AF115" s="153"/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x14ac:dyDescent="0.2">
      <c r="A116" s="155" t="s">
        <v>128</v>
      </c>
      <c r="B116" s="162" t="s">
        <v>87</v>
      </c>
      <c r="C116" s="194" t="s">
        <v>88</v>
      </c>
      <c r="D116" s="166"/>
      <c r="E116" s="170"/>
      <c r="F116" s="173"/>
      <c r="G116" s="173">
        <f>SUMIF(AE117:AE121,"&lt;&gt;NOR",G117:G121)</f>
        <v>0</v>
      </c>
      <c r="H116" s="173"/>
      <c r="I116" s="173">
        <f>SUM(I117:I121)</f>
        <v>0</v>
      </c>
      <c r="J116" s="173"/>
      <c r="K116" s="173">
        <f>SUM(K117:K121)</f>
        <v>0</v>
      </c>
      <c r="L116" s="173"/>
      <c r="M116" s="173">
        <f>SUM(M117:M121)</f>
        <v>0</v>
      </c>
      <c r="N116" s="166"/>
      <c r="O116" s="166">
        <f>SUM(O117:O121)</f>
        <v>6.6790000000000002E-2</v>
      </c>
      <c r="P116" s="166"/>
      <c r="Q116" s="166">
        <f>SUM(Q117:Q121)</f>
        <v>0</v>
      </c>
      <c r="R116" s="166"/>
      <c r="S116" s="166"/>
      <c r="T116" s="167"/>
      <c r="U116" s="166">
        <f>SUM(U117:U121)</f>
        <v>25.75</v>
      </c>
      <c r="AE116" t="s">
        <v>129</v>
      </c>
    </row>
    <row r="117" spans="1:60" ht="22.5" outlineLevel="1" x14ac:dyDescent="0.2">
      <c r="A117" s="154">
        <v>53</v>
      </c>
      <c r="B117" s="161" t="s">
        <v>285</v>
      </c>
      <c r="C117" s="192" t="s">
        <v>286</v>
      </c>
      <c r="D117" s="163" t="s">
        <v>149</v>
      </c>
      <c r="E117" s="168">
        <v>30.36</v>
      </c>
      <c r="F117" s="171"/>
      <c r="G117" s="172">
        <f>ROUND(E117*F117,2)</f>
        <v>0</v>
      </c>
      <c r="H117" s="171"/>
      <c r="I117" s="172">
        <f>ROUND(E117*H117,2)</f>
        <v>0</v>
      </c>
      <c r="J117" s="171"/>
      <c r="K117" s="172">
        <f>ROUND(E117*J117,2)</f>
        <v>0</v>
      </c>
      <c r="L117" s="172">
        <v>21</v>
      </c>
      <c r="M117" s="172">
        <f>G117*(1+L117/100)</f>
        <v>0</v>
      </c>
      <c r="N117" s="163">
        <v>2.2000000000000001E-3</v>
      </c>
      <c r="O117" s="163">
        <f>ROUND(E117*N117,5)</f>
        <v>6.6790000000000002E-2</v>
      </c>
      <c r="P117" s="163">
        <v>0</v>
      </c>
      <c r="Q117" s="163">
        <f>ROUND(E117*P117,5)</f>
        <v>0</v>
      </c>
      <c r="R117" s="163"/>
      <c r="S117" s="163"/>
      <c r="T117" s="164">
        <v>0.84799999999999998</v>
      </c>
      <c r="U117" s="163">
        <f>ROUND(E117*T117,2)</f>
        <v>25.75</v>
      </c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133</v>
      </c>
      <c r="AF117" s="153"/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54"/>
      <c r="B118" s="161"/>
      <c r="C118" s="193" t="s">
        <v>287</v>
      </c>
      <c r="D118" s="165"/>
      <c r="E118" s="169">
        <v>30.36</v>
      </c>
      <c r="F118" s="172"/>
      <c r="G118" s="172"/>
      <c r="H118" s="172"/>
      <c r="I118" s="172"/>
      <c r="J118" s="172"/>
      <c r="K118" s="172"/>
      <c r="L118" s="172"/>
      <c r="M118" s="172"/>
      <c r="N118" s="163"/>
      <c r="O118" s="163"/>
      <c r="P118" s="163"/>
      <c r="Q118" s="163"/>
      <c r="R118" s="163"/>
      <c r="S118" s="163"/>
      <c r="T118" s="164"/>
      <c r="U118" s="163"/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135</v>
      </c>
      <c r="AF118" s="153">
        <v>0</v>
      </c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154">
        <v>54</v>
      </c>
      <c r="B119" s="161" t="s">
        <v>288</v>
      </c>
      <c r="C119" s="192" t="s">
        <v>289</v>
      </c>
      <c r="D119" s="163" t="s">
        <v>149</v>
      </c>
      <c r="E119" s="168">
        <v>30.36</v>
      </c>
      <c r="F119" s="171"/>
      <c r="G119" s="172">
        <f>ROUND(E119*F119,2)</f>
        <v>0</v>
      </c>
      <c r="H119" s="171"/>
      <c r="I119" s="172">
        <f>ROUND(E119*H119,2)</f>
        <v>0</v>
      </c>
      <c r="J119" s="171"/>
      <c r="K119" s="172">
        <f>ROUND(E119*J119,2)</f>
        <v>0</v>
      </c>
      <c r="L119" s="172">
        <v>21</v>
      </c>
      <c r="M119" s="172">
        <f>G119*(1+L119/100)</f>
        <v>0</v>
      </c>
      <c r="N119" s="163">
        <v>0</v>
      </c>
      <c r="O119" s="163">
        <f>ROUND(E119*N119,5)</f>
        <v>0</v>
      </c>
      <c r="P119" s="163">
        <v>0</v>
      </c>
      <c r="Q119" s="163">
        <f>ROUND(E119*P119,5)</f>
        <v>0</v>
      </c>
      <c r="R119" s="163"/>
      <c r="S119" s="163"/>
      <c r="T119" s="164">
        <v>0</v>
      </c>
      <c r="U119" s="163">
        <f>ROUND(E119*T119,2)</f>
        <v>0</v>
      </c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133</v>
      </c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">
      <c r="A120" s="154"/>
      <c r="B120" s="161"/>
      <c r="C120" s="193" t="s">
        <v>287</v>
      </c>
      <c r="D120" s="165"/>
      <c r="E120" s="169">
        <v>30.36</v>
      </c>
      <c r="F120" s="172"/>
      <c r="G120" s="172"/>
      <c r="H120" s="172"/>
      <c r="I120" s="172"/>
      <c r="J120" s="172"/>
      <c r="K120" s="172"/>
      <c r="L120" s="172"/>
      <c r="M120" s="172"/>
      <c r="N120" s="163"/>
      <c r="O120" s="163"/>
      <c r="P120" s="163"/>
      <c r="Q120" s="163"/>
      <c r="R120" s="163"/>
      <c r="S120" s="163"/>
      <c r="T120" s="164"/>
      <c r="U120" s="163"/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135</v>
      </c>
      <c r="AF120" s="153">
        <v>0</v>
      </c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154">
        <v>55</v>
      </c>
      <c r="B121" s="161" t="s">
        <v>290</v>
      </c>
      <c r="C121" s="192" t="s">
        <v>291</v>
      </c>
      <c r="D121" s="163" t="s">
        <v>0</v>
      </c>
      <c r="E121" s="168">
        <v>220.72</v>
      </c>
      <c r="F121" s="171"/>
      <c r="G121" s="172">
        <f>ROUND(E121*F121,2)</f>
        <v>0</v>
      </c>
      <c r="H121" s="171"/>
      <c r="I121" s="172">
        <f>ROUND(E121*H121,2)</f>
        <v>0</v>
      </c>
      <c r="J121" s="171"/>
      <c r="K121" s="172">
        <f>ROUND(E121*J121,2)</f>
        <v>0</v>
      </c>
      <c r="L121" s="172">
        <v>21</v>
      </c>
      <c r="M121" s="172">
        <f>G121*(1+L121/100)</f>
        <v>0</v>
      </c>
      <c r="N121" s="163">
        <v>0</v>
      </c>
      <c r="O121" s="163">
        <f>ROUND(E121*N121,5)</f>
        <v>0</v>
      </c>
      <c r="P121" s="163">
        <v>0</v>
      </c>
      <c r="Q121" s="163">
        <f>ROUND(E121*P121,5)</f>
        <v>0</v>
      </c>
      <c r="R121" s="163"/>
      <c r="S121" s="163"/>
      <c r="T121" s="164">
        <v>0</v>
      </c>
      <c r="U121" s="163">
        <f>ROUND(E121*T121,2)</f>
        <v>0</v>
      </c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133</v>
      </c>
      <c r="AF121" s="153"/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x14ac:dyDescent="0.2">
      <c r="A122" s="155" t="s">
        <v>128</v>
      </c>
      <c r="B122" s="162" t="s">
        <v>89</v>
      </c>
      <c r="C122" s="194" t="s">
        <v>90</v>
      </c>
      <c r="D122" s="166"/>
      <c r="E122" s="170"/>
      <c r="F122" s="173"/>
      <c r="G122" s="173">
        <f>SUMIF(AE123:AE127,"&lt;&gt;NOR",G123:G127)</f>
        <v>0</v>
      </c>
      <c r="H122" s="173"/>
      <c r="I122" s="173">
        <f>SUM(I123:I127)</f>
        <v>0</v>
      </c>
      <c r="J122" s="173"/>
      <c r="K122" s="173">
        <f>SUM(K123:K127)</f>
        <v>0</v>
      </c>
      <c r="L122" s="173"/>
      <c r="M122" s="173">
        <f>SUM(M123:M127)</f>
        <v>0</v>
      </c>
      <c r="N122" s="166"/>
      <c r="O122" s="166">
        <f>SUM(O123:O127)</f>
        <v>6.4170000000000005E-2</v>
      </c>
      <c r="P122" s="166"/>
      <c r="Q122" s="166">
        <f>SUM(Q123:Q127)</f>
        <v>0</v>
      </c>
      <c r="R122" s="166"/>
      <c r="S122" s="166"/>
      <c r="T122" s="167"/>
      <c r="U122" s="166">
        <f>SUM(U123:U127)</f>
        <v>4.42</v>
      </c>
      <c r="AE122" t="s">
        <v>129</v>
      </c>
    </row>
    <row r="123" spans="1:60" outlineLevel="1" x14ac:dyDescent="0.2">
      <c r="A123" s="154">
        <v>56</v>
      </c>
      <c r="B123" s="161" t="s">
        <v>292</v>
      </c>
      <c r="C123" s="192" t="s">
        <v>293</v>
      </c>
      <c r="D123" s="163" t="s">
        <v>149</v>
      </c>
      <c r="E123" s="168">
        <v>27.6</v>
      </c>
      <c r="F123" s="171"/>
      <c r="G123" s="172">
        <f>ROUND(E123*F123,2)</f>
        <v>0</v>
      </c>
      <c r="H123" s="171"/>
      <c r="I123" s="172">
        <f>ROUND(E123*H123,2)</f>
        <v>0</v>
      </c>
      <c r="J123" s="171"/>
      <c r="K123" s="172">
        <f>ROUND(E123*J123,2)</f>
        <v>0</v>
      </c>
      <c r="L123" s="172">
        <v>21</v>
      </c>
      <c r="M123" s="172">
        <f>G123*(1+L123/100)</f>
        <v>0</v>
      </c>
      <c r="N123" s="163">
        <v>3.3E-4</v>
      </c>
      <c r="O123" s="163">
        <f>ROUND(E123*N123,5)</f>
        <v>9.11E-3</v>
      </c>
      <c r="P123" s="163">
        <v>0</v>
      </c>
      <c r="Q123" s="163">
        <f>ROUND(E123*P123,5)</f>
        <v>0</v>
      </c>
      <c r="R123" s="163"/>
      <c r="S123" s="163"/>
      <c r="T123" s="164">
        <v>0.16</v>
      </c>
      <c r="U123" s="163">
        <f>ROUND(E123*T123,2)</f>
        <v>4.42</v>
      </c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133</v>
      </c>
      <c r="AF123" s="153"/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54"/>
      <c r="B124" s="161"/>
      <c r="C124" s="193" t="s">
        <v>294</v>
      </c>
      <c r="D124" s="165"/>
      <c r="E124" s="169">
        <v>27.6</v>
      </c>
      <c r="F124" s="172"/>
      <c r="G124" s="172"/>
      <c r="H124" s="172"/>
      <c r="I124" s="172"/>
      <c r="J124" s="172"/>
      <c r="K124" s="172"/>
      <c r="L124" s="172"/>
      <c r="M124" s="172"/>
      <c r="N124" s="163"/>
      <c r="O124" s="163"/>
      <c r="P124" s="163"/>
      <c r="Q124" s="163"/>
      <c r="R124" s="163"/>
      <c r="S124" s="163"/>
      <c r="T124" s="164"/>
      <c r="U124" s="163"/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135</v>
      </c>
      <c r="AF124" s="153">
        <v>0</v>
      </c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54">
        <v>57</v>
      </c>
      <c r="B125" s="161" t="s">
        <v>295</v>
      </c>
      <c r="C125" s="192" t="s">
        <v>296</v>
      </c>
      <c r="D125" s="163" t="s">
        <v>132</v>
      </c>
      <c r="E125" s="168">
        <v>2.7530999999999999</v>
      </c>
      <c r="F125" s="171"/>
      <c r="G125" s="172">
        <f>ROUND(E125*F125,2)</f>
        <v>0</v>
      </c>
      <c r="H125" s="171"/>
      <c r="I125" s="172">
        <f>ROUND(E125*H125,2)</f>
        <v>0</v>
      </c>
      <c r="J125" s="171"/>
      <c r="K125" s="172">
        <f>ROUND(E125*J125,2)</f>
        <v>0</v>
      </c>
      <c r="L125" s="172">
        <v>21</v>
      </c>
      <c r="M125" s="172">
        <f>G125*(1+L125/100)</f>
        <v>0</v>
      </c>
      <c r="N125" s="163">
        <v>0.02</v>
      </c>
      <c r="O125" s="163">
        <f>ROUND(E125*N125,5)</f>
        <v>5.5059999999999998E-2</v>
      </c>
      <c r="P125" s="163">
        <v>0</v>
      </c>
      <c r="Q125" s="163">
        <f>ROUND(E125*P125,5)</f>
        <v>0</v>
      </c>
      <c r="R125" s="163"/>
      <c r="S125" s="163"/>
      <c r="T125" s="164">
        <v>0</v>
      </c>
      <c r="U125" s="163">
        <f>ROUND(E125*T125,2)</f>
        <v>0</v>
      </c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203</v>
      </c>
      <c r="AF125" s="153"/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">
      <c r="A126" s="154"/>
      <c r="B126" s="161"/>
      <c r="C126" s="193" t="s">
        <v>297</v>
      </c>
      <c r="D126" s="165"/>
      <c r="E126" s="169">
        <v>2.7530999999999999</v>
      </c>
      <c r="F126" s="172"/>
      <c r="G126" s="172"/>
      <c r="H126" s="172"/>
      <c r="I126" s="172"/>
      <c r="J126" s="172"/>
      <c r="K126" s="172"/>
      <c r="L126" s="172"/>
      <c r="M126" s="172"/>
      <c r="N126" s="163"/>
      <c r="O126" s="163"/>
      <c r="P126" s="163"/>
      <c r="Q126" s="163"/>
      <c r="R126" s="163"/>
      <c r="S126" s="163"/>
      <c r="T126" s="164"/>
      <c r="U126" s="163"/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135</v>
      </c>
      <c r="AF126" s="153">
        <v>0</v>
      </c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154">
        <v>58</v>
      </c>
      <c r="B127" s="161" t="s">
        <v>298</v>
      </c>
      <c r="C127" s="192" t="s">
        <v>299</v>
      </c>
      <c r="D127" s="163" t="s">
        <v>0</v>
      </c>
      <c r="E127" s="168">
        <v>85.7</v>
      </c>
      <c r="F127" s="171"/>
      <c r="G127" s="172">
        <f>ROUND(E127*F127,2)</f>
        <v>0</v>
      </c>
      <c r="H127" s="171"/>
      <c r="I127" s="172">
        <f>ROUND(E127*H127,2)</f>
        <v>0</v>
      </c>
      <c r="J127" s="171"/>
      <c r="K127" s="172">
        <f>ROUND(E127*J127,2)</f>
        <v>0</v>
      </c>
      <c r="L127" s="172">
        <v>21</v>
      </c>
      <c r="M127" s="172">
        <f>G127*(1+L127/100)</f>
        <v>0</v>
      </c>
      <c r="N127" s="163">
        <v>0</v>
      </c>
      <c r="O127" s="163">
        <f>ROUND(E127*N127,5)</f>
        <v>0</v>
      </c>
      <c r="P127" s="163">
        <v>0</v>
      </c>
      <c r="Q127" s="163">
        <f>ROUND(E127*P127,5)</f>
        <v>0</v>
      </c>
      <c r="R127" s="163"/>
      <c r="S127" s="163"/>
      <c r="T127" s="164">
        <v>0</v>
      </c>
      <c r="U127" s="163">
        <f>ROUND(E127*T127,2)</f>
        <v>0</v>
      </c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133</v>
      </c>
      <c r="AF127" s="153"/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x14ac:dyDescent="0.2">
      <c r="A128" s="155" t="s">
        <v>128</v>
      </c>
      <c r="B128" s="162" t="s">
        <v>91</v>
      </c>
      <c r="C128" s="194" t="s">
        <v>92</v>
      </c>
      <c r="D128" s="166"/>
      <c r="E128" s="170"/>
      <c r="F128" s="173"/>
      <c r="G128" s="173">
        <f>SUMIF(AE129:AE132,"&lt;&gt;NOR",G129:G132)</f>
        <v>0</v>
      </c>
      <c r="H128" s="173"/>
      <c r="I128" s="173">
        <f>SUM(I129:I132)</f>
        <v>0</v>
      </c>
      <c r="J128" s="173"/>
      <c r="K128" s="173">
        <f>SUM(K129:K132)</f>
        <v>0</v>
      </c>
      <c r="L128" s="173"/>
      <c r="M128" s="173">
        <f>SUM(M129:M132)</f>
        <v>0</v>
      </c>
      <c r="N128" s="166"/>
      <c r="O128" s="166">
        <f>SUM(O129:O132)</f>
        <v>2.8320000000000001E-2</v>
      </c>
      <c r="P128" s="166"/>
      <c r="Q128" s="166">
        <f>SUM(Q129:Q132)</f>
        <v>0</v>
      </c>
      <c r="R128" s="166"/>
      <c r="S128" s="166"/>
      <c r="T128" s="167"/>
      <c r="U128" s="166">
        <f>SUM(U129:U132)</f>
        <v>7.7399999999999993</v>
      </c>
      <c r="AE128" t="s">
        <v>129</v>
      </c>
    </row>
    <row r="129" spans="1:60" outlineLevel="1" x14ac:dyDescent="0.2">
      <c r="A129" s="154">
        <v>59</v>
      </c>
      <c r="B129" s="161" t="s">
        <v>300</v>
      </c>
      <c r="C129" s="192" t="s">
        <v>301</v>
      </c>
      <c r="D129" s="163" t="s">
        <v>157</v>
      </c>
      <c r="E129" s="168">
        <v>10.5</v>
      </c>
      <c r="F129" s="171"/>
      <c r="G129" s="172">
        <f>ROUND(E129*F129,2)</f>
        <v>0</v>
      </c>
      <c r="H129" s="171"/>
      <c r="I129" s="172">
        <f>ROUND(E129*H129,2)</f>
        <v>0</v>
      </c>
      <c r="J129" s="171"/>
      <c r="K129" s="172">
        <f>ROUND(E129*J129,2)</f>
        <v>0</v>
      </c>
      <c r="L129" s="172">
        <v>21</v>
      </c>
      <c r="M129" s="172">
        <f>G129*(1+L129/100)</f>
        <v>0</v>
      </c>
      <c r="N129" s="163">
        <v>1.9E-3</v>
      </c>
      <c r="O129" s="163">
        <f>ROUND(E129*N129,5)</f>
        <v>1.9949999999999999E-2</v>
      </c>
      <c r="P129" s="163">
        <v>0</v>
      </c>
      <c r="Q129" s="163">
        <f>ROUND(E129*P129,5)</f>
        <v>0</v>
      </c>
      <c r="R129" s="163"/>
      <c r="S129" s="163"/>
      <c r="T129" s="164">
        <v>0.39</v>
      </c>
      <c r="U129" s="163">
        <f>ROUND(E129*T129,2)</f>
        <v>4.0999999999999996</v>
      </c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133</v>
      </c>
      <c r="AF129" s="153"/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ht="22.5" outlineLevel="1" x14ac:dyDescent="0.2">
      <c r="A130" s="154">
        <v>60</v>
      </c>
      <c r="B130" s="161" t="s">
        <v>302</v>
      </c>
      <c r="C130" s="192" t="s">
        <v>303</v>
      </c>
      <c r="D130" s="163" t="s">
        <v>157</v>
      </c>
      <c r="E130" s="168">
        <v>6</v>
      </c>
      <c r="F130" s="171"/>
      <c r="G130" s="172">
        <f>ROUND(E130*F130,2)</f>
        <v>0</v>
      </c>
      <c r="H130" s="171"/>
      <c r="I130" s="172">
        <f>ROUND(E130*H130,2)</f>
        <v>0</v>
      </c>
      <c r="J130" s="171"/>
      <c r="K130" s="172">
        <f>ROUND(E130*J130,2)</f>
        <v>0</v>
      </c>
      <c r="L130" s="172">
        <v>21</v>
      </c>
      <c r="M130" s="172">
        <f>G130*(1+L130/100)</f>
        <v>0</v>
      </c>
      <c r="N130" s="163">
        <v>7.9000000000000001E-4</v>
      </c>
      <c r="O130" s="163">
        <f>ROUND(E130*N130,5)</f>
        <v>4.7400000000000003E-3</v>
      </c>
      <c r="P130" s="163">
        <v>0</v>
      </c>
      <c r="Q130" s="163">
        <f>ROUND(E130*P130,5)</f>
        <v>0</v>
      </c>
      <c r="R130" s="163"/>
      <c r="S130" s="163"/>
      <c r="T130" s="164">
        <v>0.3</v>
      </c>
      <c r="U130" s="163">
        <f>ROUND(E130*T130,2)</f>
        <v>1.8</v>
      </c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133</v>
      </c>
      <c r="AF130" s="153"/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54">
        <v>61</v>
      </c>
      <c r="B131" s="161" t="s">
        <v>304</v>
      </c>
      <c r="C131" s="192" t="s">
        <v>305</v>
      </c>
      <c r="D131" s="163" t="s">
        <v>157</v>
      </c>
      <c r="E131" s="168">
        <v>2.2999999999999998</v>
      </c>
      <c r="F131" s="171"/>
      <c r="G131" s="172">
        <f>ROUND(E131*F131,2)</f>
        <v>0</v>
      </c>
      <c r="H131" s="171"/>
      <c r="I131" s="172">
        <f>ROUND(E131*H131,2)</f>
        <v>0</v>
      </c>
      <c r="J131" s="171"/>
      <c r="K131" s="172">
        <f>ROUND(E131*J131,2)</f>
        <v>0</v>
      </c>
      <c r="L131" s="172">
        <v>21</v>
      </c>
      <c r="M131" s="172">
        <f>G131*(1+L131/100)</f>
        <v>0</v>
      </c>
      <c r="N131" s="163">
        <v>1.58E-3</v>
      </c>
      <c r="O131" s="163">
        <f>ROUND(E131*N131,5)</f>
        <v>3.63E-3</v>
      </c>
      <c r="P131" s="163">
        <v>0</v>
      </c>
      <c r="Q131" s="163">
        <f>ROUND(E131*P131,5)</f>
        <v>0</v>
      </c>
      <c r="R131" s="163"/>
      <c r="S131" s="163"/>
      <c r="T131" s="164">
        <v>0.79788000000000003</v>
      </c>
      <c r="U131" s="163">
        <f>ROUND(E131*T131,2)</f>
        <v>1.84</v>
      </c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133</v>
      </c>
      <c r="AF131" s="153"/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54">
        <v>62</v>
      </c>
      <c r="B132" s="161" t="s">
        <v>306</v>
      </c>
      <c r="C132" s="192" t="s">
        <v>307</v>
      </c>
      <c r="D132" s="163" t="s">
        <v>0</v>
      </c>
      <c r="E132" s="168">
        <v>51.02</v>
      </c>
      <c r="F132" s="171"/>
      <c r="G132" s="172">
        <f>ROUND(E132*F132,2)</f>
        <v>0</v>
      </c>
      <c r="H132" s="171"/>
      <c r="I132" s="172">
        <f>ROUND(E132*H132,2)</f>
        <v>0</v>
      </c>
      <c r="J132" s="171"/>
      <c r="K132" s="172">
        <f>ROUND(E132*J132,2)</f>
        <v>0</v>
      </c>
      <c r="L132" s="172">
        <v>21</v>
      </c>
      <c r="M132" s="172">
        <f>G132*(1+L132/100)</f>
        <v>0</v>
      </c>
      <c r="N132" s="163">
        <v>0</v>
      </c>
      <c r="O132" s="163">
        <f>ROUND(E132*N132,5)</f>
        <v>0</v>
      </c>
      <c r="P132" s="163">
        <v>0</v>
      </c>
      <c r="Q132" s="163">
        <f>ROUND(E132*P132,5)</f>
        <v>0</v>
      </c>
      <c r="R132" s="163"/>
      <c r="S132" s="163"/>
      <c r="T132" s="164">
        <v>0</v>
      </c>
      <c r="U132" s="163">
        <f>ROUND(E132*T132,2)</f>
        <v>0</v>
      </c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133</v>
      </c>
      <c r="AF132" s="153"/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x14ac:dyDescent="0.2">
      <c r="A133" s="155" t="s">
        <v>128</v>
      </c>
      <c r="B133" s="162" t="s">
        <v>93</v>
      </c>
      <c r="C133" s="194" t="s">
        <v>94</v>
      </c>
      <c r="D133" s="166"/>
      <c r="E133" s="170"/>
      <c r="F133" s="173"/>
      <c r="G133" s="173">
        <f>SUMIF(AE134:AE138,"&lt;&gt;NOR",G134:G138)</f>
        <v>0</v>
      </c>
      <c r="H133" s="173"/>
      <c r="I133" s="173">
        <f>SUM(I134:I138)</f>
        <v>0</v>
      </c>
      <c r="J133" s="173"/>
      <c r="K133" s="173">
        <f>SUM(K134:K138)</f>
        <v>0</v>
      </c>
      <c r="L133" s="173"/>
      <c r="M133" s="173">
        <f>SUM(M134:M138)</f>
        <v>0</v>
      </c>
      <c r="N133" s="166"/>
      <c r="O133" s="166">
        <f>SUM(O134:O138)</f>
        <v>3.3300000000000001E-3</v>
      </c>
      <c r="P133" s="166"/>
      <c r="Q133" s="166">
        <f>SUM(Q134:Q138)</f>
        <v>0</v>
      </c>
      <c r="R133" s="166"/>
      <c r="S133" s="166"/>
      <c r="T133" s="167"/>
      <c r="U133" s="166">
        <f>SUM(U134:U138)</f>
        <v>6.15</v>
      </c>
      <c r="AE133" t="s">
        <v>129</v>
      </c>
    </row>
    <row r="134" spans="1:60" outlineLevel="1" x14ac:dyDescent="0.2">
      <c r="A134" s="154">
        <v>63</v>
      </c>
      <c r="B134" s="161" t="s">
        <v>308</v>
      </c>
      <c r="C134" s="192" t="s">
        <v>309</v>
      </c>
      <c r="D134" s="163" t="s">
        <v>162</v>
      </c>
      <c r="E134" s="168">
        <v>1</v>
      </c>
      <c r="F134" s="171"/>
      <c r="G134" s="172">
        <f>ROUND(E134*F134,2)</f>
        <v>0</v>
      </c>
      <c r="H134" s="171"/>
      <c r="I134" s="172">
        <f>ROUND(E134*H134,2)</f>
        <v>0</v>
      </c>
      <c r="J134" s="171"/>
      <c r="K134" s="172">
        <f>ROUND(E134*J134,2)</f>
        <v>0</v>
      </c>
      <c r="L134" s="172">
        <v>21</v>
      </c>
      <c r="M134" s="172">
        <f>G134*(1+L134/100)</f>
        <v>0</v>
      </c>
      <c r="N134" s="163">
        <v>1.6800000000000001E-3</v>
      </c>
      <c r="O134" s="163">
        <f>ROUND(E134*N134,5)</f>
        <v>1.6800000000000001E-3</v>
      </c>
      <c r="P134" s="163">
        <v>0</v>
      </c>
      <c r="Q134" s="163">
        <f>ROUND(E134*P134,5)</f>
        <v>0</v>
      </c>
      <c r="R134" s="163"/>
      <c r="S134" s="163"/>
      <c r="T134" s="164">
        <v>3.1</v>
      </c>
      <c r="U134" s="163">
        <f>ROUND(E134*T134,2)</f>
        <v>3.1</v>
      </c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133</v>
      </c>
      <c r="AF134" s="153"/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ht="22.5" outlineLevel="1" x14ac:dyDescent="0.2">
      <c r="A135" s="154">
        <v>64</v>
      </c>
      <c r="B135" s="161" t="s">
        <v>310</v>
      </c>
      <c r="C135" s="192" t="s">
        <v>311</v>
      </c>
      <c r="D135" s="163" t="s">
        <v>162</v>
      </c>
      <c r="E135" s="168">
        <v>1</v>
      </c>
      <c r="F135" s="171"/>
      <c r="G135" s="172">
        <f>ROUND(E135*F135,2)</f>
        <v>0</v>
      </c>
      <c r="H135" s="171"/>
      <c r="I135" s="172">
        <f>ROUND(E135*H135,2)</f>
        <v>0</v>
      </c>
      <c r="J135" s="171"/>
      <c r="K135" s="172">
        <f>ROUND(E135*J135,2)</f>
        <v>0</v>
      </c>
      <c r="L135" s="172">
        <v>21</v>
      </c>
      <c r="M135" s="172">
        <f>G135*(1+L135/100)</f>
        <v>0</v>
      </c>
      <c r="N135" s="163">
        <v>0</v>
      </c>
      <c r="O135" s="163">
        <f>ROUND(E135*N135,5)</f>
        <v>0</v>
      </c>
      <c r="P135" s="163">
        <v>0</v>
      </c>
      <c r="Q135" s="163">
        <f>ROUND(E135*P135,5)</f>
        <v>0</v>
      </c>
      <c r="R135" s="163"/>
      <c r="S135" s="163"/>
      <c r="T135" s="164">
        <v>0</v>
      </c>
      <c r="U135" s="163">
        <f>ROUND(E135*T135,2)</f>
        <v>0</v>
      </c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133</v>
      </c>
      <c r="AF135" s="153"/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54">
        <v>65</v>
      </c>
      <c r="B136" s="161" t="s">
        <v>312</v>
      </c>
      <c r="C136" s="192" t="s">
        <v>313</v>
      </c>
      <c r="D136" s="163" t="s">
        <v>162</v>
      </c>
      <c r="E136" s="168">
        <v>1</v>
      </c>
      <c r="F136" s="171"/>
      <c r="G136" s="172">
        <f>ROUND(E136*F136,2)</f>
        <v>0</v>
      </c>
      <c r="H136" s="171"/>
      <c r="I136" s="172">
        <f>ROUND(E136*H136,2)</f>
        <v>0</v>
      </c>
      <c r="J136" s="171"/>
      <c r="K136" s="172">
        <f>ROUND(E136*J136,2)</f>
        <v>0</v>
      </c>
      <c r="L136" s="172">
        <v>21</v>
      </c>
      <c r="M136" s="172">
        <f>G136*(1+L136/100)</f>
        <v>0</v>
      </c>
      <c r="N136" s="163">
        <v>1.65E-3</v>
      </c>
      <c r="O136" s="163">
        <f>ROUND(E136*N136,5)</f>
        <v>1.65E-3</v>
      </c>
      <c r="P136" s="163">
        <v>0</v>
      </c>
      <c r="Q136" s="163">
        <f>ROUND(E136*P136,5)</f>
        <v>0</v>
      </c>
      <c r="R136" s="163"/>
      <c r="S136" s="163"/>
      <c r="T136" s="164">
        <v>3.05</v>
      </c>
      <c r="U136" s="163">
        <f>ROUND(E136*T136,2)</f>
        <v>3.05</v>
      </c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133</v>
      </c>
      <c r="AF136" s="153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ht="22.5" outlineLevel="1" x14ac:dyDescent="0.2">
      <c r="A137" s="154">
        <v>66</v>
      </c>
      <c r="B137" s="161" t="s">
        <v>314</v>
      </c>
      <c r="C137" s="192" t="s">
        <v>315</v>
      </c>
      <c r="D137" s="163" t="s">
        <v>162</v>
      </c>
      <c r="E137" s="168">
        <v>1</v>
      </c>
      <c r="F137" s="171"/>
      <c r="G137" s="172">
        <f>ROUND(E137*F137,2)</f>
        <v>0</v>
      </c>
      <c r="H137" s="171"/>
      <c r="I137" s="172">
        <f>ROUND(E137*H137,2)</f>
        <v>0</v>
      </c>
      <c r="J137" s="171"/>
      <c r="K137" s="172">
        <f>ROUND(E137*J137,2)</f>
        <v>0</v>
      </c>
      <c r="L137" s="172">
        <v>21</v>
      </c>
      <c r="M137" s="172">
        <f>G137*(1+L137/100)</f>
        <v>0</v>
      </c>
      <c r="N137" s="163">
        <v>0</v>
      </c>
      <c r="O137" s="163">
        <f>ROUND(E137*N137,5)</f>
        <v>0</v>
      </c>
      <c r="P137" s="163">
        <v>0</v>
      </c>
      <c r="Q137" s="163">
        <f>ROUND(E137*P137,5)</f>
        <v>0</v>
      </c>
      <c r="R137" s="163"/>
      <c r="S137" s="163"/>
      <c r="T137" s="164">
        <v>0</v>
      </c>
      <c r="U137" s="163">
        <f>ROUND(E137*T137,2)</f>
        <v>0</v>
      </c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133</v>
      </c>
      <c r="AF137" s="153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54">
        <v>67</v>
      </c>
      <c r="B138" s="161" t="s">
        <v>316</v>
      </c>
      <c r="C138" s="192" t="s">
        <v>317</v>
      </c>
      <c r="D138" s="163" t="s">
        <v>0</v>
      </c>
      <c r="E138" s="168">
        <v>526.59</v>
      </c>
      <c r="F138" s="171"/>
      <c r="G138" s="172">
        <f>ROUND(E138*F138,2)</f>
        <v>0</v>
      </c>
      <c r="H138" s="171"/>
      <c r="I138" s="172">
        <f>ROUND(E138*H138,2)</f>
        <v>0</v>
      </c>
      <c r="J138" s="171"/>
      <c r="K138" s="172">
        <f>ROUND(E138*J138,2)</f>
        <v>0</v>
      </c>
      <c r="L138" s="172">
        <v>21</v>
      </c>
      <c r="M138" s="172">
        <f>G138*(1+L138/100)</f>
        <v>0</v>
      </c>
      <c r="N138" s="163">
        <v>0</v>
      </c>
      <c r="O138" s="163">
        <f>ROUND(E138*N138,5)</f>
        <v>0</v>
      </c>
      <c r="P138" s="163">
        <v>0</v>
      </c>
      <c r="Q138" s="163">
        <f>ROUND(E138*P138,5)</f>
        <v>0</v>
      </c>
      <c r="R138" s="163"/>
      <c r="S138" s="163"/>
      <c r="T138" s="164">
        <v>0</v>
      </c>
      <c r="U138" s="163">
        <f>ROUND(E138*T138,2)</f>
        <v>0</v>
      </c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133</v>
      </c>
      <c r="AF138" s="153"/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x14ac:dyDescent="0.2">
      <c r="A139" s="155" t="s">
        <v>128</v>
      </c>
      <c r="B139" s="162" t="s">
        <v>95</v>
      </c>
      <c r="C139" s="194" t="s">
        <v>96</v>
      </c>
      <c r="D139" s="166"/>
      <c r="E139" s="170"/>
      <c r="F139" s="173"/>
      <c r="G139" s="173">
        <f>SUMIF(AE140:AE144,"&lt;&gt;NOR",G140:G144)</f>
        <v>0</v>
      </c>
      <c r="H139" s="173"/>
      <c r="I139" s="173">
        <f>SUM(I140:I144)</f>
        <v>0</v>
      </c>
      <c r="J139" s="173"/>
      <c r="K139" s="173">
        <f>SUM(K140:K144)</f>
        <v>0</v>
      </c>
      <c r="L139" s="173"/>
      <c r="M139" s="173">
        <f>SUM(M140:M144)</f>
        <v>0</v>
      </c>
      <c r="N139" s="166"/>
      <c r="O139" s="166">
        <f>SUM(O140:O144)</f>
        <v>0.20075999999999999</v>
      </c>
      <c r="P139" s="166"/>
      <c r="Q139" s="166">
        <f>SUM(Q140:Q144)</f>
        <v>9.5000000000000001E-2</v>
      </c>
      <c r="R139" s="166"/>
      <c r="S139" s="166"/>
      <c r="T139" s="167"/>
      <c r="U139" s="166">
        <f>SUM(U140:U144)</f>
        <v>19.170000000000002</v>
      </c>
      <c r="AE139" t="s">
        <v>129</v>
      </c>
    </row>
    <row r="140" spans="1:60" ht="22.5" outlineLevel="1" x14ac:dyDescent="0.2">
      <c r="A140" s="154">
        <v>68</v>
      </c>
      <c r="B140" s="161" t="s">
        <v>95</v>
      </c>
      <c r="C140" s="192" t="s">
        <v>318</v>
      </c>
      <c r="D140" s="163" t="s">
        <v>162</v>
      </c>
      <c r="E140" s="168">
        <v>1</v>
      </c>
      <c r="F140" s="171"/>
      <c r="G140" s="172">
        <f>ROUND(E140*F140,2)</f>
        <v>0</v>
      </c>
      <c r="H140" s="171"/>
      <c r="I140" s="172">
        <f>ROUND(E140*H140,2)</f>
        <v>0</v>
      </c>
      <c r="J140" s="171"/>
      <c r="K140" s="172">
        <f>ROUND(E140*J140,2)</f>
        <v>0</v>
      </c>
      <c r="L140" s="172">
        <v>21</v>
      </c>
      <c r="M140" s="172">
        <f>G140*(1+L140/100)</f>
        <v>0</v>
      </c>
      <c r="N140" s="163">
        <v>0</v>
      </c>
      <c r="O140" s="163">
        <f>ROUND(E140*N140,5)</f>
        <v>0</v>
      </c>
      <c r="P140" s="163">
        <v>0</v>
      </c>
      <c r="Q140" s="163">
        <f>ROUND(E140*P140,5)</f>
        <v>0</v>
      </c>
      <c r="R140" s="163"/>
      <c r="S140" s="163"/>
      <c r="T140" s="164">
        <v>0</v>
      </c>
      <c r="U140" s="163">
        <f>ROUND(E140*T140,2)</f>
        <v>0</v>
      </c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3" t="s">
        <v>133</v>
      </c>
      <c r="AF140" s="153"/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ht="22.5" outlineLevel="1" x14ac:dyDescent="0.2">
      <c r="A141" s="154">
        <v>69</v>
      </c>
      <c r="B141" s="161" t="s">
        <v>319</v>
      </c>
      <c r="C141" s="192" t="s">
        <v>320</v>
      </c>
      <c r="D141" s="163" t="s">
        <v>321</v>
      </c>
      <c r="E141" s="168">
        <v>50</v>
      </c>
      <c r="F141" s="171"/>
      <c r="G141" s="172">
        <f>ROUND(E141*F141,2)</f>
        <v>0</v>
      </c>
      <c r="H141" s="171"/>
      <c r="I141" s="172">
        <f>ROUND(E141*H141,2)</f>
        <v>0</v>
      </c>
      <c r="J141" s="171"/>
      <c r="K141" s="172">
        <f>ROUND(E141*J141,2)</f>
        <v>0</v>
      </c>
      <c r="L141" s="172">
        <v>21</v>
      </c>
      <c r="M141" s="172">
        <f>G141*(1+L141/100)</f>
        <v>0</v>
      </c>
      <c r="N141" s="163">
        <v>5.0000000000000002E-5</v>
      </c>
      <c r="O141" s="163">
        <f>ROUND(E141*N141,5)</f>
        <v>2.5000000000000001E-3</v>
      </c>
      <c r="P141" s="163">
        <v>1E-3</v>
      </c>
      <c r="Q141" s="163">
        <f>ROUND(E141*P141,5)</f>
        <v>0.05</v>
      </c>
      <c r="R141" s="163"/>
      <c r="S141" s="163"/>
      <c r="T141" s="164">
        <v>0.05</v>
      </c>
      <c r="U141" s="163">
        <f>ROUND(E141*T141,2)</f>
        <v>2.5</v>
      </c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3" t="s">
        <v>133</v>
      </c>
      <c r="AF141" s="153"/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ht="22.5" outlineLevel="1" x14ac:dyDescent="0.2">
      <c r="A142" s="154">
        <v>70</v>
      </c>
      <c r="B142" s="161" t="s">
        <v>322</v>
      </c>
      <c r="C142" s="192" t="s">
        <v>323</v>
      </c>
      <c r="D142" s="163" t="s">
        <v>321</v>
      </c>
      <c r="E142" s="168">
        <v>45</v>
      </c>
      <c r="F142" s="171"/>
      <c r="G142" s="172">
        <f>ROUND(E142*F142,2)</f>
        <v>0</v>
      </c>
      <c r="H142" s="171"/>
      <c r="I142" s="172">
        <f>ROUND(E142*H142,2)</f>
        <v>0</v>
      </c>
      <c r="J142" s="171"/>
      <c r="K142" s="172">
        <f>ROUND(E142*J142,2)</f>
        <v>0</v>
      </c>
      <c r="L142" s="172">
        <v>21</v>
      </c>
      <c r="M142" s="172">
        <f>G142*(1+L142/100)</f>
        <v>0</v>
      </c>
      <c r="N142" s="163">
        <v>5.0000000000000002E-5</v>
      </c>
      <c r="O142" s="163">
        <f>ROUND(E142*N142,5)</f>
        <v>2.2499999999999998E-3</v>
      </c>
      <c r="P142" s="163">
        <v>1E-3</v>
      </c>
      <c r="Q142" s="163">
        <f>ROUND(E142*P142,5)</f>
        <v>4.4999999999999998E-2</v>
      </c>
      <c r="R142" s="163"/>
      <c r="S142" s="163"/>
      <c r="T142" s="164">
        <v>9.7000000000000003E-2</v>
      </c>
      <c r="U142" s="163">
        <f>ROUND(E142*T142,2)</f>
        <v>4.37</v>
      </c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 t="s">
        <v>133</v>
      </c>
      <c r="AF142" s="153"/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">
      <c r="A143" s="154">
        <v>71</v>
      </c>
      <c r="B143" s="161" t="s">
        <v>324</v>
      </c>
      <c r="C143" s="192" t="s">
        <v>325</v>
      </c>
      <c r="D143" s="163" t="s">
        <v>157</v>
      </c>
      <c r="E143" s="168">
        <v>7.8</v>
      </c>
      <c r="F143" s="171"/>
      <c r="G143" s="172">
        <f>ROUND(E143*F143,2)</f>
        <v>0</v>
      </c>
      <c r="H143" s="171"/>
      <c r="I143" s="172">
        <f>ROUND(E143*H143,2)</f>
        <v>0</v>
      </c>
      <c r="J143" s="171"/>
      <c r="K143" s="172">
        <f>ROUND(E143*J143,2)</f>
        <v>0</v>
      </c>
      <c r="L143" s="172">
        <v>21</v>
      </c>
      <c r="M143" s="172">
        <f>G143*(1+L143/100)</f>
        <v>0</v>
      </c>
      <c r="N143" s="163">
        <v>2.513E-2</v>
      </c>
      <c r="O143" s="163">
        <f>ROUND(E143*N143,5)</f>
        <v>0.19600999999999999</v>
      </c>
      <c r="P143" s="163">
        <v>0</v>
      </c>
      <c r="Q143" s="163">
        <f>ROUND(E143*P143,5)</f>
        <v>0</v>
      </c>
      <c r="R143" s="163"/>
      <c r="S143" s="163"/>
      <c r="T143" s="164">
        <v>1.5774900000000001</v>
      </c>
      <c r="U143" s="163">
        <f>ROUND(E143*T143,2)</f>
        <v>12.3</v>
      </c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 t="s">
        <v>158</v>
      </c>
      <c r="AF143" s="153"/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">
      <c r="A144" s="154">
        <v>72</v>
      </c>
      <c r="B144" s="161" t="s">
        <v>326</v>
      </c>
      <c r="C144" s="192" t="s">
        <v>327</v>
      </c>
      <c r="D144" s="163" t="s">
        <v>0</v>
      </c>
      <c r="E144" s="168">
        <v>1304.3499999999999</v>
      </c>
      <c r="F144" s="171"/>
      <c r="G144" s="172">
        <f>ROUND(E144*F144,2)</f>
        <v>0</v>
      </c>
      <c r="H144" s="171"/>
      <c r="I144" s="172">
        <f>ROUND(E144*H144,2)</f>
        <v>0</v>
      </c>
      <c r="J144" s="171"/>
      <c r="K144" s="172">
        <f>ROUND(E144*J144,2)</f>
        <v>0</v>
      </c>
      <c r="L144" s="172">
        <v>21</v>
      </c>
      <c r="M144" s="172">
        <f>G144*(1+L144/100)</f>
        <v>0</v>
      </c>
      <c r="N144" s="163">
        <v>0</v>
      </c>
      <c r="O144" s="163">
        <f>ROUND(E144*N144,5)</f>
        <v>0</v>
      </c>
      <c r="P144" s="163">
        <v>0</v>
      </c>
      <c r="Q144" s="163">
        <f>ROUND(E144*P144,5)</f>
        <v>0</v>
      </c>
      <c r="R144" s="163"/>
      <c r="S144" s="163"/>
      <c r="T144" s="164">
        <v>0</v>
      </c>
      <c r="U144" s="163">
        <f>ROUND(E144*T144,2)</f>
        <v>0</v>
      </c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 t="s">
        <v>133</v>
      </c>
      <c r="AF144" s="153"/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x14ac:dyDescent="0.2">
      <c r="A145" s="155" t="s">
        <v>128</v>
      </c>
      <c r="B145" s="162" t="s">
        <v>97</v>
      </c>
      <c r="C145" s="194" t="s">
        <v>98</v>
      </c>
      <c r="D145" s="166"/>
      <c r="E145" s="170"/>
      <c r="F145" s="173"/>
      <c r="G145" s="173">
        <f>SUMIF(AE146:AE148,"&lt;&gt;NOR",G146:G148)</f>
        <v>0</v>
      </c>
      <c r="H145" s="173"/>
      <c r="I145" s="173">
        <f>SUM(I146:I148)</f>
        <v>0</v>
      </c>
      <c r="J145" s="173"/>
      <c r="K145" s="173">
        <f>SUM(K146:K148)</f>
        <v>0</v>
      </c>
      <c r="L145" s="173"/>
      <c r="M145" s="173">
        <f>SUM(M146:M148)</f>
        <v>0</v>
      </c>
      <c r="N145" s="166"/>
      <c r="O145" s="166">
        <f>SUM(O146:O148)</f>
        <v>3.2710000000000003E-2</v>
      </c>
      <c r="P145" s="166"/>
      <c r="Q145" s="166">
        <f>SUM(Q146:Q148)</f>
        <v>0</v>
      </c>
      <c r="R145" s="166"/>
      <c r="S145" s="166"/>
      <c r="T145" s="167"/>
      <c r="U145" s="166">
        <f>SUM(U146:U148)</f>
        <v>15.32</v>
      </c>
      <c r="AE145" t="s">
        <v>129</v>
      </c>
    </row>
    <row r="146" spans="1:60" outlineLevel="1" x14ac:dyDescent="0.2">
      <c r="A146" s="154">
        <v>73</v>
      </c>
      <c r="B146" s="161" t="s">
        <v>328</v>
      </c>
      <c r="C146" s="192" t="s">
        <v>329</v>
      </c>
      <c r="D146" s="163" t="s">
        <v>149</v>
      </c>
      <c r="E146" s="168">
        <v>76.069999999999993</v>
      </c>
      <c r="F146" s="171"/>
      <c r="G146" s="172">
        <f>ROUND(E146*F146,2)</f>
        <v>0</v>
      </c>
      <c r="H146" s="171"/>
      <c r="I146" s="172">
        <f>ROUND(E146*H146,2)</f>
        <v>0</v>
      </c>
      <c r="J146" s="171"/>
      <c r="K146" s="172">
        <f>ROUND(E146*J146,2)</f>
        <v>0</v>
      </c>
      <c r="L146" s="172">
        <v>21</v>
      </c>
      <c r="M146" s="172">
        <f>G146*(1+L146/100)</f>
        <v>0</v>
      </c>
      <c r="N146" s="163">
        <v>1.4999999999999999E-4</v>
      </c>
      <c r="O146" s="163">
        <f>ROUND(E146*N146,5)</f>
        <v>1.141E-2</v>
      </c>
      <c r="P146" s="163">
        <v>0</v>
      </c>
      <c r="Q146" s="163">
        <f>ROUND(E146*P146,5)</f>
        <v>0</v>
      </c>
      <c r="R146" s="163"/>
      <c r="S146" s="163"/>
      <c r="T146" s="164">
        <v>3.2480000000000002E-2</v>
      </c>
      <c r="U146" s="163">
        <f>ROUND(E146*T146,2)</f>
        <v>2.4700000000000002</v>
      </c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 t="s">
        <v>133</v>
      </c>
      <c r="AF146" s="153"/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">
      <c r="A147" s="154"/>
      <c r="B147" s="161"/>
      <c r="C147" s="193" t="s">
        <v>330</v>
      </c>
      <c r="D147" s="165"/>
      <c r="E147" s="169">
        <v>76.069999999999993</v>
      </c>
      <c r="F147" s="172"/>
      <c r="G147" s="172"/>
      <c r="H147" s="172"/>
      <c r="I147" s="172"/>
      <c r="J147" s="172"/>
      <c r="K147" s="172"/>
      <c r="L147" s="172"/>
      <c r="M147" s="172"/>
      <c r="N147" s="163"/>
      <c r="O147" s="163"/>
      <c r="P147" s="163"/>
      <c r="Q147" s="163"/>
      <c r="R147" s="163"/>
      <c r="S147" s="163"/>
      <c r="T147" s="164"/>
      <c r="U147" s="163"/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 t="s">
        <v>135</v>
      </c>
      <c r="AF147" s="153">
        <v>0</v>
      </c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">
      <c r="A148" s="154">
        <v>74</v>
      </c>
      <c r="B148" s="161" t="s">
        <v>331</v>
      </c>
      <c r="C148" s="192" t="s">
        <v>332</v>
      </c>
      <c r="D148" s="163" t="s">
        <v>149</v>
      </c>
      <c r="E148" s="168">
        <v>76.069999999999993</v>
      </c>
      <c r="F148" s="171"/>
      <c r="G148" s="172">
        <f>ROUND(E148*F148,2)</f>
        <v>0</v>
      </c>
      <c r="H148" s="171"/>
      <c r="I148" s="172">
        <f>ROUND(E148*H148,2)</f>
        <v>0</v>
      </c>
      <c r="J148" s="171"/>
      <c r="K148" s="172">
        <f>ROUND(E148*J148,2)</f>
        <v>0</v>
      </c>
      <c r="L148" s="172">
        <v>21</v>
      </c>
      <c r="M148" s="172">
        <f>G148*(1+L148/100)</f>
        <v>0</v>
      </c>
      <c r="N148" s="163">
        <v>2.7999999999999998E-4</v>
      </c>
      <c r="O148" s="163">
        <f>ROUND(E148*N148,5)</f>
        <v>2.1299999999999999E-2</v>
      </c>
      <c r="P148" s="163">
        <v>0</v>
      </c>
      <c r="Q148" s="163">
        <f>ROUND(E148*P148,5)</f>
        <v>0</v>
      </c>
      <c r="R148" s="163"/>
      <c r="S148" s="163"/>
      <c r="T148" s="164">
        <v>0.16897000000000001</v>
      </c>
      <c r="U148" s="163">
        <f>ROUND(E148*T148,2)</f>
        <v>12.85</v>
      </c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 t="s">
        <v>133</v>
      </c>
      <c r="AF148" s="153"/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x14ac:dyDescent="0.2">
      <c r="A149" s="155" t="s">
        <v>128</v>
      </c>
      <c r="B149" s="162" t="s">
        <v>99</v>
      </c>
      <c r="C149" s="194" t="s">
        <v>100</v>
      </c>
      <c r="D149" s="166"/>
      <c r="E149" s="170"/>
      <c r="F149" s="173"/>
      <c r="G149" s="173">
        <f>SUMIF(AE150:AE150,"&lt;&gt;NOR",G150:G150)</f>
        <v>0</v>
      </c>
      <c r="H149" s="173"/>
      <c r="I149" s="173">
        <f>SUM(I150:I150)</f>
        <v>0</v>
      </c>
      <c r="J149" s="173"/>
      <c r="K149" s="173">
        <f>SUM(K150:K150)</f>
        <v>0</v>
      </c>
      <c r="L149" s="173"/>
      <c r="M149" s="173">
        <f>SUM(M150:M150)</f>
        <v>0</v>
      </c>
      <c r="N149" s="166"/>
      <c r="O149" s="166">
        <f>SUM(O150:O150)</f>
        <v>1.3999999999999999E-4</v>
      </c>
      <c r="P149" s="166"/>
      <c r="Q149" s="166">
        <f>SUM(Q150:Q150)</f>
        <v>0</v>
      </c>
      <c r="R149" s="166"/>
      <c r="S149" s="166"/>
      <c r="T149" s="167"/>
      <c r="U149" s="166">
        <f>SUM(U150:U150)</f>
        <v>0.05</v>
      </c>
      <c r="AE149" t="s">
        <v>129</v>
      </c>
    </row>
    <row r="150" spans="1:60" outlineLevel="1" x14ac:dyDescent="0.2">
      <c r="A150" s="154">
        <v>75</v>
      </c>
      <c r="B150" s="161" t="s">
        <v>333</v>
      </c>
      <c r="C150" s="192" t="s">
        <v>334</v>
      </c>
      <c r="D150" s="163" t="s">
        <v>335</v>
      </c>
      <c r="E150" s="168">
        <v>1</v>
      </c>
      <c r="F150" s="171"/>
      <c r="G150" s="172">
        <f>ROUND(E150*F150,2)</f>
        <v>0</v>
      </c>
      <c r="H150" s="171"/>
      <c r="I150" s="172">
        <f>ROUND(E150*H150,2)</f>
        <v>0</v>
      </c>
      <c r="J150" s="171"/>
      <c r="K150" s="172">
        <f>ROUND(E150*J150,2)</f>
        <v>0</v>
      </c>
      <c r="L150" s="172">
        <v>21</v>
      </c>
      <c r="M150" s="172">
        <f>G150*(1+L150/100)</f>
        <v>0</v>
      </c>
      <c r="N150" s="163">
        <v>1.3999999999999999E-4</v>
      </c>
      <c r="O150" s="163">
        <f>ROUND(E150*N150,5)</f>
        <v>1.3999999999999999E-4</v>
      </c>
      <c r="P150" s="163">
        <v>0</v>
      </c>
      <c r="Q150" s="163">
        <f>ROUND(E150*P150,5)</f>
        <v>0</v>
      </c>
      <c r="R150" s="163"/>
      <c r="S150" s="163"/>
      <c r="T150" s="164">
        <v>5.0959999999999998E-2</v>
      </c>
      <c r="U150" s="163">
        <f>ROUND(E150*T150,2)</f>
        <v>0.05</v>
      </c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133</v>
      </c>
      <c r="AF150" s="153"/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x14ac:dyDescent="0.2">
      <c r="A151" s="155" t="s">
        <v>128</v>
      </c>
      <c r="B151" s="162" t="s">
        <v>101</v>
      </c>
      <c r="C151" s="194" t="s">
        <v>26</v>
      </c>
      <c r="D151" s="166"/>
      <c r="E151" s="170"/>
      <c r="F151" s="173"/>
      <c r="G151" s="173">
        <f>SUMIF(AE152:AE154,"&lt;&gt;NOR",G152:G154)</f>
        <v>0</v>
      </c>
      <c r="H151" s="173"/>
      <c r="I151" s="173">
        <f>SUM(I152:I154)</f>
        <v>0</v>
      </c>
      <c r="J151" s="173"/>
      <c r="K151" s="173">
        <f>SUM(K152:K154)</f>
        <v>0</v>
      </c>
      <c r="L151" s="173"/>
      <c r="M151" s="173">
        <f>SUM(M152:M154)</f>
        <v>0</v>
      </c>
      <c r="N151" s="166"/>
      <c r="O151" s="166">
        <f>SUM(O152:O154)</f>
        <v>0</v>
      </c>
      <c r="P151" s="166"/>
      <c r="Q151" s="166">
        <f>SUM(Q152:Q154)</f>
        <v>0</v>
      </c>
      <c r="R151" s="166"/>
      <c r="S151" s="166"/>
      <c r="T151" s="167"/>
      <c r="U151" s="166">
        <f>SUM(U152:U154)</f>
        <v>0</v>
      </c>
      <c r="AE151" t="s">
        <v>129</v>
      </c>
    </row>
    <row r="152" spans="1:60" outlineLevel="1" x14ac:dyDescent="0.2">
      <c r="A152" s="154">
        <v>76</v>
      </c>
      <c r="B152" s="161" t="s">
        <v>336</v>
      </c>
      <c r="C152" s="192" t="s">
        <v>337</v>
      </c>
      <c r="D152" s="163" t="s">
        <v>338</v>
      </c>
      <c r="E152" s="168">
        <v>1</v>
      </c>
      <c r="F152" s="171"/>
      <c r="G152" s="172">
        <f>ROUND(E152*F152,2)</f>
        <v>0</v>
      </c>
      <c r="H152" s="171"/>
      <c r="I152" s="172">
        <f>ROUND(E152*H152,2)</f>
        <v>0</v>
      </c>
      <c r="J152" s="171"/>
      <c r="K152" s="172">
        <f>ROUND(E152*J152,2)</f>
        <v>0</v>
      </c>
      <c r="L152" s="172">
        <v>21</v>
      </c>
      <c r="M152" s="172">
        <f>G152*(1+L152/100)</f>
        <v>0</v>
      </c>
      <c r="N152" s="163">
        <v>0</v>
      </c>
      <c r="O152" s="163">
        <f>ROUND(E152*N152,5)</f>
        <v>0</v>
      </c>
      <c r="P152" s="163">
        <v>0</v>
      </c>
      <c r="Q152" s="163">
        <f>ROUND(E152*P152,5)</f>
        <v>0</v>
      </c>
      <c r="R152" s="163"/>
      <c r="S152" s="163"/>
      <c r="T152" s="164">
        <v>0</v>
      </c>
      <c r="U152" s="163">
        <f>ROUND(E152*T152,2)</f>
        <v>0</v>
      </c>
      <c r="V152" s="153"/>
      <c r="W152" s="153"/>
      <c r="X152" s="153"/>
      <c r="Y152" s="153"/>
      <c r="Z152" s="153"/>
      <c r="AA152" s="153"/>
      <c r="AB152" s="153"/>
      <c r="AC152" s="153"/>
      <c r="AD152" s="153"/>
      <c r="AE152" s="153" t="s">
        <v>133</v>
      </c>
      <c r="AF152" s="153"/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">
      <c r="A153" s="154">
        <v>77</v>
      </c>
      <c r="B153" s="161" t="s">
        <v>339</v>
      </c>
      <c r="C153" s="192" t="s">
        <v>340</v>
      </c>
      <c r="D153" s="163" t="s">
        <v>338</v>
      </c>
      <c r="E153" s="168">
        <v>1</v>
      </c>
      <c r="F153" s="171"/>
      <c r="G153" s="172">
        <f>ROUND(E153*F153,2)</f>
        <v>0</v>
      </c>
      <c r="H153" s="171"/>
      <c r="I153" s="172">
        <f>ROUND(E153*H153,2)</f>
        <v>0</v>
      </c>
      <c r="J153" s="171"/>
      <c r="K153" s="172">
        <f>ROUND(E153*J153,2)</f>
        <v>0</v>
      </c>
      <c r="L153" s="172">
        <v>21</v>
      </c>
      <c r="M153" s="172">
        <f>G153*(1+L153/100)</f>
        <v>0</v>
      </c>
      <c r="N153" s="163">
        <v>0</v>
      </c>
      <c r="O153" s="163">
        <f>ROUND(E153*N153,5)</f>
        <v>0</v>
      </c>
      <c r="P153" s="163">
        <v>0</v>
      </c>
      <c r="Q153" s="163">
        <f>ROUND(E153*P153,5)</f>
        <v>0</v>
      </c>
      <c r="R153" s="163"/>
      <c r="S153" s="163"/>
      <c r="T153" s="164">
        <v>0</v>
      </c>
      <c r="U153" s="163">
        <f>ROUND(E153*T153,2)</f>
        <v>0</v>
      </c>
      <c r="V153" s="153"/>
      <c r="W153" s="153"/>
      <c r="X153" s="153"/>
      <c r="Y153" s="153"/>
      <c r="Z153" s="153"/>
      <c r="AA153" s="153"/>
      <c r="AB153" s="153"/>
      <c r="AC153" s="153"/>
      <c r="AD153" s="153"/>
      <c r="AE153" s="153" t="s">
        <v>133</v>
      </c>
      <c r="AF153" s="153"/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">
      <c r="A154" s="181">
        <v>78</v>
      </c>
      <c r="B154" s="182" t="s">
        <v>341</v>
      </c>
      <c r="C154" s="195" t="s">
        <v>342</v>
      </c>
      <c r="D154" s="183" t="s">
        <v>338</v>
      </c>
      <c r="E154" s="184">
        <v>1</v>
      </c>
      <c r="F154" s="185"/>
      <c r="G154" s="186">
        <f>ROUND(E154*F154,2)</f>
        <v>0</v>
      </c>
      <c r="H154" s="185"/>
      <c r="I154" s="186">
        <f>ROUND(E154*H154,2)</f>
        <v>0</v>
      </c>
      <c r="J154" s="185"/>
      <c r="K154" s="186">
        <f>ROUND(E154*J154,2)</f>
        <v>0</v>
      </c>
      <c r="L154" s="186">
        <v>21</v>
      </c>
      <c r="M154" s="186">
        <f>G154*(1+L154/100)</f>
        <v>0</v>
      </c>
      <c r="N154" s="183">
        <v>0</v>
      </c>
      <c r="O154" s="183">
        <f>ROUND(E154*N154,5)</f>
        <v>0</v>
      </c>
      <c r="P154" s="183">
        <v>0</v>
      </c>
      <c r="Q154" s="183">
        <f>ROUND(E154*P154,5)</f>
        <v>0</v>
      </c>
      <c r="R154" s="183"/>
      <c r="S154" s="183"/>
      <c r="T154" s="187">
        <v>0</v>
      </c>
      <c r="U154" s="183">
        <f>ROUND(E154*T154,2)</f>
        <v>0</v>
      </c>
      <c r="V154" s="153"/>
      <c r="W154" s="153"/>
      <c r="X154" s="153"/>
      <c r="Y154" s="153"/>
      <c r="Z154" s="153"/>
      <c r="AA154" s="153"/>
      <c r="AB154" s="153"/>
      <c r="AC154" s="153"/>
      <c r="AD154" s="153"/>
      <c r="AE154" s="153" t="s">
        <v>133</v>
      </c>
      <c r="AF154" s="153"/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x14ac:dyDescent="0.2">
      <c r="A155" s="6"/>
      <c r="B155" s="7" t="s">
        <v>343</v>
      </c>
      <c r="C155" s="196" t="s">
        <v>343</v>
      </c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AC155">
        <v>15</v>
      </c>
      <c r="AD155">
        <v>21</v>
      </c>
    </row>
    <row r="156" spans="1:60" x14ac:dyDescent="0.2">
      <c r="A156" s="188"/>
      <c r="B156" s="189">
        <v>26</v>
      </c>
      <c r="C156" s="197" t="s">
        <v>343</v>
      </c>
      <c r="D156" s="190"/>
      <c r="E156" s="190"/>
      <c r="F156" s="190"/>
      <c r="G156" s="191">
        <f>G8+G15+G19+G34+G49+G60+G69+G77+G84+G86+G89+G93+G100+G105+G108+G116+G122+G128+G133+G139+G145+G149+G151</f>
        <v>0</v>
      </c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AC156">
        <f>SUMIF(L7:L154,AC155,G7:G154)</f>
        <v>0</v>
      </c>
      <c r="AD156">
        <f>SUMIF(L7:L154,AD155,G7:G154)</f>
        <v>0</v>
      </c>
      <c r="AE156" t="s">
        <v>344</v>
      </c>
    </row>
    <row r="157" spans="1:60" x14ac:dyDescent="0.2">
      <c r="A157" s="6"/>
      <c r="B157" s="7" t="s">
        <v>343</v>
      </c>
      <c r="C157" s="196" t="s">
        <v>343</v>
      </c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</row>
    <row r="158" spans="1:60" x14ac:dyDescent="0.2">
      <c r="A158" s="6"/>
      <c r="B158" s="7" t="s">
        <v>343</v>
      </c>
      <c r="C158" s="196" t="s">
        <v>343</v>
      </c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</row>
    <row r="159" spans="1:60" x14ac:dyDescent="0.2">
      <c r="A159" s="275">
        <v>33</v>
      </c>
      <c r="B159" s="275"/>
      <c r="C159" s="27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</row>
    <row r="160" spans="1:60" x14ac:dyDescent="0.2">
      <c r="A160" s="251"/>
      <c r="B160" s="252"/>
      <c r="C160" s="253"/>
      <c r="D160" s="252"/>
      <c r="E160" s="252"/>
      <c r="F160" s="252"/>
      <c r="G160" s="254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AE160" t="s">
        <v>345</v>
      </c>
    </row>
    <row r="161" spans="1:31" x14ac:dyDescent="0.2">
      <c r="A161" s="255"/>
      <c r="B161" s="256"/>
      <c r="C161" s="257"/>
      <c r="D161" s="256"/>
      <c r="E161" s="256"/>
      <c r="F161" s="256"/>
      <c r="G161" s="258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</row>
    <row r="162" spans="1:31" x14ac:dyDescent="0.2">
      <c r="A162" s="255"/>
      <c r="B162" s="256"/>
      <c r="C162" s="257"/>
      <c r="D162" s="256"/>
      <c r="E162" s="256"/>
      <c r="F162" s="256"/>
      <c r="G162" s="258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</row>
    <row r="163" spans="1:31" x14ac:dyDescent="0.2">
      <c r="A163" s="255"/>
      <c r="B163" s="256"/>
      <c r="C163" s="257"/>
      <c r="D163" s="256"/>
      <c r="E163" s="256"/>
      <c r="F163" s="256"/>
      <c r="G163" s="258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</row>
    <row r="164" spans="1:31" x14ac:dyDescent="0.2">
      <c r="A164" s="259"/>
      <c r="B164" s="260"/>
      <c r="C164" s="261"/>
      <c r="D164" s="260"/>
      <c r="E164" s="260"/>
      <c r="F164" s="260"/>
      <c r="G164" s="262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</row>
    <row r="165" spans="1:31" x14ac:dyDescent="0.2">
      <c r="A165" s="6"/>
      <c r="B165" s="7" t="s">
        <v>343</v>
      </c>
      <c r="C165" s="196" t="s">
        <v>343</v>
      </c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</row>
    <row r="166" spans="1:31" x14ac:dyDescent="0.2">
      <c r="C166" s="198"/>
      <c r="AE166" t="s">
        <v>346</v>
      </c>
    </row>
  </sheetData>
  <sheetProtection algorithmName="SHA-512" hashValue="xcUdsKTu/QJ5WsKu3L76hmaKWE54c5j+hAI+g1RCW31v/RmT5VH/YAoMp6kVMFVV5HCqX3yoOKHsmez9CQYNRw==" saltValue="TlIZnCuYqa9LWvZIpVisrQ==" spinCount="100000" sheet="1" objects="1" scenarios="1"/>
  <protectedRanges>
    <protectedRange sqref="F1:F65536" name="Oblast1"/>
  </protectedRanges>
  <mergeCells count="7">
    <mergeCell ref="A160:G164"/>
    <mergeCell ref="A1:G1"/>
    <mergeCell ref="C2:G2"/>
    <mergeCell ref="C3:G3"/>
    <mergeCell ref="C4:G4"/>
    <mergeCell ref="C31:G31"/>
    <mergeCell ref="A159:C159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Milena Fiedlerová</cp:lastModifiedBy>
  <cp:lastPrinted>2014-02-28T09:52:57Z</cp:lastPrinted>
  <dcterms:created xsi:type="dcterms:W3CDTF">2009-04-08T07:15:50Z</dcterms:created>
  <dcterms:modified xsi:type="dcterms:W3CDTF">2018-04-09T13:02:07Z</dcterms:modified>
</cp:coreProperties>
</file>