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STAVBY\Chodník Pražská Kerhartice - KNP\DSP\"/>
    </mc:Choice>
  </mc:AlternateContent>
  <bookViews>
    <workbookView xWindow="0" yWindow="0" windowWidth="19200" windowHeight="10995"/>
  </bookViews>
  <sheets>
    <sheet name="Rekapitulace stavby" sheetId="1" r:id="rId1"/>
    <sheet name="SO 101 - A - Uznatelné ná..." sheetId="2" r:id="rId2"/>
    <sheet name="SO 101 - B - Neuznatelné ..." sheetId="3" r:id="rId3"/>
    <sheet name="VRN - A - Vedlejší rozpoč..." sheetId="4" r:id="rId4"/>
    <sheet name="Pokyny pro vyplnění" sheetId="5" r:id="rId5"/>
  </sheets>
  <definedNames>
    <definedName name="_xlnm._FilterDatabase" localSheetId="1" hidden="1">'SO 101 - A - Uznatelné ná...'!$C$95:$K$569</definedName>
    <definedName name="_xlnm._FilterDatabase" localSheetId="2" hidden="1">'SO 101 - B - Neuznatelné ...'!$C$88:$K$162</definedName>
    <definedName name="_xlnm._FilterDatabase" localSheetId="3" hidden="1">'VRN - A - Vedlejší rozpoč...'!$C$84:$K$97</definedName>
    <definedName name="_xlnm.Print_Titles" localSheetId="0">'Rekapitulace stavby'!$49:$49</definedName>
    <definedName name="_xlnm.Print_Titles" localSheetId="1">'SO 101 - A - Uznatelné ná...'!$95:$95</definedName>
    <definedName name="_xlnm.Print_Titles" localSheetId="2">'SO 101 - B - Neuznatelné ...'!$88:$88</definedName>
    <definedName name="_xlnm.Print_Titles" localSheetId="3">'VRN - A - Vedlejší rozpoč...'!$84:$84</definedName>
    <definedName name="_xlnm.Print_Area" localSheetId="4">'Pokyny pro vyplnění'!$B$2:$K$69,'Pokyny pro vyplnění'!$B$72:$K$116,'Pokyny pro vyplnění'!$B$119:$K$188,'Pokyny pro vyplnění'!$B$196:$K$216</definedName>
    <definedName name="_xlnm.Print_Area" localSheetId="0">'Rekapitulace stavby'!$D$4:$AO$33,'Rekapitulace stavby'!$C$39:$AQ$57</definedName>
    <definedName name="_xlnm.Print_Area" localSheetId="1">'SO 101 - A - Uznatelné ná...'!$C$4:$J$38,'SO 101 - A - Uznatelné ná...'!$C$44:$J$75,'SO 101 - A - Uznatelné ná...'!$C$81:$K$569</definedName>
    <definedName name="_xlnm.Print_Area" localSheetId="2">'SO 101 - B - Neuznatelné ...'!$C$4:$J$38,'SO 101 - B - Neuznatelné ...'!$C$44:$J$68,'SO 101 - B - Neuznatelné ...'!$C$74:$K$162</definedName>
    <definedName name="_xlnm.Print_Area" localSheetId="3">'VRN - A - Vedlejší rozpoč...'!$C$4:$J$38,'VRN - A - Vedlejší rozpoč...'!$C$44:$J$64,'VRN - A - Vedlejší rozpoč...'!$C$70:$K$97</definedName>
  </definedNames>
  <calcPr calcId="152511"/>
</workbook>
</file>

<file path=xl/calcChain.xml><?xml version="1.0" encoding="utf-8"?>
<calcChain xmlns="http://schemas.openxmlformats.org/spreadsheetml/2006/main">
  <c r="AY56" i="1" l="1"/>
  <c r="AX56" i="1"/>
  <c r="BI96" i="4"/>
  <c r="BH96" i="4"/>
  <c r="BG96" i="4"/>
  <c r="BF96" i="4"/>
  <c r="T96" i="4"/>
  <c r="T92" i="4" s="1"/>
  <c r="R96" i="4"/>
  <c r="R92" i="4" s="1"/>
  <c r="R86" i="4" s="1"/>
  <c r="R85" i="4" s="1"/>
  <c r="P96" i="4"/>
  <c r="BK96" i="4"/>
  <c r="J96" i="4"/>
  <c r="BE96" i="4"/>
  <c r="BI93" i="4"/>
  <c r="BH93" i="4"/>
  <c r="BG93" i="4"/>
  <c r="BF93" i="4"/>
  <c r="T93" i="4"/>
  <c r="R93" i="4"/>
  <c r="P93" i="4"/>
  <c r="P92" i="4"/>
  <c r="BK93" i="4"/>
  <c r="BK92" i="4"/>
  <c r="J92" i="4" s="1"/>
  <c r="J63" i="4" s="1"/>
  <c r="J93" i="4"/>
  <c r="BE93" i="4"/>
  <c r="BI90" i="4"/>
  <c r="BH90" i="4"/>
  <c r="BG90" i="4"/>
  <c r="BF90" i="4"/>
  <c r="T90" i="4"/>
  <c r="R90" i="4"/>
  <c r="P90" i="4"/>
  <c r="BK90" i="4"/>
  <c r="J90" i="4"/>
  <c r="BE90" i="4"/>
  <c r="BI88" i="4"/>
  <c r="F36" i="4" s="1"/>
  <c r="BD56" i="1" s="1"/>
  <c r="BD55" i="1" s="1"/>
  <c r="BH88" i="4"/>
  <c r="F35" i="4"/>
  <c r="BC56" i="1" s="1"/>
  <c r="BC55" i="1" s="1"/>
  <c r="AY55" i="1" s="1"/>
  <c r="BG88" i="4"/>
  <c r="BF88" i="4"/>
  <c r="J33" i="4" s="1"/>
  <c r="AW56" i="1" s="1"/>
  <c r="T88" i="4"/>
  <c r="T87" i="4" s="1"/>
  <c r="T86" i="4"/>
  <c r="T85" i="4" s="1"/>
  <c r="R88" i="4"/>
  <c r="R87" i="4" s="1"/>
  <c r="P88" i="4"/>
  <c r="P87" i="4" s="1"/>
  <c r="P86" i="4" s="1"/>
  <c r="P85" i="4" s="1"/>
  <c r="AU56" i="1" s="1"/>
  <c r="AU55" i="1" s="1"/>
  <c r="BK88" i="4"/>
  <c r="BK87" i="4"/>
  <c r="J87" i="4" s="1"/>
  <c r="J62" i="4" s="1"/>
  <c r="J88" i="4"/>
  <c r="BE88" i="4" s="1"/>
  <c r="F32" i="4"/>
  <c r="AZ56" i="1" s="1"/>
  <c r="AZ55" i="1" s="1"/>
  <c r="AV55" i="1" s="1"/>
  <c r="J81" i="4"/>
  <c r="F79" i="4"/>
  <c r="E77" i="4"/>
  <c r="J55" i="4"/>
  <c r="F53" i="4"/>
  <c r="E51" i="4"/>
  <c r="J20" i="4"/>
  <c r="E20" i="4"/>
  <c r="J19" i="4"/>
  <c r="J17" i="4"/>
  <c r="E17" i="4"/>
  <c r="F81" i="4" s="1"/>
  <c r="F55" i="4"/>
  <c r="J16" i="4"/>
  <c r="J14" i="4"/>
  <c r="J79" i="4" s="1"/>
  <c r="J53" i="4"/>
  <c r="E7" i="4"/>
  <c r="AY54" i="1"/>
  <c r="AX54" i="1"/>
  <c r="BI160" i="3"/>
  <c r="BH160" i="3"/>
  <c r="BG160" i="3"/>
  <c r="BF160" i="3"/>
  <c r="T160" i="3"/>
  <c r="T159" i="3" s="1"/>
  <c r="R160" i="3"/>
  <c r="R159" i="3"/>
  <c r="P160" i="3"/>
  <c r="P159" i="3" s="1"/>
  <c r="BK160" i="3"/>
  <c r="BK159" i="3" s="1"/>
  <c r="J159" i="3" s="1"/>
  <c r="J67" i="3" s="1"/>
  <c r="J160" i="3"/>
  <c r="BE160" i="3"/>
  <c r="BI155" i="3"/>
  <c r="BH155" i="3"/>
  <c r="BG155" i="3"/>
  <c r="BF155" i="3"/>
  <c r="T155" i="3"/>
  <c r="R155" i="3"/>
  <c r="P155" i="3"/>
  <c r="BK155" i="3"/>
  <c r="J155" i="3"/>
  <c r="BE155" i="3" s="1"/>
  <c r="BI151" i="3"/>
  <c r="BH151" i="3"/>
  <c r="BG151" i="3"/>
  <c r="BF151" i="3"/>
  <c r="T151" i="3"/>
  <c r="R151" i="3"/>
  <c r="R146" i="3" s="1"/>
  <c r="P151" i="3"/>
  <c r="BK151" i="3"/>
  <c r="J151" i="3"/>
  <c r="BE151" i="3"/>
  <c r="BI147" i="3"/>
  <c r="BH147" i="3"/>
  <c r="BG147" i="3"/>
  <c r="BF147" i="3"/>
  <c r="T147" i="3"/>
  <c r="T146" i="3" s="1"/>
  <c r="R147" i="3"/>
  <c r="P147" i="3"/>
  <c r="P146" i="3" s="1"/>
  <c r="BK147" i="3"/>
  <c r="BK146" i="3" s="1"/>
  <c r="J146" i="3" s="1"/>
  <c r="J66" i="3" s="1"/>
  <c r="J147" i="3"/>
  <c r="BE147" i="3"/>
  <c r="BI142" i="3"/>
  <c r="BH142" i="3"/>
  <c r="BG142" i="3"/>
  <c r="BF142" i="3"/>
  <c r="T142" i="3"/>
  <c r="R142" i="3"/>
  <c r="P142" i="3"/>
  <c r="BK142" i="3"/>
  <c r="J142" i="3"/>
  <c r="BE142" i="3" s="1"/>
  <c r="BI138" i="3"/>
  <c r="BH138" i="3"/>
  <c r="BG138" i="3"/>
  <c r="BF138" i="3"/>
  <c r="T138" i="3"/>
  <c r="T137" i="3"/>
  <c r="T136" i="3" s="1"/>
  <c r="R138" i="3"/>
  <c r="R137" i="3"/>
  <c r="R136" i="3"/>
  <c r="P138" i="3"/>
  <c r="P137" i="3" s="1"/>
  <c r="P136" i="3"/>
  <c r="BK138" i="3"/>
  <c r="J138" i="3"/>
  <c r="BE138" i="3" s="1"/>
  <c r="BI132" i="3"/>
  <c r="BH132" i="3"/>
  <c r="BG132" i="3"/>
  <c r="BF132" i="3"/>
  <c r="T132" i="3"/>
  <c r="R132" i="3"/>
  <c r="P132" i="3"/>
  <c r="BK132" i="3"/>
  <c r="J132" i="3"/>
  <c r="BE132" i="3" s="1"/>
  <c r="BI129" i="3"/>
  <c r="BH129" i="3"/>
  <c r="BG129" i="3"/>
  <c r="BF129" i="3"/>
  <c r="T129" i="3"/>
  <c r="R129" i="3"/>
  <c r="P129" i="3"/>
  <c r="BK129" i="3"/>
  <c r="J129" i="3"/>
  <c r="BE129" i="3" s="1"/>
  <c r="BI125" i="3"/>
  <c r="BH125" i="3"/>
  <c r="BG125" i="3"/>
  <c r="BF125" i="3"/>
  <c r="T125" i="3"/>
  <c r="R125" i="3"/>
  <c r="R124" i="3"/>
  <c r="P125" i="3"/>
  <c r="P124" i="3" s="1"/>
  <c r="BK125" i="3"/>
  <c r="BK124" i="3"/>
  <c r="J124" i="3" s="1"/>
  <c r="J63" i="3" s="1"/>
  <c r="J125" i="3"/>
  <c r="BE125" i="3"/>
  <c r="BI120" i="3"/>
  <c r="BH120" i="3"/>
  <c r="BG120" i="3"/>
  <c r="BF120" i="3"/>
  <c r="T120" i="3"/>
  <c r="R120" i="3"/>
  <c r="P120" i="3"/>
  <c r="BK120" i="3"/>
  <c r="J120" i="3"/>
  <c r="BE120" i="3" s="1"/>
  <c r="BI116" i="3"/>
  <c r="BH116" i="3"/>
  <c r="BG116" i="3"/>
  <c r="BF116" i="3"/>
  <c r="T116" i="3"/>
  <c r="R116" i="3"/>
  <c r="P116" i="3"/>
  <c r="BK116" i="3"/>
  <c r="J116" i="3"/>
  <c r="BE116" i="3" s="1"/>
  <c r="BI112" i="3"/>
  <c r="BH112" i="3"/>
  <c r="BG112" i="3"/>
  <c r="BF112" i="3"/>
  <c r="T112" i="3"/>
  <c r="R112" i="3"/>
  <c r="P112" i="3"/>
  <c r="BK112" i="3"/>
  <c r="J112" i="3"/>
  <c r="BE112" i="3" s="1"/>
  <c r="BI109" i="3"/>
  <c r="BH109" i="3"/>
  <c r="BG109" i="3"/>
  <c r="BF109" i="3"/>
  <c r="T109" i="3"/>
  <c r="R109" i="3"/>
  <c r="P109" i="3"/>
  <c r="BK109" i="3"/>
  <c r="J109" i="3"/>
  <c r="BE109" i="3"/>
  <c r="BI105" i="3"/>
  <c r="BH105" i="3"/>
  <c r="BG105" i="3"/>
  <c r="BF105" i="3"/>
  <c r="T105" i="3"/>
  <c r="R105" i="3"/>
  <c r="P105" i="3"/>
  <c r="BK105" i="3"/>
  <c r="J105" i="3"/>
  <c r="BE105" i="3" s="1"/>
  <c r="BI101" i="3"/>
  <c r="BH101" i="3"/>
  <c r="BG101" i="3"/>
  <c r="BF101" i="3"/>
  <c r="T101" i="3"/>
  <c r="R101" i="3"/>
  <c r="P101" i="3"/>
  <c r="BK101" i="3"/>
  <c r="J101" i="3"/>
  <c r="BE101" i="3"/>
  <c r="BI96" i="3"/>
  <c r="BH96" i="3"/>
  <c r="BG96" i="3"/>
  <c r="BF96" i="3"/>
  <c r="T96" i="3"/>
  <c r="R96" i="3"/>
  <c r="P96" i="3"/>
  <c r="BK96" i="3"/>
  <c r="BK91" i="3" s="1"/>
  <c r="J96" i="3"/>
  <c r="BE96" i="3" s="1"/>
  <c r="BI92" i="3"/>
  <c r="F36" i="3" s="1"/>
  <c r="BD54" i="1" s="1"/>
  <c r="BH92" i="3"/>
  <c r="F35" i="3"/>
  <c r="BC54" i="1" s="1"/>
  <c r="BG92" i="3"/>
  <c r="BF92" i="3"/>
  <c r="T92" i="3"/>
  <c r="R92" i="3"/>
  <c r="P92" i="3"/>
  <c r="BK92" i="3"/>
  <c r="J92" i="3"/>
  <c r="BE92" i="3" s="1"/>
  <c r="F32" i="3"/>
  <c r="AZ54" i="1" s="1"/>
  <c r="J85" i="3"/>
  <c r="F83" i="3"/>
  <c r="E81" i="3"/>
  <c r="J55" i="3"/>
  <c r="F53" i="3"/>
  <c r="E51" i="3"/>
  <c r="J20" i="3"/>
  <c r="E20" i="3"/>
  <c r="J19" i="3"/>
  <c r="J17" i="3"/>
  <c r="E17" i="3"/>
  <c r="F85" i="3" s="1"/>
  <c r="F55" i="3"/>
  <c r="J16" i="3"/>
  <c r="J14" i="3"/>
  <c r="J83" i="3" s="1"/>
  <c r="J53" i="3"/>
  <c r="E7" i="3"/>
  <c r="AY53" i="1"/>
  <c r="AX53" i="1"/>
  <c r="BI567" i="2"/>
  <c r="BH567" i="2"/>
  <c r="BG567" i="2"/>
  <c r="BF567" i="2"/>
  <c r="T567" i="2"/>
  <c r="R567" i="2"/>
  <c r="P567" i="2"/>
  <c r="BK567" i="2"/>
  <c r="J567" i="2"/>
  <c r="BE567" i="2" s="1"/>
  <c r="BI564" i="2"/>
  <c r="BH564" i="2"/>
  <c r="BG564" i="2"/>
  <c r="BF564" i="2"/>
  <c r="T564" i="2"/>
  <c r="R564" i="2"/>
  <c r="P564" i="2"/>
  <c r="BK564" i="2"/>
  <c r="J564" i="2"/>
  <c r="BE564" i="2" s="1"/>
  <c r="BI560" i="2"/>
  <c r="BH560" i="2"/>
  <c r="BG560" i="2"/>
  <c r="BF560" i="2"/>
  <c r="T560" i="2"/>
  <c r="R560" i="2"/>
  <c r="P560" i="2"/>
  <c r="BK560" i="2"/>
  <c r="J560" i="2"/>
  <c r="BE560" i="2" s="1"/>
  <c r="BI555" i="2"/>
  <c r="BH555" i="2"/>
  <c r="BG555" i="2"/>
  <c r="BF555" i="2"/>
  <c r="T555" i="2"/>
  <c r="T554" i="2" s="1"/>
  <c r="R555" i="2"/>
  <c r="R554" i="2" s="1"/>
  <c r="P555" i="2"/>
  <c r="P554" i="2"/>
  <c r="BK555" i="2"/>
  <c r="J555" i="2"/>
  <c r="BE555" i="2" s="1"/>
  <c r="BI552" i="2"/>
  <c r="BH552" i="2"/>
  <c r="BG552" i="2"/>
  <c r="BF552" i="2"/>
  <c r="T552" i="2"/>
  <c r="T538" i="2" s="1"/>
  <c r="T537" i="2" s="1"/>
  <c r="R552" i="2"/>
  <c r="P552" i="2"/>
  <c r="BK552" i="2"/>
  <c r="J552" i="2"/>
  <c r="BE552" i="2" s="1"/>
  <c r="BI545" i="2"/>
  <c r="BH545" i="2"/>
  <c r="BG545" i="2"/>
  <c r="BF545" i="2"/>
  <c r="T545" i="2"/>
  <c r="R545" i="2"/>
  <c r="P545" i="2"/>
  <c r="BK545" i="2"/>
  <c r="J545" i="2"/>
  <c r="BE545" i="2" s="1"/>
  <c r="BI539" i="2"/>
  <c r="BH539" i="2"/>
  <c r="BG539" i="2"/>
  <c r="BF539" i="2"/>
  <c r="T539" i="2"/>
  <c r="R539" i="2"/>
  <c r="R538" i="2"/>
  <c r="R537" i="2"/>
  <c r="P539" i="2"/>
  <c r="P538" i="2" s="1"/>
  <c r="P537" i="2" s="1"/>
  <c r="BK539" i="2"/>
  <c r="J539" i="2"/>
  <c r="BE539" i="2" s="1"/>
  <c r="BI535" i="2"/>
  <c r="BH535" i="2"/>
  <c r="BG535" i="2"/>
  <c r="BF535" i="2"/>
  <c r="T535" i="2"/>
  <c r="T534" i="2" s="1"/>
  <c r="R535" i="2"/>
  <c r="R534" i="2" s="1"/>
  <c r="P535" i="2"/>
  <c r="P534" i="2" s="1"/>
  <c r="BK535" i="2"/>
  <c r="BK534" i="2" s="1"/>
  <c r="J534" i="2" s="1"/>
  <c r="J535" i="2"/>
  <c r="BE535" i="2"/>
  <c r="J71" i="2"/>
  <c r="BI528" i="2"/>
  <c r="BH528" i="2"/>
  <c r="BG528" i="2"/>
  <c r="BF528" i="2"/>
  <c r="T528" i="2"/>
  <c r="R528" i="2"/>
  <c r="P528" i="2"/>
  <c r="BK528" i="2"/>
  <c r="BK491" i="2" s="1"/>
  <c r="J491" i="2" s="1"/>
  <c r="J70" i="2" s="1"/>
  <c r="J528" i="2"/>
  <c r="BE528" i="2" s="1"/>
  <c r="BI522" i="2"/>
  <c r="BH522" i="2"/>
  <c r="BG522" i="2"/>
  <c r="BF522" i="2"/>
  <c r="T522" i="2"/>
  <c r="R522" i="2"/>
  <c r="P522" i="2"/>
  <c r="BK522" i="2"/>
  <c r="J522" i="2"/>
  <c r="BE522" i="2"/>
  <c r="BI515" i="2"/>
  <c r="BH515" i="2"/>
  <c r="BG515" i="2"/>
  <c r="BF515" i="2"/>
  <c r="T515" i="2"/>
  <c r="R515" i="2"/>
  <c r="P515" i="2"/>
  <c r="BK515" i="2"/>
  <c r="J515" i="2"/>
  <c r="BE515" i="2" s="1"/>
  <c r="BI511" i="2"/>
  <c r="BH511" i="2"/>
  <c r="BG511" i="2"/>
  <c r="BF511" i="2"/>
  <c r="T511" i="2"/>
  <c r="R511" i="2"/>
  <c r="P511" i="2"/>
  <c r="BK511" i="2"/>
  <c r="J511" i="2"/>
  <c r="BE511" i="2" s="1"/>
  <c r="BI502" i="2"/>
  <c r="BH502" i="2"/>
  <c r="BG502" i="2"/>
  <c r="BF502" i="2"/>
  <c r="T502" i="2"/>
  <c r="R502" i="2"/>
  <c r="P502" i="2"/>
  <c r="BK502" i="2"/>
  <c r="J502" i="2"/>
  <c r="BE502" i="2" s="1"/>
  <c r="BI498" i="2"/>
  <c r="BH498" i="2"/>
  <c r="BG498" i="2"/>
  <c r="BF498" i="2"/>
  <c r="T498" i="2"/>
  <c r="R498" i="2"/>
  <c r="P498" i="2"/>
  <c r="BK498" i="2"/>
  <c r="J498" i="2"/>
  <c r="BE498" i="2" s="1"/>
  <c r="BI492" i="2"/>
  <c r="BH492" i="2"/>
  <c r="BG492" i="2"/>
  <c r="BF492" i="2"/>
  <c r="T492" i="2"/>
  <c r="R492" i="2"/>
  <c r="R491" i="2"/>
  <c r="P492" i="2"/>
  <c r="BK492" i="2"/>
  <c r="J492" i="2"/>
  <c r="BE492" i="2"/>
  <c r="BI487" i="2"/>
  <c r="BH487" i="2"/>
  <c r="BG487" i="2"/>
  <c r="BF487" i="2"/>
  <c r="T487" i="2"/>
  <c r="R487" i="2"/>
  <c r="P487" i="2"/>
  <c r="BK487" i="2"/>
  <c r="J487" i="2"/>
  <c r="BE487" i="2" s="1"/>
  <c r="BI483" i="2"/>
  <c r="BH483" i="2"/>
  <c r="BG483" i="2"/>
  <c r="BF483" i="2"/>
  <c r="T483" i="2"/>
  <c r="R483" i="2"/>
  <c r="P483" i="2"/>
  <c r="BK483" i="2"/>
  <c r="J483" i="2"/>
  <c r="BE483" i="2" s="1"/>
  <c r="BI479" i="2"/>
  <c r="BH479" i="2"/>
  <c r="BG479" i="2"/>
  <c r="BF479" i="2"/>
  <c r="T479" i="2"/>
  <c r="R479" i="2"/>
  <c r="P479" i="2"/>
  <c r="BK479" i="2"/>
  <c r="J479" i="2"/>
  <c r="BE479" i="2" s="1"/>
  <c r="BI474" i="2"/>
  <c r="BH474" i="2"/>
  <c r="BG474" i="2"/>
  <c r="BF474" i="2"/>
  <c r="T474" i="2"/>
  <c r="R474" i="2"/>
  <c r="P474" i="2"/>
  <c r="BK474" i="2"/>
  <c r="J474" i="2"/>
  <c r="BE474" i="2"/>
  <c r="BI470" i="2"/>
  <c r="BH470" i="2"/>
  <c r="BG470" i="2"/>
  <c r="BF470" i="2"/>
  <c r="J33" i="2" s="1"/>
  <c r="AW53" i="1" s="1"/>
  <c r="T470" i="2"/>
  <c r="R470" i="2"/>
  <c r="P470" i="2"/>
  <c r="BK470" i="2"/>
  <c r="J470" i="2"/>
  <c r="BE470" i="2" s="1"/>
  <c r="BI466" i="2"/>
  <c r="BH466" i="2"/>
  <c r="BG466" i="2"/>
  <c r="BF466" i="2"/>
  <c r="T466" i="2"/>
  <c r="R466" i="2"/>
  <c r="P466" i="2"/>
  <c r="BK466" i="2"/>
  <c r="J466" i="2"/>
  <c r="BE466" i="2"/>
  <c r="BI462" i="2"/>
  <c r="BH462" i="2"/>
  <c r="BG462" i="2"/>
  <c r="BF462" i="2"/>
  <c r="T462" i="2"/>
  <c r="R462" i="2"/>
  <c r="P462" i="2"/>
  <c r="BK462" i="2"/>
  <c r="J462" i="2"/>
  <c r="BE462" i="2" s="1"/>
  <c r="BI458" i="2"/>
  <c r="BH458" i="2"/>
  <c r="BG458" i="2"/>
  <c r="BF458" i="2"/>
  <c r="T458" i="2"/>
  <c r="R458" i="2"/>
  <c r="P458" i="2"/>
  <c r="BK458" i="2"/>
  <c r="J458" i="2"/>
  <c r="BE458" i="2" s="1"/>
  <c r="BI454" i="2"/>
  <c r="BH454" i="2"/>
  <c r="BG454" i="2"/>
  <c r="BF454" i="2"/>
  <c r="T454" i="2"/>
  <c r="R454" i="2"/>
  <c r="P454" i="2"/>
  <c r="BK454" i="2"/>
  <c r="J454" i="2"/>
  <c r="BE454" i="2"/>
  <c r="BI450" i="2"/>
  <c r="BH450" i="2"/>
  <c r="BG450" i="2"/>
  <c r="BF450" i="2"/>
  <c r="T450" i="2"/>
  <c r="R450" i="2"/>
  <c r="P450" i="2"/>
  <c r="BK450" i="2"/>
  <c r="J450" i="2"/>
  <c r="BE450" i="2" s="1"/>
  <c r="BI446" i="2"/>
  <c r="BH446" i="2"/>
  <c r="BG446" i="2"/>
  <c r="BF446" i="2"/>
  <c r="T446" i="2"/>
  <c r="R446" i="2"/>
  <c r="P446" i="2"/>
  <c r="BK446" i="2"/>
  <c r="J446" i="2"/>
  <c r="BE446" i="2"/>
  <c r="BI442" i="2"/>
  <c r="BH442" i="2"/>
  <c r="BG442" i="2"/>
  <c r="BF442" i="2"/>
  <c r="T442" i="2"/>
  <c r="T441" i="2" s="1"/>
  <c r="R442" i="2"/>
  <c r="P442" i="2"/>
  <c r="BK442" i="2"/>
  <c r="J442" i="2"/>
  <c r="BE442" i="2" s="1"/>
  <c r="BI437" i="2"/>
  <c r="BH437" i="2"/>
  <c r="BG437" i="2"/>
  <c r="BF437" i="2"/>
  <c r="T437" i="2"/>
  <c r="R437" i="2"/>
  <c r="P437" i="2"/>
  <c r="BK437" i="2"/>
  <c r="J437" i="2"/>
  <c r="BE437" i="2" s="1"/>
  <c r="BI434" i="2"/>
  <c r="BH434" i="2"/>
  <c r="BG434" i="2"/>
  <c r="BF434" i="2"/>
  <c r="T434" i="2"/>
  <c r="R434" i="2"/>
  <c r="P434" i="2"/>
  <c r="BK434" i="2"/>
  <c r="J434" i="2"/>
  <c r="BE434" i="2"/>
  <c r="BI430" i="2"/>
  <c r="BH430" i="2"/>
  <c r="BG430" i="2"/>
  <c r="BF430" i="2"/>
  <c r="T430" i="2"/>
  <c r="R430" i="2"/>
  <c r="P430" i="2"/>
  <c r="BK430" i="2"/>
  <c r="J430" i="2"/>
  <c r="BE430" i="2" s="1"/>
  <c r="BI426" i="2"/>
  <c r="BH426" i="2"/>
  <c r="BG426" i="2"/>
  <c r="BF426" i="2"/>
  <c r="T426" i="2"/>
  <c r="R426" i="2"/>
  <c r="P426" i="2"/>
  <c r="BK426" i="2"/>
  <c r="J426" i="2"/>
  <c r="BE426" i="2"/>
  <c r="BI422" i="2"/>
  <c r="BH422" i="2"/>
  <c r="BG422" i="2"/>
  <c r="BF422" i="2"/>
  <c r="T422" i="2"/>
  <c r="R422" i="2"/>
  <c r="P422" i="2"/>
  <c r="BK422" i="2"/>
  <c r="J422" i="2"/>
  <c r="BE422" i="2"/>
  <c r="BI418" i="2"/>
  <c r="BH418" i="2"/>
  <c r="BG418" i="2"/>
  <c r="BF418" i="2"/>
  <c r="T418" i="2"/>
  <c r="R418" i="2"/>
  <c r="P418" i="2"/>
  <c r="BK418" i="2"/>
  <c r="J418" i="2"/>
  <c r="BE418" i="2"/>
  <c r="BI414" i="2"/>
  <c r="BH414" i="2"/>
  <c r="BG414" i="2"/>
  <c r="BF414" i="2"/>
  <c r="T414" i="2"/>
  <c r="R414" i="2"/>
  <c r="P414" i="2"/>
  <c r="BK414" i="2"/>
  <c r="J414" i="2"/>
  <c r="BE414" i="2"/>
  <c r="BI410" i="2"/>
  <c r="BH410" i="2"/>
  <c r="BG410" i="2"/>
  <c r="BF410" i="2"/>
  <c r="T410" i="2"/>
  <c r="R410" i="2"/>
  <c r="P410" i="2"/>
  <c r="BK410" i="2"/>
  <c r="J410" i="2"/>
  <c r="BE410" i="2"/>
  <c r="BI406" i="2"/>
  <c r="BH406" i="2"/>
  <c r="BG406" i="2"/>
  <c r="BF406" i="2"/>
  <c r="T406" i="2"/>
  <c r="R406" i="2"/>
  <c r="P406" i="2"/>
  <c r="BK406" i="2"/>
  <c r="J406" i="2"/>
  <c r="BE406" i="2"/>
  <c r="BI399" i="2"/>
  <c r="BH399" i="2"/>
  <c r="BG399" i="2"/>
  <c r="BF399" i="2"/>
  <c r="T399" i="2"/>
  <c r="R399" i="2"/>
  <c r="P399" i="2"/>
  <c r="BK399" i="2"/>
  <c r="J399" i="2"/>
  <c r="BE399" i="2"/>
  <c r="BI395" i="2"/>
  <c r="BH395" i="2"/>
  <c r="BG395" i="2"/>
  <c r="BF395" i="2"/>
  <c r="T395" i="2"/>
  <c r="R395" i="2"/>
  <c r="P395" i="2"/>
  <c r="BK395" i="2"/>
  <c r="J395" i="2"/>
  <c r="BE395" i="2"/>
  <c r="BI391" i="2"/>
  <c r="BH391" i="2"/>
  <c r="BG391" i="2"/>
  <c r="BF391" i="2"/>
  <c r="T391" i="2"/>
  <c r="R391" i="2"/>
  <c r="P391" i="2"/>
  <c r="BK391" i="2"/>
  <c r="J391" i="2"/>
  <c r="BE391" i="2"/>
  <c r="BI387" i="2"/>
  <c r="BH387" i="2"/>
  <c r="BG387" i="2"/>
  <c r="BF387" i="2"/>
  <c r="T387" i="2"/>
  <c r="R387" i="2"/>
  <c r="P387" i="2"/>
  <c r="BK387" i="2"/>
  <c r="J387" i="2"/>
  <c r="BE387" i="2"/>
  <c r="BI382" i="2"/>
  <c r="BH382" i="2"/>
  <c r="BG382" i="2"/>
  <c r="BF382" i="2"/>
  <c r="T382" i="2"/>
  <c r="R382" i="2"/>
  <c r="P382" i="2"/>
  <c r="BK382" i="2"/>
  <c r="J382" i="2"/>
  <c r="BE382" i="2"/>
  <c r="BI378" i="2"/>
  <c r="BH378" i="2"/>
  <c r="BG378" i="2"/>
  <c r="BF378" i="2"/>
  <c r="T378" i="2"/>
  <c r="R378" i="2"/>
  <c r="P378" i="2"/>
  <c r="BK378" i="2"/>
  <c r="J378" i="2"/>
  <c r="BE378" i="2"/>
  <c r="BI374" i="2"/>
  <c r="BH374" i="2"/>
  <c r="BG374" i="2"/>
  <c r="BF374" i="2"/>
  <c r="T374" i="2"/>
  <c r="R374" i="2"/>
  <c r="P374" i="2"/>
  <c r="BK374" i="2"/>
  <c r="J374" i="2"/>
  <c r="BE374" i="2"/>
  <c r="BI371" i="2"/>
  <c r="BH371" i="2"/>
  <c r="BG371" i="2"/>
  <c r="BF371" i="2"/>
  <c r="T371" i="2"/>
  <c r="R371" i="2"/>
  <c r="P371" i="2"/>
  <c r="BK371" i="2"/>
  <c r="J371" i="2"/>
  <c r="BE371" i="2"/>
  <c r="BI367" i="2"/>
  <c r="BH367" i="2"/>
  <c r="BG367" i="2"/>
  <c r="BF367" i="2"/>
  <c r="T367" i="2"/>
  <c r="R367" i="2"/>
  <c r="P367" i="2"/>
  <c r="BK367" i="2"/>
  <c r="J367" i="2"/>
  <c r="BE367" i="2"/>
  <c r="BI362" i="2"/>
  <c r="BH362" i="2"/>
  <c r="BG362" i="2"/>
  <c r="BF362" i="2"/>
  <c r="T362" i="2"/>
  <c r="R362" i="2"/>
  <c r="P362" i="2"/>
  <c r="BK362" i="2"/>
  <c r="J362" i="2"/>
  <c r="BE362" i="2"/>
  <c r="BI358" i="2"/>
  <c r="BH358" i="2"/>
  <c r="BG358" i="2"/>
  <c r="BF358" i="2"/>
  <c r="T358" i="2"/>
  <c r="R358" i="2"/>
  <c r="P358" i="2"/>
  <c r="BK358" i="2"/>
  <c r="J358" i="2"/>
  <c r="BE358" i="2"/>
  <c r="BI355" i="2"/>
  <c r="BH355" i="2"/>
  <c r="BG355" i="2"/>
  <c r="BF355" i="2"/>
  <c r="T355" i="2"/>
  <c r="R355" i="2"/>
  <c r="P355" i="2"/>
  <c r="BK355" i="2"/>
  <c r="J355" i="2"/>
  <c r="BE355" i="2"/>
  <c r="BI352" i="2"/>
  <c r="BH352" i="2"/>
  <c r="BG352" i="2"/>
  <c r="BF352" i="2"/>
  <c r="T352" i="2"/>
  <c r="R352" i="2"/>
  <c r="P352" i="2"/>
  <c r="BK352" i="2"/>
  <c r="J352" i="2"/>
  <c r="BE352" i="2"/>
  <c r="BI348" i="2"/>
  <c r="BH348" i="2"/>
  <c r="BG348" i="2"/>
  <c r="BF348" i="2"/>
  <c r="T348" i="2"/>
  <c r="R348" i="2"/>
  <c r="P348" i="2"/>
  <c r="BK348" i="2"/>
  <c r="J348" i="2"/>
  <c r="BE348" i="2"/>
  <c r="BI345" i="2"/>
  <c r="BH345" i="2"/>
  <c r="BG345" i="2"/>
  <c r="BF345" i="2"/>
  <c r="T345" i="2"/>
  <c r="R345" i="2"/>
  <c r="P345" i="2"/>
  <c r="BK345" i="2"/>
  <c r="J345" i="2"/>
  <c r="BE345" i="2"/>
  <c r="BI341" i="2"/>
  <c r="BH341" i="2"/>
  <c r="BG341" i="2"/>
  <c r="BF341" i="2"/>
  <c r="T341" i="2"/>
  <c r="R341" i="2"/>
  <c r="P341" i="2"/>
  <c r="BK341" i="2"/>
  <c r="J341" i="2"/>
  <c r="BE341" i="2"/>
  <c r="BI338" i="2"/>
  <c r="BH338" i="2"/>
  <c r="BG338" i="2"/>
  <c r="BF338" i="2"/>
  <c r="T338" i="2"/>
  <c r="R338" i="2"/>
  <c r="P338" i="2"/>
  <c r="BK338" i="2"/>
  <c r="J338" i="2"/>
  <c r="BE338" i="2"/>
  <c r="BI334" i="2"/>
  <c r="BH334" i="2"/>
  <c r="BG334" i="2"/>
  <c r="BF334" i="2"/>
  <c r="T334" i="2"/>
  <c r="R334" i="2"/>
  <c r="P334" i="2"/>
  <c r="BK334" i="2"/>
  <c r="J334" i="2"/>
  <c r="BE334" i="2"/>
  <c r="BI331" i="2"/>
  <c r="BH331" i="2"/>
  <c r="BG331" i="2"/>
  <c r="BF331" i="2"/>
  <c r="T331" i="2"/>
  <c r="R331" i="2"/>
  <c r="P331" i="2"/>
  <c r="BK331" i="2"/>
  <c r="J331" i="2"/>
  <c r="BE331" i="2"/>
  <c r="BI328" i="2"/>
  <c r="BH328" i="2"/>
  <c r="BG328" i="2"/>
  <c r="BF328" i="2"/>
  <c r="T328" i="2"/>
  <c r="R328" i="2"/>
  <c r="P328" i="2"/>
  <c r="BK328" i="2"/>
  <c r="J328" i="2"/>
  <c r="BE328" i="2"/>
  <c r="BI325" i="2"/>
  <c r="BH325" i="2"/>
  <c r="BG325" i="2"/>
  <c r="BF325" i="2"/>
  <c r="T325" i="2"/>
  <c r="R325" i="2"/>
  <c r="P325" i="2"/>
  <c r="BK325" i="2"/>
  <c r="J325" i="2"/>
  <c r="BE325" i="2"/>
  <c r="BI322" i="2"/>
  <c r="BH322" i="2"/>
  <c r="BG322" i="2"/>
  <c r="BF322" i="2"/>
  <c r="T322" i="2"/>
  <c r="R322" i="2"/>
  <c r="P322" i="2"/>
  <c r="BK322" i="2"/>
  <c r="J322" i="2"/>
  <c r="BE322" i="2"/>
  <c r="BI319" i="2"/>
  <c r="BH319" i="2"/>
  <c r="BG319" i="2"/>
  <c r="BF319" i="2"/>
  <c r="T319" i="2"/>
  <c r="R319" i="2"/>
  <c r="P319" i="2"/>
  <c r="BK319" i="2"/>
  <c r="J319" i="2"/>
  <c r="BE319" i="2"/>
  <c r="BI316" i="2"/>
  <c r="BH316" i="2"/>
  <c r="BG316" i="2"/>
  <c r="BF316" i="2"/>
  <c r="T316" i="2"/>
  <c r="R316" i="2"/>
  <c r="P316" i="2"/>
  <c r="BK316" i="2"/>
  <c r="J316" i="2"/>
  <c r="BE316" i="2"/>
  <c r="BI311" i="2"/>
  <c r="BH311" i="2"/>
  <c r="BG311" i="2"/>
  <c r="BF311" i="2"/>
  <c r="T311" i="2"/>
  <c r="R311" i="2"/>
  <c r="R302" i="2" s="1"/>
  <c r="P311" i="2"/>
  <c r="BK311" i="2"/>
  <c r="J311" i="2"/>
  <c r="BE311" i="2"/>
  <c r="BI307" i="2"/>
  <c r="BH307" i="2"/>
  <c r="BG307" i="2"/>
  <c r="BF307" i="2"/>
  <c r="T307" i="2"/>
  <c r="R307" i="2"/>
  <c r="P307" i="2"/>
  <c r="BK307" i="2"/>
  <c r="BK302" i="2" s="1"/>
  <c r="J307" i="2"/>
  <c r="BE307" i="2"/>
  <c r="BI303" i="2"/>
  <c r="BH303" i="2"/>
  <c r="BG303" i="2"/>
  <c r="BF303" i="2"/>
  <c r="T303" i="2"/>
  <c r="T302" i="2"/>
  <c r="R303" i="2"/>
  <c r="P303" i="2"/>
  <c r="P302" i="2"/>
  <c r="BK303" i="2"/>
  <c r="J302" i="2"/>
  <c r="J67" i="2" s="1"/>
  <c r="J303" i="2"/>
  <c r="BE303" i="2" s="1"/>
  <c r="BI298" i="2"/>
  <c r="BH298" i="2"/>
  <c r="BG298" i="2"/>
  <c r="BF298" i="2"/>
  <c r="T298" i="2"/>
  <c r="R298" i="2"/>
  <c r="P298" i="2"/>
  <c r="BK298" i="2"/>
  <c r="J298" i="2"/>
  <c r="BE298" i="2"/>
  <c r="BI294" i="2"/>
  <c r="BH294" i="2"/>
  <c r="BG294" i="2"/>
  <c r="BF294" i="2"/>
  <c r="T294" i="2"/>
  <c r="R294" i="2"/>
  <c r="P294" i="2"/>
  <c r="BK294" i="2"/>
  <c r="J294" i="2"/>
  <c r="BE294" i="2"/>
  <c r="BI290" i="2"/>
  <c r="BH290" i="2"/>
  <c r="BG290" i="2"/>
  <c r="BF290" i="2"/>
  <c r="T290" i="2"/>
  <c r="R290" i="2"/>
  <c r="P290" i="2"/>
  <c r="BK290" i="2"/>
  <c r="J290" i="2"/>
  <c r="BE290" i="2"/>
  <c r="BI286" i="2"/>
  <c r="BH286" i="2"/>
  <c r="BG286" i="2"/>
  <c r="BF286" i="2"/>
  <c r="T286" i="2"/>
  <c r="R286" i="2"/>
  <c r="P286" i="2"/>
  <c r="BK286" i="2"/>
  <c r="J286" i="2"/>
  <c r="BE286" i="2"/>
  <c r="BI282" i="2"/>
  <c r="BH282" i="2"/>
  <c r="BG282" i="2"/>
  <c r="BF282" i="2"/>
  <c r="T282" i="2"/>
  <c r="R282" i="2"/>
  <c r="P282" i="2"/>
  <c r="BK282" i="2"/>
  <c r="J282" i="2"/>
  <c r="BE282" i="2"/>
  <c r="BI278" i="2"/>
  <c r="BH278" i="2"/>
  <c r="BG278" i="2"/>
  <c r="BF278" i="2"/>
  <c r="T278" i="2"/>
  <c r="R278" i="2"/>
  <c r="P278" i="2"/>
  <c r="BK278" i="2"/>
  <c r="J278" i="2"/>
  <c r="BE278" i="2"/>
  <c r="BI274" i="2"/>
  <c r="BH274" i="2"/>
  <c r="BG274" i="2"/>
  <c r="BF274" i="2"/>
  <c r="T274" i="2"/>
  <c r="R274" i="2"/>
  <c r="P274" i="2"/>
  <c r="BK274" i="2"/>
  <c r="J274" i="2"/>
  <c r="BE274" i="2"/>
  <c r="BI271" i="2"/>
  <c r="BH271" i="2"/>
  <c r="BG271" i="2"/>
  <c r="BF271" i="2"/>
  <c r="T271" i="2"/>
  <c r="R271" i="2"/>
  <c r="P271" i="2"/>
  <c r="BK271" i="2"/>
  <c r="J271" i="2"/>
  <c r="BE271" i="2"/>
  <c r="BI267" i="2"/>
  <c r="BH267" i="2"/>
  <c r="BG267" i="2"/>
  <c r="BF267" i="2"/>
  <c r="T267" i="2"/>
  <c r="R267" i="2"/>
  <c r="P267" i="2"/>
  <c r="BK267" i="2"/>
  <c r="J267" i="2"/>
  <c r="BE267" i="2"/>
  <c r="BI263" i="2"/>
  <c r="BH263" i="2"/>
  <c r="BG263" i="2"/>
  <c r="BF263" i="2"/>
  <c r="T263" i="2"/>
  <c r="R263" i="2"/>
  <c r="P263" i="2"/>
  <c r="BK263" i="2"/>
  <c r="J263" i="2"/>
  <c r="BE263" i="2"/>
  <c r="BI259" i="2"/>
  <c r="BH259" i="2"/>
  <c r="BG259" i="2"/>
  <c r="BF259" i="2"/>
  <c r="T259" i="2"/>
  <c r="R259" i="2"/>
  <c r="R252" i="2" s="1"/>
  <c r="P259" i="2"/>
  <c r="BK259" i="2"/>
  <c r="J259" i="2"/>
  <c r="BE259" i="2"/>
  <c r="BI256" i="2"/>
  <c r="BH256" i="2"/>
  <c r="BG256" i="2"/>
  <c r="BF256" i="2"/>
  <c r="T256" i="2"/>
  <c r="R256" i="2"/>
  <c r="P256" i="2"/>
  <c r="BK256" i="2"/>
  <c r="BK252" i="2" s="1"/>
  <c r="J256" i="2"/>
  <c r="BE256" i="2"/>
  <c r="BI253" i="2"/>
  <c r="BH253" i="2"/>
  <c r="BG253" i="2"/>
  <c r="BF253" i="2"/>
  <c r="T253" i="2"/>
  <c r="T252" i="2"/>
  <c r="R253" i="2"/>
  <c r="P253" i="2"/>
  <c r="P252" i="2"/>
  <c r="BK253" i="2"/>
  <c r="J252" i="2"/>
  <c r="J66" i="2" s="1"/>
  <c r="J253" i="2"/>
  <c r="BE253" i="2" s="1"/>
  <c r="BI248" i="2"/>
  <c r="BH248" i="2"/>
  <c r="BG248" i="2"/>
  <c r="BF248" i="2"/>
  <c r="T248" i="2"/>
  <c r="T247" i="2"/>
  <c r="R248" i="2"/>
  <c r="R247" i="2"/>
  <c r="P248" i="2"/>
  <c r="P247" i="2"/>
  <c r="BK248" i="2"/>
  <c r="BK247" i="2"/>
  <c r="J247" i="2"/>
  <c r="J65" i="2" s="1"/>
  <c r="J248" i="2"/>
  <c r="BE248" i="2" s="1"/>
  <c r="BI243" i="2"/>
  <c r="BH243" i="2"/>
  <c r="BG243" i="2"/>
  <c r="BF243" i="2"/>
  <c r="T243" i="2"/>
  <c r="R243" i="2"/>
  <c r="P243" i="2"/>
  <c r="BK243" i="2"/>
  <c r="J243" i="2"/>
  <c r="BE243" i="2" s="1"/>
  <c r="BI240" i="2"/>
  <c r="BH240" i="2"/>
  <c r="BG240" i="2"/>
  <c r="BF240" i="2"/>
  <c r="T240" i="2"/>
  <c r="R240" i="2"/>
  <c r="P240" i="2"/>
  <c r="BK240" i="2"/>
  <c r="J240" i="2"/>
  <c r="BE240" i="2"/>
  <c r="BI236" i="2"/>
  <c r="BH236" i="2"/>
  <c r="BG236" i="2"/>
  <c r="BF236" i="2"/>
  <c r="T236" i="2"/>
  <c r="R236" i="2"/>
  <c r="P236" i="2"/>
  <c r="BK236" i="2"/>
  <c r="J236" i="2"/>
  <c r="BE236" i="2" s="1"/>
  <c r="BI233" i="2"/>
  <c r="BH233" i="2"/>
  <c r="BG233" i="2"/>
  <c r="BF233" i="2"/>
  <c r="T233" i="2"/>
  <c r="R233" i="2"/>
  <c r="P233" i="2"/>
  <c r="BK233" i="2"/>
  <c r="J233" i="2"/>
  <c r="BE233" i="2"/>
  <c r="BI229" i="2"/>
  <c r="BH229" i="2"/>
  <c r="BG229" i="2"/>
  <c r="BF229" i="2"/>
  <c r="T229" i="2"/>
  <c r="R229" i="2"/>
  <c r="P229" i="2"/>
  <c r="BK229" i="2"/>
  <c r="J229" i="2"/>
  <c r="BE229" i="2" s="1"/>
  <c r="BI226" i="2"/>
  <c r="BH226" i="2"/>
  <c r="BG226" i="2"/>
  <c r="BF226" i="2"/>
  <c r="T226" i="2"/>
  <c r="R226" i="2"/>
  <c r="P226" i="2"/>
  <c r="BK226" i="2"/>
  <c r="J226" i="2"/>
  <c r="BE226" i="2"/>
  <c r="BI222" i="2"/>
  <c r="BH222" i="2"/>
  <c r="BG222" i="2"/>
  <c r="BF222" i="2"/>
  <c r="T222" i="2"/>
  <c r="R222" i="2"/>
  <c r="R211" i="2" s="1"/>
  <c r="P222" i="2"/>
  <c r="BK222" i="2"/>
  <c r="J222" i="2"/>
  <c r="BE222" i="2" s="1"/>
  <c r="BI216" i="2"/>
  <c r="BH216" i="2"/>
  <c r="BG216" i="2"/>
  <c r="BF216" i="2"/>
  <c r="T216" i="2"/>
  <c r="R216" i="2"/>
  <c r="P216" i="2"/>
  <c r="P211" i="2" s="1"/>
  <c r="BK216" i="2"/>
  <c r="BK211" i="2" s="1"/>
  <c r="J216" i="2"/>
  <c r="BE216" i="2"/>
  <c r="BI212" i="2"/>
  <c r="BH212" i="2"/>
  <c r="BG212" i="2"/>
  <c r="BF212" i="2"/>
  <c r="T212" i="2"/>
  <c r="R212" i="2"/>
  <c r="P212" i="2"/>
  <c r="BK212" i="2"/>
  <c r="J211" i="2"/>
  <c r="J64" i="2" s="1"/>
  <c r="J212" i="2"/>
  <c r="BE212" i="2" s="1"/>
  <c r="BI207" i="2"/>
  <c r="BH207" i="2"/>
  <c r="BG207" i="2"/>
  <c r="BF207" i="2"/>
  <c r="T207" i="2"/>
  <c r="R207" i="2"/>
  <c r="P207" i="2"/>
  <c r="BK207" i="2"/>
  <c r="J207" i="2"/>
  <c r="BE207" i="2" s="1"/>
  <c r="BI203" i="2"/>
  <c r="BH203" i="2"/>
  <c r="BG203" i="2"/>
  <c r="BF203" i="2"/>
  <c r="T203" i="2"/>
  <c r="R203" i="2"/>
  <c r="P203" i="2"/>
  <c r="BK203" i="2"/>
  <c r="J203" i="2"/>
  <c r="BE203" i="2"/>
  <c r="BI199" i="2"/>
  <c r="BH199" i="2"/>
  <c r="BG199" i="2"/>
  <c r="BF199" i="2"/>
  <c r="T199" i="2"/>
  <c r="R199" i="2"/>
  <c r="R190" i="2" s="1"/>
  <c r="P199" i="2"/>
  <c r="BK199" i="2"/>
  <c r="J199" i="2"/>
  <c r="BE199" i="2" s="1"/>
  <c r="BI195" i="2"/>
  <c r="BH195" i="2"/>
  <c r="BG195" i="2"/>
  <c r="BF195" i="2"/>
  <c r="T195" i="2"/>
  <c r="R195" i="2"/>
  <c r="P195" i="2"/>
  <c r="P190" i="2" s="1"/>
  <c r="BK195" i="2"/>
  <c r="BK190" i="2" s="1"/>
  <c r="J195" i="2"/>
  <c r="BE195" i="2"/>
  <c r="BI191" i="2"/>
  <c r="BH191" i="2"/>
  <c r="BG191" i="2"/>
  <c r="BF191" i="2"/>
  <c r="T191" i="2"/>
  <c r="T190" i="2" s="1"/>
  <c r="R191" i="2"/>
  <c r="P191" i="2"/>
  <c r="BK191" i="2"/>
  <c r="J190" i="2"/>
  <c r="J63" i="2" s="1"/>
  <c r="J191" i="2"/>
  <c r="BE191" i="2" s="1"/>
  <c r="BI186" i="2"/>
  <c r="BH186" i="2"/>
  <c r="BG186" i="2"/>
  <c r="BF186" i="2"/>
  <c r="T186" i="2"/>
  <c r="R186" i="2"/>
  <c r="P186" i="2"/>
  <c r="BK186" i="2"/>
  <c r="J186" i="2"/>
  <c r="BE186" i="2" s="1"/>
  <c r="BI183" i="2"/>
  <c r="BH183" i="2"/>
  <c r="BG183" i="2"/>
  <c r="BF183" i="2"/>
  <c r="T183" i="2"/>
  <c r="R183" i="2"/>
  <c r="P183" i="2"/>
  <c r="BK183" i="2"/>
  <c r="J183" i="2"/>
  <c r="BE183" i="2"/>
  <c r="BI178" i="2"/>
  <c r="BH178" i="2"/>
  <c r="BG178" i="2"/>
  <c r="BF178" i="2"/>
  <c r="T178" i="2"/>
  <c r="R178" i="2"/>
  <c r="P178" i="2"/>
  <c r="BK178" i="2"/>
  <c r="J178" i="2"/>
  <c r="BE178" i="2" s="1"/>
  <c r="BI171" i="2"/>
  <c r="BH171" i="2"/>
  <c r="BG171" i="2"/>
  <c r="BF171" i="2"/>
  <c r="T171" i="2"/>
  <c r="R171" i="2"/>
  <c r="P171" i="2"/>
  <c r="BK171" i="2"/>
  <c r="J171" i="2"/>
  <c r="BE171" i="2"/>
  <c r="BI167" i="2"/>
  <c r="BH167" i="2"/>
  <c r="BG167" i="2"/>
  <c r="BF167" i="2"/>
  <c r="T167" i="2"/>
  <c r="R167" i="2"/>
  <c r="P167" i="2"/>
  <c r="BK167" i="2"/>
  <c r="J167" i="2"/>
  <c r="BE167" i="2" s="1"/>
  <c r="BI161" i="2"/>
  <c r="BH161" i="2"/>
  <c r="BG161" i="2"/>
  <c r="BF161" i="2"/>
  <c r="T161" i="2"/>
  <c r="R161" i="2"/>
  <c r="P161" i="2"/>
  <c r="BK161" i="2"/>
  <c r="J161" i="2"/>
  <c r="BE161" i="2"/>
  <c r="BI156" i="2"/>
  <c r="BH156" i="2"/>
  <c r="BG156" i="2"/>
  <c r="BF156" i="2"/>
  <c r="T156" i="2"/>
  <c r="R156" i="2"/>
  <c r="P156" i="2"/>
  <c r="BK156" i="2"/>
  <c r="J156" i="2"/>
  <c r="BE156" i="2" s="1"/>
  <c r="BI150" i="2"/>
  <c r="BH150" i="2"/>
  <c r="BG150" i="2"/>
  <c r="BF150" i="2"/>
  <c r="T150" i="2"/>
  <c r="R150" i="2"/>
  <c r="P150" i="2"/>
  <c r="BK150" i="2"/>
  <c r="J150" i="2"/>
  <c r="BE150" i="2"/>
  <c r="BI144" i="2"/>
  <c r="BH144" i="2"/>
  <c r="BG144" i="2"/>
  <c r="BF144" i="2"/>
  <c r="T144" i="2"/>
  <c r="R144" i="2"/>
  <c r="P144" i="2"/>
  <c r="BK144" i="2"/>
  <c r="J144" i="2"/>
  <c r="BE144" i="2" s="1"/>
  <c r="BI141" i="2"/>
  <c r="BH141" i="2"/>
  <c r="BG141" i="2"/>
  <c r="BF141" i="2"/>
  <c r="T141" i="2"/>
  <c r="R141" i="2"/>
  <c r="P141" i="2"/>
  <c r="BK141" i="2"/>
  <c r="J141" i="2"/>
  <c r="BE141" i="2"/>
  <c r="BI137" i="2"/>
  <c r="BH137" i="2"/>
  <c r="BG137" i="2"/>
  <c r="BF137" i="2"/>
  <c r="T137" i="2"/>
  <c r="R137" i="2"/>
  <c r="P137" i="2"/>
  <c r="BK137" i="2"/>
  <c r="J137" i="2"/>
  <c r="BE137" i="2" s="1"/>
  <c r="BI134" i="2"/>
  <c r="BH134" i="2"/>
  <c r="BG134" i="2"/>
  <c r="BF134" i="2"/>
  <c r="T134" i="2"/>
  <c r="R134" i="2"/>
  <c r="P134" i="2"/>
  <c r="BK134" i="2"/>
  <c r="J134" i="2"/>
  <c r="BE134" i="2"/>
  <c r="BI129" i="2"/>
  <c r="BH129" i="2"/>
  <c r="BG129" i="2"/>
  <c r="BF129" i="2"/>
  <c r="T129" i="2"/>
  <c r="R129" i="2"/>
  <c r="P129" i="2"/>
  <c r="BK129" i="2"/>
  <c r="J129" i="2"/>
  <c r="BE129" i="2" s="1"/>
  <c r="BI125" i="2"/>
  <c r="BH125" i="2"/>
  <c r="BG125" i="2"/>
  <c r="BF125" i="2"/>
  <c r="T125" i="2"/>
  <c r="R125" i="2"/>
  <c r="P125" i="2"/>
  <c r="BK125" i="2"/>
  <c r="J125" i="2"/>
  <c r="BE125" i="2"/>
  <c r="BI121" i="2"/>
  <c r="BH121" i="2"/>
  <c r="BG121" i="2"/>
  <c r="BF121" i="2"/>
  <c r="T121" i="2"/>
  <c r="R121" i="2"/>
  <c r="P121" i="2"/>
  <c r="BK121" i="2"/>
  <c r="J121" i="2"/>
  <c r="BE121" i="2" s="1"/>
  <c r="BI117" i="2"/>
  <c r="BH117" i="2"/>
  <c r="BG117" i="2"/>
  <c r="BF117" i="2"/>
  <c r="T117" i="2"/>
  <c r="R117" i="2"/>
  <c r="P117" i="2"/>
  <c r="BK117" i="2"/>
  <c r="J117" i="2"/>
  <c r="BE117" i="2"/>
  <c r="BI113" i="2"/>
  <c r="BH113" i="2"/>
  <c r="BG113" i="2"/>
  <c r="BF113" i="2"/>
  <c r="T113" i="2"/>
  <c r="T98" i="2" s="1"/>
  <c r="R113" i="2"/>
  <c r="P113" i="2"/>
  <c r="BK113" i="2"/>
  <c r="J113" i="2"/>
  <c r="BE113" i="2" s="1"/>
  <c r="BI109" i="2"/>
  <c r="BH109" i="2"/>
  <c r="BG109" i="2"/>
  <c r="BF109" i="2"/>
  <c r="T109" i="2"/>
  <c r="R109" i="2"/>
  <c r="P109" i="2"/>
  <c r="BK109" i="2"/>
  <c r="J109" i="2"/>
  <c r="BE109" i="2"/>
  <c r="BI105" i="2"/>
  <c r="BH105" i="2"/>
  <c r="BG105" i="2"/>
  <c r="BF105" i="2"/>
  <c r="T105" i="2"/>
  <c r="R105" i="2"/>
  <c r="P105" i="2"/>
  <c r="BK105" i="2"/>
  <c r="J105" i="2"/>
  <c r="BE105" i="2" s="1"/>
  <c r="BI99" i="2"/>
  <c r="BH99" i="2"/>
  <c r="F35" i="2" s="1"/>
  <c r="BC53" i="1" s="1"/>
  <c r="BC52" i="1" s="1"/>
  <c r="BG99" i="2"/>
  <c r="BF99" i="2"/>
  <c r="T99" i="2"/>
  <c r="R99" i="2"/>
  <c r="R98" i="2"/>
  <c r="P99" i="2"/>
  <c r="BK99" i="2"/>
  <c r="BK98" i="2" s="1"/>
  <c r="J98" i="2" s="1"/>
  <c r="J62" i="2" s="1"/>
  <c r="J99" i="2"/>
  <c r="BE99" i="2" s="1"/>
  <c r="J92" i="2"/>
  <c r="F90" i="2"/>
  <c r="E88" i="2"/>
  <c r="J55" i="2"/>
  <c r="F53" i="2"/>
  <c r="E51" i="2"/>
  <c r="J20" i="2"/>
  <c r="E20" i="2"/>
  <c r="F93" i="2"/>
  <c r="F56" i="2"/>
  <c r="J19" i="2"/>
  <c r="J17" i="2"/>
  <c r="E17" i="2"/>
  <c r="F55" i="2" s="1"/>
  <c r="F92" i="2"/>
  <c r="J16" i="2"/>
  <c r="J14" i="2"/>
  <c r="J53" i="2" s="1"/>
  <c r="J90" i="2"/>
  <c r="E7" i="2"/>
  <c r="E84" i="2"/>
  <c r="E47" i="2"/>
  <c r="AS55" i="1"/>
  <c r="AS51" i="1" s="1"/>
  <c r="AS52" i="1"/>
  <c r="L47" i="1"/>
  <c r="AM46" i="1"/>
  <c r="L46" i="1"/>
  <c r="AM44" i="1"/>
  <c r="L44" i="1"/>
  <c r="L42" i="1"/>
  <c r="L41" i="1"/>
  <c r="BC51" i="1" l="1"/>
  <c r="AY52" i="1"/>
  <c r="F36" i="2"/>
  <c r="BD53" i="1" s="1"/>
  <c r="BD52" i="1" s="1"/>
  <c r="BD51" i="1" s="1"/>
  <c r="W30" i="1" s="1"/>
  <c r="T211" i="2"/>
  <c r="T97" i="2" s="1"/>
  <c r="T96" i="2" s="1"/>
  <c r="J33" i="3"/>
  <c r="AW54" i="1" s="1"/>
  <c r="F33" i="3"/>
  <c r="BA54" i="1" s="1"/>
  <c r="J32" i="2"/>
  <c r="AV53" i="1" s="1"/>
  <c r="AT53" i="1" s="1"/>
  <c r="F32" i="2"/>
  <c r="AZ53" i="1" s="1"/>
  <c r="AZ52" i="1" s="1"/>
  <c r="P98" i="2"/>
  <c r="F34" i="2"/>
  <c r="BB53" i="1" s="1"/>
  <c r="BB52" i="1" s="1"/>
  <c r="P441" i="2"/>
  <c r="J91" i="3"/>
  <c r="J62" i="3" s="1"/>
  <c r="BK441" i="2"/>
  <c r="R441" i="2"/>
  <c r="R366" i="2" s="1"/>
  <c r="R97" i="2" s="1"/>
  <c r="R96" i="2" s="1"/>
  <c r="T491" i="2"/>
  <c r="BK538" i="2"/>
  <c r="J32" i="3"/>
  <c r="AV54" i="1" s="1"/>
  <c r="R91" i="3"/>
  <c r="R90" i="3" s="1"/>
  <c r="R89" i="3" s="1"/>
  <c r="F34" i="3"/>
  <c r="BB54" i="1" s="1"/>
  <c r="T124" i="3"/>
  <c r="J32" i="4"/>
  <c r="AV56" i="1" s="1"/>
  <c r="AT56" i="1" s="1"/>
  <c r="F33" i="2"/>
  <c r="BA53" i="1" s="1"/>
  <c r="BA52" i="1" s="1"/>
  <c r="T91" i="3"/>
  <c r="T90" i="3" s="1"/>
  <c r="T89" i="3" s="1"/>
  <c r="T366" i="2"/>
  <c r="P366" i="2"/>
  <c r="P491" i="2"/>
  <c r="BK554" i="2"/>
  <c r="J554" i="2" s="1"/>
  <c r="J74" i="2" s="1"/>
  <c r="E77" i="3"/>
  <c r="E47" i="3"/>
  <c r="F86" i="3"/>
  <c r="F56" i="3"/>
  <c r="P91" i="3"/>
  <c r="P90" i="3" s="1"/>
  <c r="P89" i="3" s="1"/>
  <c r="AU54" i="1" s="1"/>
  <c r="BK137" i="3"/>
  <c r="E73" i="4"/>
  <c r="E47" i="4"/>
  <c r="F82" i="4"/>
  <c r="F56" i="4"/>
  <c r="BK86" i="4"/>
  <c r="F33" i="4"/>
  <c r="BA56" i="1" s="1"/>
  <c r="BA55" i="1" s="1"/>
  <c r="AW55" i="1" s="1"/>
  <c r="AT55" i="1" s="1"/>
  <c r="F34" i="4"/>
  <c r="BB56" i="1" s="1"/>
  <c r="BB55" i="1" s="1"/>
  <c r="AX55" i="1" s="1"/>
  <c r="AW52" i="1" l="1"/>
  <c r="BA51" i="1"/>
  <c r="P97" i="2"/>
  <c r="P96" i="2" s="1"/>
  <c r="AU53" i="1" s="1"/>
  <c r="AU52" i="1" s="1"/>
  <c r="AU51" i="1" s="1"/>
  <c r="J137" i="3"/>
  <c r="J65" i="3" s="1"/>
  <c r="BK136" i="3"/>
  <c r="AT54" i="1"/>
  <c r="J441" i="2"/>
  <c r="J69" i="2" s="1"/>
  <c r="BK366" i="2"/>
  <c r="AV52" i="1"/>
  <c r="AT52" i="1" s="1"/>
  <c r="AZ51" i="1"/>
  <c r="AY51" i="1"/>
  <c r="W29" i="1"/>
  <c r="BB51" i="1"/>
  <c r="AX52" i="1"/>
  <c r="J86" i="4"/>
  <c r="J61" i="4" s="1"/>
  <c r="BK85" i="4"/>
  <c r="J85" i="4" s="1"/>
  <c r="J538" i="2"/>
  <c r="J73" i="2" s="1"/>
  <c r="BK537" i="2"/>
  <c r="J537" i="2" s="1"/>
  <c r="J72" i="2" s="1"/>
  <c r="J60" i="4" l="1"/>
  <c r="J29" i="4"/>
  <c r="AV51" i="1"/>
  <c r="W26" i="1"/>
  <c r="AW51" i="1"/>
  <c r="AK27" i="1" s="1"/>
  <c r="W27" i="1"/>
  <c r="J366" i="2"/>
  <c r="J68" i="2" s="1"/>
  <c r="BK97" i="2"/>
  <c r="AX51" i="1"/>
  <c r="W28" i="1"/>
  <c r="J136" i="3"/>
  <c r="J64" i="3" s="1"/>
  <c r="BK90" i="3"/>
  <c r="AK26" i="1" l="1"/>
  <c r="AT51" i="1"/>
  <c r="J90" i="3"/>
  <c r="J61" i="3" s="1"/>
  <c r="BK89" i="3"/>
  <c r="J89" i="3" s="1"/>
  <c r="J38" i="4"/>
  <c r="AG56" i="1"/>
  <c r="BK96" i="2"/>
  <c r="J96" i="2" s="1"/>
  <c r="J97" i="2"/>
  <c r="J61" i="2" s="1"/>
  <c r="J60" i="3" l="1"/>
  <c r="J29" i="3"/>
  <c r="AG55" i="1"/>
  <c r="AN55" i="1" s="1"/>
  <c r="AN56" i="1"/>
  <c r="J60" i="2"/>
  <c r="J29" i="2"/>
  <c r="J38" i="3" l="1"/>
  <c r="AG54" i="1"/>
  <c r="AN54" i="1" s="1"/>
  <c r="AG53" i="1"/>
  <c r="J38" i="2"/>
  <c r="AG52" i="1" l="1"/>
  <c r="AN53" i="1"/>
  <c r="AG51" i="1" l="1"/>
  <c r="AN52" i="1"/>
  <c r="AK23" i="1" l="1"/>
  <c r="AK32" i="1" s="1"/>
  <c r="AN51" i="1"/>
</calcChain>
</file>

<file path=xl/sharedStrings.xml><?xml version="1.0" encoding="utf-8"?>
<sst xmlns="http://schemas.openxmlformats.org/spreadsheetml/2006/main" count="5582" uniqueCount="1112">
  <si>
    <t>Export VZ</t>
  </si>
  <si>
    <t>List obsahuje:</t>
  </si>
  <si>
    <t>1) Rekapitulace stavby</t>
  </si>
  <si>
    <t>2) Rekapitulace objektů stavby a soupisů prací</t>
  </si>
  <si>
    <t>3.0</t>
  </si>
  <si>
    <t>ZAMOK</t>
  </si>
  <si>
    <t>False</t>
  </si>
  <si>
    <t>{15b5e472-3867-4ef4-b665-2de859bb03d9}</t>
  </si>
  <si>
    <t>0,01</t>
  </si>
  <si>
    <t>21</t>
  </si>
  <si>
    <t>15</t>
  </si>
  <si>
    <t>REKAPITULACE STAVBY</t>
  </si>
  <si>
    <t>v ---  níže se nacházejí doplnkové a pomocné údaje k sestavám  --- v</t>
  </si>
  <si>
    <t>Návod na vyplnění</t>
  </si>
  <si>
    <t>0,001</t>
  </si>
  <si>
    <t>Kód:</t>
  </si>
  <si>
    <t>059-0-17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</si>
  <si>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</si>
  <si>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</si>
  <si>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Ústí nad Orlicí, Kerhatice - ul. Pražská, chodník II. Etapa</t>
  </si>
  <si>
    <t>KSO:</t>
  </si>
  <si>
    <t>822 2</t>
  </si>
  <si>
    <t>CC-CZ:</t>
  </si>
  <si>
    <t>2112</t>
  </si>
  <si>
    <t>Místo:</t>
  </si>
  <si>
    <t>Ústí nad Labem</t>
  </si>
  <si>
    <t>Datum:</t>
  </si>
  <si>
    <t>30.10.2017</t>
  </si>
  <si>
    <t>Zadavatel:</t>
  </si>
  <si>
    <t>IČ:</t>
  </si>
  <si>
    <t/>
  </si>
  <si>
    <t xml:space="preserve"> </t>
  </si>
  <si>
    <t>DIČ:</t>
  </si>
  <si>
    <t>Uchazeč:</t>
  </si>
  <si>
    <t>Vyplň údaj</t>
  </si>
  <si>
    <t>Projektant:</t>
  </si>
  <si>
    <t>Ing. Jiří Cihlář</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</si>
  <si>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</si>
  <si>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</si>
  <si>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 Rozpočet je sestaven z dokumentace pro stavební povolení.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</si>
  <si>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</si>
  <si>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</si>
  <si>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</si>
  <si>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</si>
  <si>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</si>
  <si>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</si>
  <si>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</si>
  <si>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</si>
  <si>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</si>
  <si>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</si>
  <si>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</si>
  <si>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</si>
  <si>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</si>
  <si>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</si>
  <si>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</si>
  <si>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</si>
  <si>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</si>
  <si>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</si>
  <si>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</si>
  <si>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</si>
  <si>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</si>
  <si>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</si>
  <si>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</si>
  <si>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</si>
  <si>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</si>
  <si>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</si>
  <si>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</si>
  <si>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</si>
  <si>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</si>
  <si>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</si>
  <si>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</si>
  <si>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</si>
  <si>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</si>
  <si>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</si>
  <si>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</si>
  <si>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</si>
  <si>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</si>
  <si>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</si>
  <si>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101</t>
  </si>
  <si>
    <t>Zpevněné plochy</t>
  </si>
  <si>
    <t>ING</t>
  </si>
  <si>
    <t>1</t>
  </si>
  <si>
    <t>{00b69400-6dfc-4c43-a6bc-673211d01c00}</t>
  </si>
  <si>
    <t>2</t>
  </si>
  <si>
    <t>/</t>
  </si>
  <si>
    <t>SO 101 - A</t>
  </si>
  <si>
    <t>Uznatelné náklady - Soupis prací</t>
  </si>
  <si>
    <t>Soupis</t>
  </si>
  <si>
    <t>{aac709d2-b80c-439c-bdb7-9d871061052e}</t>
  </si>
  <si>
    <t>SO 101 - B</t>
  </si>
  <si>
    <t>Neuznatelné náklady - Soupis prací</t>
  </si>
  <si>
    <t>{ff4eba33-fe82-46db-b600-a2b82da70652}</t>
  </si>
  <si>
    <t>VRN</t>
  </si>
  <si>
    <t>Vedlejší rozpočtové náklady</t>
  </si>
  <si>
    <t>VON</t>
  </si>
  <si>
    <t>{99130b2e-7152-49e8-b1bd-1a9b91db9ad6}</t>
  </si>
  <si>
    <t>VRN - A</t>
  </si>
  <si>
    <t>Vedlejší rozpočtové náklady - uznatelné náklady</t>
  </si>
  <si>
    <t>{25763186-81f8-46f5-96ef-72df612cc935}</t>
  </si>
  <si>
    <t>1) Krycí list soupisu</t>
  </si>
  <si>
    <t>2) Rekapitulace</t>
  </si>
  <si>
    <t>3) Soupis prací</t>
  </si>
  <si>
    <t>Zpět na list:</t>
  </si>
  <si>
    <t>Rekapitulace stavby</t>
  </si>
  <si>
    <t>KRYCÍ LIST SOUPISU</t>
  </si>
  <si>
    <t>Objekt:</t>
  </si>
  <si>
    <t>SO 101 - Zpevněné plochy</t>
  </si>
  <si>
    <t>Soupis:</t>
  </si>
  <si>
    <t>SO 101 - A - Uznatelné náklady - Soupis prací</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</si>
  <si>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</si>
  <si>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</si>
  <si>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</si>
  <si>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</si>
  <si>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</si>
  <si>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</si>
  <si>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</si>
  <si>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</si>
  <si>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</si>
  <si>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</si>
  <si>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</si>
  <si>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</si>
  <si>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práce-bourání</t>
  </si>
  <si>
    <t xml:space="preserve">      96 - Bourání konstrukcí</t>
  </si>
  <si>
    <t xml:space="preserve">    997 - Přesun sutě</t>
  </si>
  <si>
    <t xml:space="preserve">    998 - Přesun hmot</t>
  </si>
  <si>
    <t>M - Práce a dodávky M</t>
  </si>
  <si>
    <t xml:space="preserve">    21-M - Elektromontáže</t>
  </si>
  <si>
    <t xml:space="preserve">    46-M - Zemní práce při extr.mont.pracích</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</si>
  <si>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</si>
  <si>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</si>
  <si>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</si>
  <si>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</si>
  <si>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</si>
  <si>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</si>
  <si>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</si>
  <si>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</si>
  <si>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</si>
  <si>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</si>
  <si>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</si>
  <si>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</si>
  <si>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</si>
  <si>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</si>
  <si>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</si>
  <si>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</si>
  <si>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</si>
  <si>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</si>
  <si>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</si>
  <si>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121101101</t>
  </si>
  <si>
    <t>Sejmutí ornice s přemístěním na vzdálenost do 50 m</t>
  </si>
  <si>
    <t>m3</t>
  </si>
  <si>
    <t>CS ÚRS 2017 02</t>
  </si>
  <si>
    <t>4</t>
  </si>
  <si>
    <t>1486826350</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</si>
  <si>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</si>
  <si>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</si>
  <si>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</si>
  <si>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</si>
  <si>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</si>
  <si>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337*0,15</t>
  </si>
  <si>
    <t>35*0,15</t>
  </si>
  <si>
    <t>Součet</t>
  </si>
  <si>
    <t>122201101</t>
  </si>
  <si>
    <t>Odkopávky a prokopávky nezapažené v hornině tř. 3 objem do 100 m3</t>
  </si>
  <si>
    <t>1978942787</t>
  </si>
  <si>
    <t>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</si>
  <si>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</si>
  <si>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95+45</t>
  </si>
  <si>
    <t>3</t>
  </si>
  <si>
    <t>122201109</t>
  </si>
  <si>
    <t>Příplatek za lepivost u odkopávek v hornině tř. 1 až 3</t>
  </si>
  <si>
    <t>1684139242</t>
  </si>
  <si>
    <t>Odkopávky a prokopávky nezapažené s přehozením výkopku na vzdálenost do 3 m nebo s naložením na dopravní prostředek v hornině tř. 3 Příplatek k cenám za lepivost horniny tř. 3</t>
  </si>
  <si>
    <t>140</t>
  </si>
  <si>
    <t>132201101</t>
  </si>
  <si>
    <t>Hloubení rýh š do 600 mm v hornině tř. 3 objemu do 100 m3</t>
  </si>
  <si>
    <t>-605321792</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</si>
  <si>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</si>
  <si>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</si>
  <si>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(4+2)*0,4*1,2</t>
  </si>
  <si>
    <t>5</t>
  </si>
  <si>
    <t>132201109</t>
  </si>
  <si>
    <t>Příplatek za lepivost k hloubení rýh š do 600 mm v hornině tř. 3</t>
  </si>
  <si>
    <t>-663394573</t>
  </si>
  <si>
    <t>Hloubení zapažených i nezapažených rýh šířky do 600 mm s urovnáním dna do předepsaného profilu a spádu v hornině tř. 3 Příplatek k cenám za lepivost horniny tř. 3</t>
  </si>
  <si>
    <t>2,88</t>
  </si>
  <si>
    <t>6</t>
  </si>
  <si>
    <t>133201101</t>
  </si>
  <si>
    <t>Hloubení šachet v hornině tř. 3 objemu do 100 m3</t>
  </si>
  <si>
    <t>1699050082</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</si>
  <si>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</si>
  <si>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</si>
  <si>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4*1*1*1,5</t>
  </si>
  <si>
    <t>7</t>
  </si>
  <si>
    <t>133201109</t>
  </si>
  <si>
    <t>Příplatek za lepivost u hloubení šachet v hornině tř. 3</t>
  </si>
  <si>
    <t>-1888969943</t>
  </si>
  <si>
    <t>Hloubení zapažených i nezapažených šachet s případným nutným přemístěním výkopku ve výkopišti v hornině tř. 3 Příplatek k cenám za lepivost horniny tř. 3</t>
  </si>
  <si>
    <t>8</t>
  </si>
  <si>
    <t>151101201</t>
  </si>
  <si>
    <t>Zřízení příložného pažení stěn výkopu hl do 4 m</t>
  </si>
  <si>
    <t>m2</t>
  </si>
  <si>
    <t>-162079294</t>
  </si>
  <si>
    <t>Zřízení pažení stěn výkopu bez rozepření nebo vzepření příložné,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</si>
  <si>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</si>
  <si>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P</t>
  </si>
  <si>
    <t>Poznámka k položce:
o použití pažení bude rozhodnuto na místě při zjištění základových poměrů v místě pažení</t>
  </si>
  <si>
    <t>" pro budování opěrné zdi" 1,6*25</t>
  </si>
  <si>
    <t>9</t>
  </si>
  <si>
    <t>151101211</t>
  </si>
  <si>
    <t>Odstranění příložného pažení stěn hl do 4 m</t>
  </si>
  <si>
    <t>-106079506</t>
  </si>
  <si>
    <t>Odstranění pažení stěn výkopu s uložením pažin na vzdálenost do 3 m od okraje výkopu příložné, hloubky do 4 m</t>
  </si>
  <si>
    <t>40</t>
  </si>
  <si>
    <t>10</t>
  </si>
  <si>
    <t>151101401</t>
  </si>
  <si>
    <t>Zřízení vzepření stěn při pažení příložném hl do 4 m</t>
  </si>
  <si>
    <t>159451516</t>
  </si>
  <si>
    <t>Zřízení vzepření zapažených stěn výkopů s potřebným přepažováním při roubení příložném, hloubky do 4 m</t>
  </si>
  <si>
    <t xml:space="preserve">Poznámka k souboru cen:_x000D_
1. Ceny nelze použít pro kotvení zapažených stěn zvenku; toto kotvení se oceňuje příslušnými cenami katalogu 800-2 Zvláštní zakládání objektů. </t>
  </si>
  <si>
    <t>11</t>
  </si>
  <si>
    <t>151101411</t>
  </si>
  <si>
    <t>Odstranění vzepření stěn při pažení příložném hl do 4 m</t>
  </si>
  <si>
    <t>-1406405298</t>
  </si>
  <si>
    <t>Odstranění vzepření stěn výkopů s uložením materiálu na vzdálenost do 3 m od kraje výkopu při roubení příložném, hloubky do 4 m</t>
  </si>
  <si>
    <t>12</t>
  </si>
  <si>
    <t>162401102</t>
  </si>
  <si>
    <t>Vodorovné přemístění do 2000 m výkopku/sypaniny z horniny tř. 1 až 4</t>
  </si>
  <si>
    <t>1912265190</t>
  </si>
  <si>
    <t>Vodorovné přemístění výkopku nebo sypaniny po suchu na obvyklém dopravním prostředku, bez naložení výkopku, avšak se složením bez rozhrnutí z horniny tř. 1 až 4 na vzdálenost přes 1 500 do 2 000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</si>
  <si>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</si>
  <si>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"zemina k ohumusování na skládku stavby" 35*0,15</t>
  </si>
  <si>
    <t>"zemina na skládku stavby a zpět na místo upotřebení" 18*2</t>
  </si>
  <si>
    <t>13</t>
  </si>
  <si>
    <t>162601102</t>
  </si>
  <si>
    <t>Vodorovné přemístění do 5000 m výkopku/sypaniny z horniny tř. 1 až 4</t>
  </si>
  <si>
    <t>-369885078</t>
  </si>
  <si>
    <t>Vodorovné přemístění výkopku nebo sypaniny po suchu na obvyklém dopravním prostředku, bez naložení výkopku, avšak se složením bez rozhrnutí z horniny tř. 1 až 4 na vzdálenost přes 4 000 do 5 000 m</t>
  </si>
  <si>
    <t>55,8-(35*0,15)</t>
  </si>
  <si>
    <t>(140+2,88+6)-18-1,92</t>
  </si>
  <si>
    <t>14</t>
  </si>
  <si>
    <t>167101101</t>
  </si>
  <si>
    <t>Nakládání výkopku z hornin tř. 1 až 4 do 100 m3</t>
  </si>
  <si>
    <t>-167720952</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</si>
  <si>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</si>
  <si>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</si>
  <si>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18</t>
  </si>
  <si>
    <t>171201201</t>
  </si>
  <si>
    <t>Uložení sypaniny na skládky</t>
  </si>
  <si>
    <t>-868438346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</si>
  <si>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</si>
  <si>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16</t>
  </si>
  <si>
    <t>171201211</t>
  </si>
  <si>
    <t>Poplatek za uložení odpadu ze sypaniny na skládce (skládkovné)</t>
  </si>
  <si>
    <t>t</t>
  </si>
  <si>
    <t>1542383713</t>
  </si>
  <si>
    <t>Uložení sypaniny poplatek za uložení sypaniny na skládce (skládkovné)</t>
  </si>
  <si>
    <t>179,51*1,9</t>
  </si>
  <si>
    <t>17</t>
  </si>
  <si>
    <t>174101101</t>
  </si>
  <si>
    <t>Zásyp jam, šachet rýh nebo kolem objektů sypaninou se zhutněním</t>
  </si>
  <si>
    <t>-1749464700</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</si>
  <si>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</si>
  <si>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</si>
  <si>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"obsyp UV štěrkopískem" (6+6)*0,6</t>
  </si>
  <si>
    <t>"zásyp přípojek zeminou" ((4+2)*0,8*0,4)</t>
  </si>
  <si>
    <t>"zásyp zeminou za opěrnou zdí" 1*0,2*(44+46)</t>
  </si>
  <si>
    <t>175151101</t>
  </si>
  <si>
    <t>Obsypání potrubí strojně sypaninou bez prohození, uloženou do 3 m</t>
  </si>
  <si>
    <t>1800085094</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</si>
  <si>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</si>
  <si>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</si>
  <si>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(4+2)*0,14</t>
  </si>
  <si>
    <t>19</t>
  </si>
  <si>
    <t>M</t>
  </si>
  <si>
    <t>583312000</t>
  </si>
  <si>
    <t>štěrkopísek netříděný zásypový materiál</t>
  </si>
  <si>
    <t>1110362615</t>
  </si>
  <si>
    <t>(7,2+0,84)*2</t>
  </si>
  <si>
    <t>20</t>
  </si>
  <si>
    <t>181951102</t>
  </si>
  <si>
    <t>Úprava pláně v hornině tř. 1 až 4 se zhutněním</t>
  </si>
  <si>
    <t>-985646535</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</si>
  <si>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</si>
  <si>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</si>
  <si>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392+23</t>
  </si>
  <si>
    <t>Zakládání</t>
  </si>
  <si>
    <t>271572211</t>
  </si>
  <si>
    <t>Podsyp pod základové konstrukce se zhutněním z netříděného štěrkopísku</t>
  </si>
  <si>
    <t>-1141428443</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</si>
  <si>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</si>
  <si>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</si>
  <si>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88*0,3*0,1</t>
  </si>
  <si>
    <t>22</t>
  </si>
  <si>
    <t>274313611</t>
  </si>
  <si>
    <t>Základové pásy z betonu tř. C 16/20</t>
  </si>
  <si>
    <t>-203514930</t>
  </si>
  <si>
    <t>Základy z betonu prostého pasy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</si>
  <si>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</si>
  <si>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88*(0,25*0,1)</t>
  </si>
  <si>
    <t>23</t>
  </si>
  <si>
    <t>274351121</t>
  </si>
  <si>
    <t>Zřízení bednění základových pasů rovného</t>
  </si>
  <si>
    <t>-1967112268</t>
  </si>
  <si>
    <t>Bednění základů pasů rovné zřízení</t>
  </si>
  <si>
    <t xml:space="preserve">Poznámka k souboru cen:_x000D_
1. Ceny jsou určeny pro bednění ve volném prostranství, ve volných nebo zapažených jamách, rýhách a šachtách. 2. Kruhové nebo obloukové bednění poloměru do 1 m se oceňuje individuálně. </t>
  </si>
  <si>
    <t>(88*0,1*2)+(2*0,25*0,1)</t>
  </si>
  <si>
    <t>24</t>
  </si>
  <si>
    <t>274351122</t>
  </si>
  <si>
    <t>Odstranění bednění základových pasů rovného</t>
  </si>
  <si>
    <t>2128615809</t>
  </si>
  <si>
    <t>Bednění základů pasů rovné odstranění</t>
  </si>
  <si>
    <t>17,65</t>
  </si>
  <si>
    <t>25</t>
  </si>
  <si>
    <t>279113132</t>
  </si>
  <si>
    <t>Základová zeď tl do 200 mm z tvárnic ztraceného bednění včetně výplně z betonu tř. C 16/20</t>
  </si>
  <si>
    <t>-1301413517</t>
  </si>
  <si>
    <t>Základové zdi z tvárnic ztraceného bednění včetně výplně z betonu bez zvláštních nároků na vliv prostředí třídy C 16/20, tloušťky zdiva přes 150 do 200 mm</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</si>
  <si>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</si>
  <si>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528*(0,5*0,25)*1,02</t>
  </si>
  <si>
    <t>Svislé a kompletní konstrukce</t>
  </si>
  <si>
    <t>26</t>
  </si>
  <si>
    <t>311113212</t>
  </si>
  <si>
    <t>Nosná zeď tl 200 mm ze štípaných tvárnic ztraceného bednění přírodních včetně výplně z betonu</t>
  </si>
  <si>
    <t>-2092677457</t>
  </si>
  <si>
    <t>Nadzákladové zdi z tvárnic ztraceného bednění štípaných, včetně výplně z betonu třídy C 16/20 přírodních, tloušťky zdiva 200 mm</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</si>
  <si>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</si>
  <si>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(940*0,4*0,2)*1,02</t>
  </si>
  <si>
    <t>27</t>
  </si>
  <si>
    <t>311361821</t>
  </si>
  <si>
    <t>Výztuž nosných zdí betonářskou ocelí 10 505</t>
  </si>
  <si>
    <t>724566290</t>
  </si>
  <si>
    <t>Výztuž nadzákladových zdí nosných svislých nebo odkloněných od svislice, rovných nebo oblých z betonářské oceli 10 505 (R) nebo BSt 500</t>
  </si>
  <si>
    <t>((940)*(0,4+0,4)*(0,2+0,2))/1000</t>
  </si>
  <si>
    <t>((528)*(0,5+0,5)*(0,25+0,25))/1000</t>
  </si>
  <si>
    <t>0,565*1,05 'Přepočtené koeficientem množství</t>
  </si>
  <si>
    <t>28</t>
  </si>
  <si>
    <t>339921131</t>
  </si>
  <si>
    <t>Osazování betonových palisád do betonového základu v řadě výšky prvku do 0,5 m</t>
  </si>
  <si>
    <t>m</t>
  </si>
  <si>
    <t>44908097</t>
  </si>
  <si>
    <t>Osazování palisád betonových v řadě se zabetonováním výšky palisády do 500 mm</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</si>
  <si>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</si>
  <si>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8,5</t>
  </si>
  <si>
    <t>29</t>
  </si>
  <si>
    <t>palisáda_01</t>
  </si>
  <si>
    <t>palisáda betonová přírodní 12x18x40 cm</t>
  </si>
  <si>
    <t>kus</t>
  </si>
  <si>
    <t>-1650023493</t>
  </si>
  <si>
    <t>prefabrikáty pro komunální stavby a pro terénní úpravu ostatní betonové a železobetonové palisády provedení: přírodní /dl x š (D) x v/  12 x 18 x 40</t>
  </si>
  <si>
    <t>(8,5/0,18)*1,01</t>
  </si>
  <si>
    <t>30</t>
  </si>
  <si>
    <t>339921132</t>
  </si>
  <si>
    <t>Osazování betonových palisád do betonového základu v řadě výšky prvku přes 0,5 do 1 m</t>
  </si>
  <si>
    <t>2123258952</t>
  </si>
  <si>
    <t>Osazování palisád betonových v řadě se zabetonováním výšky palisády přes 500 do 1000 mm</t>
  </si>
  <si>
    <t>55</t>
  </si>
  <si>
    <t>31</t>
  </si>
  <si>
    <t>palisáda_03</t>
  </si>
  <si>
    <t>palisáda betonová přírodní 12x18x80 cm</t>
  </si>
  <si>
    <t>928619048</t>
  </si>
  <si>
    <t>prefabrikáty pro komunální stavby a pro terénní úpravu ostatní betonové a železobetonové palisády provedení: přírodní /dl x š (D) x v/  12 x 18 x 80</t>
  </si>
  <si>
    <t>(55/0,18)*1,01</t>
  </si>
  <si>
    <t>32</t>
  </si>
  <si>
    <t>339921133</t>
  </si>
  <si>
    <t>Osazování betonových palisád do betonového základu v řadě výšky prvku přes 1 do 1,5 m</t>
  </si>
  <si>
    <t>-1087160293</t>
  </si>
  <si>
    <t>Osazování palisád betonových v řadě se zabetonováním výšky palisády přes 1000 do 1500 mm</t>
  </si>
  <si>
    <t>33</t>
  </si>
  <si>
    <t>palisáda_04</t>
  </si>
  <si>
    <t>palisáda betonová přírodní 12x18x120 cm</t>
  </si>
  <si>
    <t>716996839</t>
  </si>
  <si>
    <t>prefabrikáty pro komunální stavby a pro terénní úpravu ostatní betonové a železobetonové palisády provedení: přírodní /dl x š (D) x v/  12 x 18 x 120</t>
  </si>
  <si>
    <t>(2/0,18)*1,01</t>
  </si>
  <si>
    <t>34</t>
  </si>
  <si>
    <t>348272513</t>
  </si>
  <si>
    <t>Plotová stříška pro zeď tl 195 mm z tvarovek hladkých nebo štípaných přírodních</t>
  </si>
  <si>
    <t>-805625102</t>
  </si>
  <si>
    <t>Ploty z tvárnic betonových plotová stříška lepená mrazuvzdorným lepidlem z tvarovek hladkých nebo štípaných, sedlového tvaru přírodních, tloušťka zdiva 195 mm</t>
  </si>
  <si>
    <t xml:space="preserve">Poznámka k souboru cen:_x000D_
1. Množství jednotek se u: a) plotových zdí určuje v m2 plochy zdiva, b) příplatku za vyztužení sloupku průběžných plotových zdí určuje v m2 plochy zdiva, c) ztužujících věnců průběžných plotových zdí určuje v m délky zdiva, d) plotové stříšky určuje v m délky zdiva, e) plotových sloupků určuje v m výšky jednotlivých sloupků, f) sloupových hlavic určuje v kusech jednotlivých sloupů, g) kovových doplňků plotového zdiva určuje v kusech jednotlivých dílů. 2. Položky -229. jsou určeny pro ocenění ztužujících sloupků u průběžných plotových zdí, jedná se o tzv. ztracené sloupky. 3. Položky -23.. jsou určeny pro ocenění ztužujících věnců u průběžných plotových zdí výšky přes 2 m. </t>
  </si>
  <si>
    <t>88</t>
  </si>
  <si>
    <t>Vodorovné konstrukce</t>
  </si>
  <si>
    <t>35</t>
  </si>
  <si>
    <t>451573111</t>
  </si>
  <si>
    <t>Lože pod potrubí otevřený výkop ze štěrkopísku</t>
  </si>
  <si>
    <t>1613015984</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</si>
  <si>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</si>
  <si>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</si>
  <si>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0,4*0,1*(4+2)</t>
  </si>
  <si>
    <t>Komunikace pozemní</t>
  </si>
  <si>
    <t>36</t>
  </si>
  <si>
    <t>564851113</t>
  </si>
  <si>
    <t>Podklad ze štěrkodrtě ŠD tl 170 mm</t>
  </si>
  <si>
    <t>1443299108</t>
  </si>
  <si>
    <t>Podklad ze štěrkodrti ŠD s rozprostřením a zhutněním, po zhutnění tl. 170 mm</t>
  </si>
  <si>
    <t>392</t>
  </si>
  <si>
    <t>37</t>
  </si>
  <si>
    <t>564861113</t>
  </si>
  <si>
    <t>Podklad ze štěrkodrtě ŠD tl 220 mm</t>
  </si>
  <si>
    <t>-1918284564</t>
  </si>
  <si>
    <t>Podklad ze štěrkodrti ŠD s rozprostřením a zhutněním, po zhutnění tl. 220 mm</t>
  </si>
  <si>
    <t>38</t>
  </si>
  <si>
    <t>565155111</t>
  </si>
  <si>
    <t>Asfaltový beton vrstva podkladní ACP 16 (obalované kamenivo OKS) tl 70 mm š do 3 m</t>
  </si>
  <si>
    <t>-1019373114</t>
  </si>
  <si>
    <t>Asfaltový beton vrstva podkladní ACP 16 (obalované kamenivo střednězrnné - OKS) s rozprostřením a zhutněním v pruhu šířky do 3 m, po zhutnění tl. 70 mm</t>
  </si>
  <si>
    <t xml:space="preserve">Poznámka k souboru cen:_x000D_
1. ČSN EN 13108-1 připouští pro ACP 16 pouze tl. 50 až 80 mm. </t>
  </si>
  <si>
    <t>102</t>
  </si>
  <si>
    <t>39</t>
  </si>
  <si>
    <t>567122111</t>
  </si>
  <si>
    <t>Podklad ze směsi stmelené cementem SC C 8/10 (KSC I) tl 120 mm</t>
  </si>
  <si>
    <t>-728505648</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</si>
  <si>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</si>
  <si>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</si>
  <si>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573191111</t>
  </si>
  <si>
    <t>Postřik infiltrační kationaktivní emulzí v množství 1 kg/m2</t>
  </si>
  <si>
    <t>1365604926</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</si>
  <si>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</si>
  <si>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</si>
  <si>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41</t>
  </si>
  <si>
    <t>573211108</t>
  </si>
  <si>
    <t>Postřik živičný spojovací z asfaltu v množství 0,40 kg/m2</t>
  </si>
  <si>
    <t>509640309</t>
  </si>
  <si>
    <t>Postřik spojovací PS bez posypu kamenivem z asfaltu silničního, v množství 0,40 kg/m2</t>
  </si>
  <si>
    <t>42</t>
  </si>
  <si>
    <t>577134111</t>
  </si>
  <si>
    <t>Asfaltový beton vrstva obrusná ACO 11 (ABS) tř. I tl 40 mm š do 3 m z nemodifikovaného asfaltu</t>
  </si>
  <si>
    <t>57557395</t>
  </si>
  <si>
    <t>Asfaltový beton vrstva obrusná ACO 11 (ABS) s rozprostřením a se zhutněním z nemodifikovaného asfaltu v pruhu šířky do 3 m tř. I, po zhutnění tl. 40 mm</t>
  </si>
  <si>
    <t xml:space="preserve">Poznámka k souboru cen:_x000D_
1. ČSN EN 13108-1 připouští pro ACO 11 pouze tl. 35 až 50 mm. </t>
  </si>
  <si>
    <t>43</t>
  </si>
  <si>
    <t>596211110</t>
  </si>
  <si>
    <t>Kladení zámkové dlažby komunikací pro pěší tl 60 mm skupiny A pl do 50 m2</t>
  </si>
  <si>
    <t>-1146561632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</si>
  <si>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</si>
  <si>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</si>
  <si>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44</t>
  </si>
  <si>
    <t>592452670</t>
  </si>
  <si>
    <t>dlažba betonová zámková pro nevidomé 20 x 10 x 6 cm barevná</t>
  </si>
  <si>
    <t>1538951771</t>
  </si>
  <si>
    <t>dlažba skladebná betonová základní pro nevidomé 20 x 10 x 6 cm barevná</t>
  </si>
  <si>
    <t>9*1,03 'Přepočtené koeficientem množství</t>
  </si>
  <si>
    <t>45</t>
  </si>
  <si>
    <t>596211112</t>
  </si>
  <si>
    <t>Kladení zámkové dlažby komunikací pro pěší tl 60 mm skupiny A pl do 300 m2</t>
  </si>
  <si>
    <t>1355033030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</si>
  <si>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</si>
  <si>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281</t>
  </si>
  <si>
    <t>46</t>
  </si>
  <si>
    <t>592453080</t>
  </si>
  <si>
    <t>dlažba betonová zámková 20 x 10 x 6 cm přírodní</t>
  </si>
  <si>
    <t>-1422440913</t>
  </si>
  <si>
    <t>dlažba skladebná betonová základní 20 x 10 x 6 cm přírodní</t>
  </si>
  <si>
    <t>281*1,01 'Přepočtené koeficientem množství</t>
  </si>
  <si>
    <t>47</t>
  </si>
  <si>
    <t>596212210</t>
  </si>
  <si>
    <t>Kladení zámkové dlažby pozemních komunikací tl 80 mm skupiny A pl do 50 m2</t>
  </si>
  <si>
    <t>-351111056</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</si>
  <si>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</si>
  <si>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</si>
  <si>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48</t>
  </si>
  <si>
    <t>592452660</t>
  </si>
  <si>
    <t>dlažba betonová zámková 20 x 10 x 8 cm okrová</t>
  </si>
  <si>
    <t>1164347345</t>
  </si>
  <si>
    <t>dlažba skladebná betonová základní 20 x 10 x 8 cm barevná</t>
  </si>
  <si>
    <t>23*1,03 'Přepočtené koeficientem množství</t>
  </si>
  <si>
    <t>Trubní vedení</t>
  </si>
  <si>
    <t>49</t>
  </si>
  <si>
    <t>871265211</t>
  </si>
  <si>
    <t>Kanalizační potrubí z tvrdého PVC jednovrstvé tuhost třídy SN4 DN 110</t>
  </si>
  <si>
    <t>-1350026471</t>
  </si>
  <si>
    <t>Kanalizační potrubí z tvrdého PVC v otevřeném výkopu ve sklonu do 20 %, hladkého plnostěnného jednovrstvého, tuhost třídy SN 4 DN 110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</si>
  <si>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</si>
  <si>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50</t>
  </si>
  <si>
    <t>871315221</t>
  </si>
  <si>
    <t>Kanalizační potrubí z tvrdého PVC jednovrstvé tuhost třídy SN8 DN 160</t>
  </si>
  <si>
    <t>-1383283240</t>
  </si>
  <si>
    <t>Kanalizační potrubí z tvrdého PVC v otevřeném výkopu ve sklonu do 20 %, hladkého plnostěnného jednovrstvého, tuhost třídy SN 8 DN 160</t>
  </si>
  <si>
    <t>51</t>
  </si>
  <si>
    <t>895941111</t>
  </si>
  <si>
    <t>Zřízení vpusti kanalizační uliční z betonových dílců typ UV-50 normální</t>
  </si>
  <si>
    <t>1576395669</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</si>
  <si>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</si>
  <si>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
přesné složení UV bude stanoveno na místě</t>
  </si>
  <si>
    <t>4+4</t>
  </si>
  <si>
    <t>52</t>
  </si>
  <si>
    <t>592238570</t>
  </si>
  <si>
    <t>skruž betonová pro uliční vpusť horní TBV-Q 450/295/5b, 45x29,5x5 cm</t>
  </si>
  <si>
    <t>731559041</t>
  </si>
  <si>
    <t>skruž betonová pro uliční vpusť horní 45 x 29,5 x 5 cm</t>
  </si>
  <si>
    <t>53</t>
  </si>
  <si>
    <t>592238600</t>
  </si>
  <si>
    <t>skruž betonová pro uliční vpusť středová TBV-Q 450/195/6b, 45x19,5x5 cm</t>
  </si>
  <si>
    <t>-122631371</t>
  </si>
  <si>
    <t>skruž betonová pro uliční vpusť středová 45 x 19,5 x 5 cm</t>
  </si>
  <si>
    <t>54</t>
  </si>
  <si>
    <t>592238541</t>
  </si>
  <si>
    <t>skruž betonová pro uliční vpusťs výtokovým otvorem PVC "se sifonem" TBV-Q 450/570/3z, 45x57x5 cm</t>
  </si>
  <si>
    <t>CS ÚRS 2017 01</t>
  </si>
  <si>
    <t>-1077366521</t>
  </si>
  <si>
    <t>skruž betonová pro uliční vpusť s výtokovým otvorem PVC, 45x57x5 cm</t>
  </si>
  <si>
    <t>592238520</t>
  </si>
  <si>
    <t>dno betonové pro uliční vpusť s kalovou prohlubní TBV-Q 2a 45x30x5 cm</t>
  </si>
  <si>
    <t>-1359330985</t>
  </si>
  <si>
    <t>dno betonové pro uliční vpusť s kalovou prohlubní 45x30x5 cm</t>
  </si>
  <si>
    <t>56</t>
  </si>
  <si>
    <t>592238640</t>
  </si>
  <si>
    <t>prstenec betonový pro uliční vpusť vyrovnávací TBV-Q 390/60/10a, 39x6x13 cm</t>
  </si>
  <si>
    <t>719921992</t>
  </si>
  <si>
    <t>prstenec betonový pro uliční vpusť vyrovnávací 39 x 6 x 13 cm</t>
  </si>
  <si>
    <t>57</t>
  </si>
  <si>
    <t>592238741</t>
  </si>
  <si>
    <t>koš pozink. A4 DIN 4052, vysoký, pro rám 500/500</t>
  </si>
  <si>
    <t>655174397</t>
  </si>
  <si>
    <t>koš vysoký pro uliční vpusti, žárově zinkovaný plech,pro rám 500/500</t>
  </si>
  <si>
    <t>58</t>
  </si>
  <si>
    <t>899000_RP1</t>
  </si>
  <si>
    <t>Zrušení uliční vpusti</t>
  </si>
  <si>
    <t>-1526093733</t>
  </si>
  <si>
    <t>Bourání vpusti betonové či zděné</t>
  </si>
  <si>
    <t xml:space="preserve">Poznámka k položce:
Kompletní odstranění vč. naložení, odvozu suti na skládku
</t>
  </si>
  <si>
    <t>59</t>
  </si>
  <si>
    <t>899202211</t>
  </si>
  <si>
    <t>Demontáž mříží litinových včetně rámů hmotnosti přes 50 do 100 kg</t>
  </si>
  <si>
    <t>-1009482521</t>
  </si>
  <si>
    <t>Demontáž mříží litinových včetně rámů, hmotnosti jednotlivě přes 50 do 100 Kg</t>
  </si>
  <si>
    <t>60</t>
  </si>
  <si>
    <t>899203112</t>
  </si>
  <si>
    <t>Osazení mříží litinových včetně rámů a košů na bahno pro třídu zatížení B12, C250</t>
  </si>
  <si>
    <t>368858604</t>
  </si>
  <si>
    <t>Osazení mříží litinových včetně rámů a košů na bahno pro třídu zatížení B125, C250</t>
  </si>
  <si>
    <t xml:space="preserve">Poznámka k souboru cen:_x000D_
1. V cenách nejsou započteny náklady na dodání mříží, rámů a košů na bahno; tyto náklady se oceňují ve specifikaci. </t>
  </si>
  <si>
    <t>61</t>
  </si>
  <si>
    <t>mříž_sklopná</t>
  </si>
  <si>
    <t>vpust obrubniková  B125 víko / C 250 mříž výklopná</t>
  </si>
  <si>
    <t>-1487193181</t>
  </si>
  <si>
    <t>62</t>
  </si>
  <si>
    <t>899204112</t>
  </si>
  <si>
    <t>Osazení mříží litinových včetně rámů a košů na bahno pro třídu zatížení D400, E600</t>
  </si>
  <si>
    <t>-2081131775</t>
  </si>
  <si>
    <t>63</t>
  </si>
  <si>
    <t>592238780</t>
  </si>
  <si>
    <t>mříž M1 D400 DIN 19583-13, 500/500 mm</t>
  </si>
  <si>
    <t>1234456267</t>
  </si>
  <si>
    <t>mříž vtoková pro uliční vpusti 500/500 mm</t>
  </si>
  <si>
    <t>64</t>
  </si>
  <si>
    <t>592238760</t>
  </si>
  <si>
    <t>rám zabetonovaný DIN 19583-9 500/500 mm</t>
  </si>
  <si>
    <t>-1553703534</t>
  </si>
  <si>
    <t>rám zabetonovaný pro uliční vpusti 500/500 mm</t>
  </si>
  <si>
    <t>65</t>
  </si>
  <si>
    <t>899331111</t>
  </si>
  <si>
    <t>Výšková úprava uličního vstupu nebo vpusti do 200 mm zvýšením poklopu</t>
  </si>
  <si>
    <t>484241617</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</si>
  <si>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</si>
  <si>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66</t>
  </si>
  <si>
    <t>navrtávka_02</t>
  </si>
  <si>
    <t>navrtání kanalizace DN 160</t>
  </si>
  <si>
    <t>-577768876</t>
  </si>
  <si>
    <t xml:space="preserve">Poznámka k položce:
vč. utěsnění přípojky
</t>
  </si>
  <si>
    <t>1+1</t>
  </si>
  <si>
    <t>Ostatní konstrukce a práce-bourání</t>
  </si>
  <si>
    <t>67</t>
  </si>
  <si>
    <t>911121111</t>
  </si>
  <si>
    <t>Montáž zábradlí ocelového přichyceného vruty do betonového podkladu</t>
  </si>
  <si>
    <t>1369440774</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</si>
  <si>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</si>
  <si>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68</t>
  </si>
  <si>
    <t>5539150RP</t>
  </si>
  <si>
    <t>zábradí z kovové konstrukce s povrchovou úpravou v. 120 cm</t>
  </si>
  <si>
    <t>46103488</t>
  </si>
  <si>
    <t>zábradí z kovové konstrukce s povrchovou úpravou</t>
  </si>
  <si>
    <t>69</t>
  </si>
  <si>
    <t>914111111</t>
  </si>
  <si>
    <t>Montáž svislé dopravní značky do velikosti 1 m2 objímkami na sloupek nebo konzolu</t>
  </si>
  <si>
    <t>-1491731617</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</si>
  <si>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</si>
  <si>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</si>
  <si>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"stávající" 1+1</t>
  </si>
  <si>
    <t>70</t>
  </si>
  <si>
    <t>914511112</t>
  </si>
  <si>
    <t>Montáž sloupku dopravních značek délky do 3,5 m s betonovým základem a patkou</t>
  </si>
  <si>
    <t>1458622095</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</si>
  <si>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</si>
  <si>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</si>
  <si>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71</t>
  </si>
  <si>
    <t>916111123</t>
  </si>
  <si>
    <t>Osazení obruby z drobných kostek s boční opěrou do lože z betonu prostého</t>
  </si>
  <si>
    <t>-1404898608</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</si>
  <si>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</si>
  <si>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</si>
  <si>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"60% stávající, 40% nové"</t>
  </si>
  <si>
    <t>202</t>
  </si>
  <si>
    <t>72</t>
  </si>
  <si>
    <t>583801100</t>
  </si>
  <si>
    <t>kostka dlažební drobná, žula, I.jakost, velikost 12 cm</t>
  </si>
  <si>
    <t>-269375860</t>
  </si>
  <si>
    <t>(202*0,4*0,12)/4,5</t>
  </si>
  <si>
    <t>2,155*1,01 'Přepočtené koeficientem množství</t>
  </si>
  <si>
    <t>73</t>
  </si>
  <si>
    <t>916131113</t>
  </si>
  <si>
    <t>Osazení silničního obrubníku betonového ležatého s boční opěrou do lože z betonu prostého</t>
  </si>
  <si>
    <t>1262492689</t>
  </si>
  <si>
    <t>Osazení silničního obrubníku betonového se zřízením lože, s vyplněním a zatřením spár cementovou maltou ležatého s boční opěrou z betonu prostého tř. C 12/15, do lože z betonu prostého téže značky</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</si>
  <si>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</si>
  <si>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13+(3+3)*0,6</t>
  </si>
  <si>
    <t>74</t>
  </si>
  <si>
    <t>592_KO_01.0</t>
  </si>
  <si>
    <t>obrubník betonový KO ke kruhovým objezdům "přímý" 60x30x19,5 cm šedá</t>
  </si>
  <si>
    <t>-1576438042</t>
  </si>
  <si>
    <t>(13)/0,6</t>
  </si>
  <si>
    <t>21,667*1,01 'Přepočtené koeficientem množství</t>
  </si>
  <si>
    <t>75</t>
  </si>
  <si>
    <t>592_KO_03.1</t>
  </si>
  <si>
    <t>obrubník betonový KO ke kruhovým objezdům "přechodový š. 15 cm" 60x30-15x19,5-25 cm šedá</t>
  </si>
  <si>
    <t>745851884</t>
  </si>
  <si>
    <t>Poznámka k položce:
obrubník přechodový 15 pravý 250 - 195
obrubník přechodový 15 levý 195 - 250</t>
  </si>
  <si>
    <t>"levý" 3</t>
  </si>
  <si>
    <t>"pravý" 3</t>
  </si>
  <si>
    <t>6*1,01 'Přepočtené koeficientem množství</t>
  </si>
  <si>
    <t>76</t>
  </si>
  <si>
    <t>916131213</t>
  </si>
  <si>
    <t>Osazení silničního obrubníku betonového stojatého s boční opěrou do lože z betonu prostého</t>
  </si>
  <si>
    <t>640699900</t>
  </si>
  <si>
    <t>Osazení silničního obrubníku betonového se zřízením lože, s vyplněním a zatřením spár cementovou maltou stojatého s boční opěrou z betonu prostého tř. C 12/15, do lože z betonu prostého téže značky</t>
  </si>
  <si>
    <t>169+5+21+95</t>
  </si>
  <si>
    <t>77</t>
  </si>
  <si>
    <t>592174650</t>
  </si>
  <si>
    <t>obrubník betonový silniční Standard 100x15x25 cm</t>
  </si>
  <si>
    <t>1270318872</t>
  </si>
  <si>
    <t>obrubník betonový silniční vibrolisovaný 100x15x25 cm</t>
  </si>
  <si>
    <t>169</t>
  </si>
  <si>
    <t>169*1,01 'Přepočtené koeficientem množství</t>
  </si>
  <si>
    <t>78</t>
  </si>
  <si>
    <t>592175100</t>
  </si>
  <si>
    <t>obrubník betonový silniční nájezdový 100x15x15 cm</t>
  </si>
  <si>
    <t>1390636439</t>
  </si>
  <si>
    <t>21*1,01 'Přepočtené koeficientem množství</t>
  </si>
  <si>
    <t>79</t>
  </si>
  <si>
    <t>592174690</t>
  </si>
  <si>
    <t>obrubník betonový silniční přechodový L + P Standard 100x15x15-25 cm</t>
  </si>
  <si>
    <t>-1769124253</t>
  </si>
  <si>
    <t>obrubník betonový silniční přechodový L + P vibrolisovaný 100x15x15-25 cm</t>
  </si>
  <si>
    <t>5*1,01 'Přepočtené koeficientem množství</t>
  </si>
  <si>
    <t>80</t>
  </si>
  <si>
    <t>592174160</t>
  </si>
  <si>
    <t>obrubník betonový chodníkový 100x10x25 cm</t>
  </si>
  <si>
    <t>-897878501</t>
  </si>
  <si>
    <t>95</t>
  </si>
  <si>
    <t>95*1,01 'Přepočtené koeficientem množství</t>
  </si>
  <si>
    <t>81</t>
  </si>
  <si>
    <t>935112111</t>
  </si>
  <si>
    <t>Osazení příkopového žlabu do betonu tl 100 mm z betonových tvárnic š 500 mm</t>
  </si>
  <si>
    <t>-1484156177</t>
  </si>
  <si>
    <t>Osazení betonového příkopového žlabu s vyplněním a zatřením spár cementovou maltou s ložem tl. 100 mm z betonu prostého tř. C 12/15 z betonových příkopových tvárnic šířky do 500 mm</t>
  </si>
  <si>
    <t xml:space="preserve">Poznámka k souboru cen:_x000D_
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 cenách -1911 a -2911 v m2 rozvinuté lícní plochy dlažby (žlabu). 4. Šířkou žlabu příkopových tvárnic se rozumí největší světlá šířka tvárnice. </t>
  </si>
  <si>
    <t>44+0,28*2</t>
  </si>
  <si>
    <t>82</t>
  </si>
  <si>
    <t>592277240</t>
  </si>
  <si>
    <t>žlab betonový dvouvrstvý  7/10 x 28 x 21</t>
  </si>
  <si>
    <t>55360703</t>
  </si>
  <si>
    <t>žlab betonový dvouvrstvý vibrolisovaný pro povrchové odvodnění 7/10 x 28 x 21</t>
  </si>
  <si>
    <t>44/0,28</t>
  </si>
  <si>
    <t>157,143*1,01 'Přepočtené koeficientem množství</t>
  </si>
  <si>
    <t>83</t>
  </si>
  <si>
    <t>592277270</t>
  </si>
  <si>
    <t>mříž litinová ke žlabům 7/10 x 28 x 21</t>
  </si>
  <si>
    <t>670710219</t>
  </si>
  <si>
    <t>mříž litinová ke žlabům betonovým pro povrchové odvodnění 7/10 x 28 x 21</t>
  </si>
  <si>
    <t>84</t>
  </si>
  <si>
    <t>979071122</t>
  </si>
  <si>
    <t>Očištění dlažebních kostek drobných s původním spárováním živičnou směsí nebo MC</t>
  </si>
  <si>
    <t>-894131970</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</si>
  <si>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</si>
  <si>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</si>
  <si>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201*0,12</t>
  </si>
  <si>
    <t>96</t>
  </si>
  <si>
    <t>Bourání konstrukcí</t>
  </si>
  <si>
    <t>85</t>
  </si>
  <si>
    <t>113106123</t>
  </si>
  <si>
    <t>Rozebrání dlažeb komunikací pro pěší ze zámkových dlaždic</t>
  </si>
  <si>
    <t>-2054053677</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</si>
  <si>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</si>
  <si>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</si>
  <si>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86</t>
  </si>
  <si>
    <t>966006132</t>
  </si>
  <si>
    <t>Odstranění značek dopravních nebo orientačních se sloupky s betonovými patkami</t>
  </si>
  <si>
    <t>776933326</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</si>
  <si>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</si>
  <si>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</si>
  <si>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87</t>
  </si>
  <si>
    <t>966006211</t>
  </si>
  <si>
    <t>Odstranění svislých dopravních značek ze sloupů, sloupků nebo konzol</t>
  </si>
  <si>
    <t>-566876411</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</si>
  <si>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</si>
  <si>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</si>
  <si>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113107122</t>
  </si>
  <si>
    <t>Odstranění podkladu pl do 50 m2 z kameniva drceného tl 200 mm</t>
  </si>
  <si>
    <t>-113359128</t>
  </si>
  <si>
    <t>Odstranění podkladů nebo krytů s přemístěním hmot na skládku na vzdálenost do 3 m nebo s naložením na dopravní prostředek v ploše jednotlivě do 50 m2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</si>
  <si>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</si>
  <si>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89</t>
  </si>
  <si>
    <t>113107142</t>
  </si>
  <si>
    <t>Odstranění krytu pl do 50 m2 živičných tl 100 mm</t>
  </si>
  <si>
    <t>-239606564</t>
  </si>
  <si>
    <t>Odstranění podkladů nebo krytů s přemístěním hmot na skládku na vzdálenost do 3 m nebo s naložením na dopravní prostředek v ploše jednotlivě do 50 m2 živičných, o tl. vrstvy přes 50 do 100 mm</t>
  </si>
  <si>
    <t>90</t>
  </si>
  <si>
    <t>113154122</t>
  </si>
  <si>
    <t>Frézování živičného krytu tl 40 mm pruh š 1 m pl do 500 m2 bez překážek v trase</t>
  </si>
  <si>
    <t>-1327053225</t>
  </si>
  <si>
    <t>Frézování živičného podkladu nebo krytu s naložením na dopravní prostředek plochy do 500 m2 bez překážek v trase pruhu šířky přes 0,5 m do 1 m, tloušťky vrstvy 40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</si>
  <si>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</si>
  <si>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91</t>
  </si>
  <si>
    <t>113154123.7</t>
  </si>
  <si>
    <t>Frézování živičného krytu tl 70 mm pruh š 1 m pl do 500 m2 bez překážek v trase</t>
  </si>
  <si>
    <t>1429295186</t>
  </si>
  <si>
    <t>Frézování živičného podkladu nebo krytu s naložením na dopravní prostředek plochy do 500 m2 bez překážek v trase pruhu šířky přes 0,5 m do 1 m, tloušťky vrstvy 70 mm</t>
  </si>
  <si>
    <t>92</t>
  </si>
  <si>
    <t>113202111</t>
  </si>
  <si>
    <t>Vytrhání obrub krajníků obrubníků stojatých</t>
  </si>
  <si>
    <t>555045054</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</si>
  <si>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</si>
  <si>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</si>
  <si>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207</t>
  </si>
  <si>
    <t>93</t>
  </si>
  <si>
    <t>113203111</t>
  </si>
  <si>
    <t>Vytrhání obrub z dlažebních kostek</t>
  </si>
  <si>
    <t>-161479860</t>
  </si>
  <si>
    <t>Vytrhání obrub s vybouráním lože, s přemístěním hmot na skládku na vzdálenost do 3 m nebo s naložením na dopravní prostředek z dlažebních kostek</t>
  </si>
  <si>
    <t>Poznámka k položce:
60% bude použito zpět, zbytek odvoz</t>
  </si>
  <si>
    <t>201</t>
  </si>
  <si>
    <t>94</t>
  </si>
  <si>
    <t>962042321</t>
  </si>
  <si>
    <t>Bourání zdiva nadzákladového z betonu prostého přes 1 m3</t>
  </si>
  <si>
    <t>-455971113</t>
  </si>
  <si>
    <t>Bourání zdiva z betonu prostého nadzákladového objemu přes 1 m3</t>
  </si>
  <si>
    <t xml:space="preserve">Poznámka k souboru cen:_x000D_
1. Bourání pilířů o průřezu přes 0,36 m2 se oceňuje cenami -2320 a - 2321 jako bourání zdiva nadzákladového z betonu prostého. </t>
  </si>
  <si>
    <t>966005111</t>
  </si>
  <si>
    <t>Rozebrání a odstranění silničního zábradlí se sloupky osazenými s betonovými patkami</t>
  </si>
  <si>
    <t>-452085332</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</si>
  <si>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</si>
  <si>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</si>
  <si>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966051111</t>
  </si>
  <si>
    <t>Bourání betonových palisád osazovaných v řadě</t>
  </si>
  <si>
    <t>97530018</t>
  </si>
  <si>
    <t>Bourání palisád betonových osazených v řadě</t>
  </si>
  <si>
    <t xml:space="preserve">Poznámka k souboru cen:_x000D_
1. V položkách jsou i náklady na bourání základu pro palisády. </t>
  </si>
  <si>
    <t>(0,18*0,12*1,2)*2</t>
  </si>
  <si>
    <t>997</t>
  </si>
  <si>
    <t>Přesun sutě</t>
  </si>
  <si>
    <t>97</t>
  </si>
  <si>
    <t>997221551</t>
  </si>
  <si>
    <t>Vodorovná doprava suti ze sypkých materiálů do 1 km</t>
  </si>
  <si>
    <t>-261211649</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</si>
  <si>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</si>
  <si>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</si>
  <si>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4,93</t>
  </si>
  <si>
    <t>10,506+18,258</t>
  </si>
  <si>
    <t>98</t>
  </si>
  <si>
    <t>997221559</t>
  </si>
  <si>
    <t>Příplatek ZKD 1 km u vodorovné dopravy suti ze sypkých materiálů</t>
  </si>
  <si>
    <t>2027724860</t>
  </si>
  <si>
    <t>Vodorovná doprava suti bez naložení, ale se složením a s hrubým urovnáním Příplatek k ceně za každý další i započatý 1 km přes 1 km</t>
  </si>
  <si>
    <t>33,694*4</t>
  </si>
  <si>
    <t>99</t>
  </si>
  <si>
    <t>997221561</t>
  </si>
  <si>
    <t>Vodorovná doprava suti z kusových materiálů do 1 km</t>
  </si>
  <si>
    <t>292152278</t>
  </si>
  <si>
    <t>Vodorovná doprava suti bez naložení, ale se složením a s hrubým urovnáním z kusových materiálů, na vzdálenost do 1 km</t>
  </si>
  <si>
    <t>1,3+0,164</t>
  </si>
  <si>
    <t>2,64</t>
  </si>
  <si>
    <t>42,435</t>
  </si>
  <si>
    <t>23,115*0,4</t>
  </si>
  <si>
    <t>6,6+0,175+0,135</t>
  </si>
  <si>
    <t>100</t>
  </si>
  <si>
    <t>997221569</t>
  </si>
  <si>
    <t>Příplatek ZKD 1 km u vodorovné dopravy suti z kusových materiálů</t>
  </si>
  <si>
    <t>1835103769</t>
  </si>
  <si>
    <t>62,695*4</t>
  </si>
  <si>
    <t>101</t>
  </si>
  <si>
    <t>997221815</t>
  </si>
  <si>
    <t>Poplatek za uložení betonového odpadu na skládce (skládkovné)</t>
  </si>
  <si>
    <t>1055218481</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</si>
  <si>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</si>
  <si>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</si>
  <si>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42,435+6,6</t>
  </si>
  <si>
    <t>0,175+0,135</t>
  </si>
  <si>
    <t>997221845</t>
  </si>
  <si>
    <t>Poplatek za uložení asfaltového odpadu bez obsahu dehtu na skládce (skládkovné)</t>
  </si>
  <si>
    <t>1621970193</t>
  </si>
  <si>
    <t>Poplatek za uložení stavebního odpadu na skládce (skládkovné) asfaltového bez obsahu dehtu</t>
  </si>
  <si>
    <t>103</t>
  </si>
  <si>
    <t>997221855</t>
  </si>
  <si>
    <t>Poplatek za uložení odpadu zeminy a kameniva na skládce (skládkovné)</t>
  </si>
  <si>
    <t>-2086315395</t>
  </si>
  <si>
    <t>Poplatek za uložení stavebního odpadu na skládce (skládkovné) zeminy a kameniva</t>
  </si>
  <si>
    <t>9,246</t>
  </si>
  <si>
    <t>998</t>
  </si>
  <si>
    <t>Přesun hmot</t>
  </si>
  <si>
    <t>104</t>
  </si>
  <si>
    <t>998223011</t>
  </si>
  <si>
    <t>Přesun hmot pro pozemní komunikace s krytem dlážděným</t>
  </si>
  <si>
    <t>504496839</t>
  </si>
  <si>
    <t>Přesun hmot pro pozemní komunikace s krytem dlážděným dopravní vzdálenost do 200 m jakékoliv délky objektu</t>
  </si>
  <si>
    <t>Práce a dodávky M</t>
  </si>
  <si>
    <t>21-M</t>
  </si>
  <si>
    <t>Elektromontáže</t>
  </si>
  <si>
    <t>105</t>
  </si>
  <si>
    <t>ochrana_01.1</t>
  </si>
  <si>
    <t>Uložení stávajícího vedení do plastové chráničky půlené</t>
  </si>
  <si>
    <t>-208015703</t>
  </si>
  <si>
    <t>Uložení stávajícího sdělovacího vedení do plastové chráničky půlené</t>
  </si>
  <si>
    <t>Poznámka k položce:
vč. ručních zemních prací pro dočištění kabelů pro uložení chrániček</t>
  </si>
  <si>
    <t>"CETIN" 12</t>
  </si>
  <si>
    <t>"TV kabel" 8</t>
  </si>
  <si>
    <t>106</t>
  </si>
  <si>
    <t>přeložka_01</t>
  </si>
  <si>
    <t>Přeložka stranová stávajících kabelů</t>
  </si>
  <si>
    <t>1955158110</t>
  </si>
  <si>
    <t>Přeložka stranová stávajícího kabelu</t>
  </si>
  <si>
    <t>Poznámka k položce:
Musí být provedeno správcem sítě
Jedná se pouze o předběžnou částku, položka musí být podrobně vyčíslena správcem sítě</t>
  </si>
  <si>
    <t>"NN" 12,5</t>
  </si>
  <si>
    <t>"TV" 67</t>
  </si>
  <si>
    <t>"CETIN" 56</t>
  </si>
  <si>
    <t>107</t>
  </si>
  <si>
    <t>Sloupek TV</t>
  </si>
  <si>
    <t>Přemístění stávajícího sloupku plastového se zabetonováním</t>
  </si>
  <si>
    <t>-1128639885</t>
  </si>
  <si>
    <t>46-M</t>
  </si>
  <si>
    <t>Zemní práce při extr.mont.pracích</t>
  </si>
  <si>
    <t>108</t>
  </si>
  <si>
    <t>460150263</t>
  </si>
  <si>
    <t>Hloubení kabelových zapažených i nezapažených rýh ručně š 50 cm, hl 80 cm, v hornině tř 3</t>
  </si>
  <si>
    <t>-1570501870</t>
  </si>
  <si>
    <t>Hloubení zapažených i nezapažených kabelových rýh ručně včetně urovnání dna s přemístěním výkopku do vzdálenosti 3 m od okraje jámy nebo naložením na dopravní prostředek šířky 50 cm, hloubky 80 cm, v hornině třídy 3</t>
  </si>
  <si>
    <t xml:space="preserve">Poznámka k souboru cen:_x000D_
1. Ceny hloubení rýh v hornině třídy 6 a 7 se oceňují cenami souboru cen 460 20- . Hloubení nezapažených kabelových rýh strojně. </t>
  </si>
  <si>
    <t>"pro stranovou přeložku - hloubka stáv. uložení odhadnuta"</t>
  </si>
  <si>
    <t>12,5+67+56</t>
  </si>
  <si>
    <t>109</t>
  </si>
  <si>
    <t>460421182</t>
  </si>
  <si>
    <t>Lože kabelů z písku nebo štěrkopísku tl 10 cm nad kabel, kryté plastovou folií, š lože do 50 cm</t>
  </si>
  <si>
    <t>-734895661</t>
  </si>
  <si>
    <t>Kabelové lože včetně podsypu, zhutnění a urovnání povrchu z písku nebo štěrkopísku tloušťky 10 cm nad kabel zakryté plastovou fólií, šířky lože přes 25 do 50 cm</t>
  </si>
  <si>
    <t xml:space="preserve">Poznámka k souboru cen:_x000D_
1. V cenách -1021 až -1072, -1121 až -1172 a -1221 až -1272 nejsou započteny náklady na dodávku betonových a plastových desek. Tato dodávka se oceňuje ve specifikaci. </t>
  </si>
  <si>
    <t>135,5</t>
  </si>
  <si>
    <t>110</t>
  </si>
  <si>
    <t>460470012</t>
  </si>
  <si>
    <t>Provizorní zajištění kabelů ve výkopech při jejich souběhu</t>
  </si>
  <si>
    <t>87018407</t>
  </si>
  <si>
    <t>Provizorní zajištění inženýrských sítí ve výkopech pomocí drátů, dřevěných a plastových prvků apod. kabelů při souběhu</t>
  </si>
  <si>
    <t>111</t>
  </si>
  <si>
    <t>460560263</t>
  </si>
  <si>
    <t>Zásyp rýh ručně šířky 50 cm, hloubky 80 cm, z horniny třídy 3</t>
  </si>
  <si>
    <t>217797358</t>
  </si>
  <si>
    <t>Zásyp kabelových rýh ručně s uložením výkopku ve vrstvách včetně zhutnění a urovnání povrchu šířky 50 cm hloubky 80 cm, v hornině třídy 3</t>
  </si>
  <si>
    <t>SO 101 - B - Neuznatelné náklady - Soupis prací</t>
  </si>
  <si>
    <t>317600666</t>
  </si>
  <si>
    <t>"zemina k ohumusování ze skládky stavby" 35*0,15</t>
  </si>
  <si>
    <t>-8484751</t>
  </si>
  <si>
    <t>"zemina pro ohumusování na skládce stavby" 35*0,15</t>
  </si>
  <si>
    <t>181111111</t>
  </si>
  <si>
    <t>Plošná úprava terénu do 500 m2 zemina tř 1 až 4 nerovnosti do 100 mm v rovinně a svahu do 1:5</t>
  </si>
  <si>
    <t>817467776</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</si>
  <si>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</si>
  <si>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</si>
  <si>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181411131</t>
  </si>
  <si>
    <t>Založení parkového trávníku výsevem plochy do 1000 m2 v rovině a ve svahu do 1:5</t>
  </si>
  <si>
    <t>1647855245</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</si>
  <si>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</si>
  <si>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</si>
  <si>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005724150</t>
  </si>
  <si>
    <t>osivo směs travní parková směs exclusive</t>
  </si>
  <si>
    <t>kg</t>
  </si>
  <si>
    <t>1816046747</t>
  </si>
  <si>
    <t>(35)*0,03</t>
  </si>
  <si>
    <t>183402121</t>
  </si>
  <si>
    <t>Rozrušení půdy souvislé plochy do 500 m2 hloubky do 150 mm v rovině a svahu do 1:5</t>
  </si>
  <si>
    <t>1464749242</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</si>
  <si>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</si>
  <si>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</si>
  <si>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184802111</t>
  </si>
  <si>
    <t>Chemické odplevelení před založením kultury nad 20 m2 postřikem na široko v rovině a svahu do 1:5</t>
  </si>
  <si>
    <t>1625036284</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</si>
  <si>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</si>
  <si>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</si>
  <si>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185804312</t>
  </si>
  <si>
    <t>Zalití rostlin vodou plocha přes 20 m2</t>
  </si>
  <si>
    <t>-1119064772</t>
  </si>
  <si>
    <t>Zalití rostlin vodou plochy záhonů jednotlivě přes 20 m2</t>
  </si>
  <si>
    <t xml:space="preserve">Poznámka k položce:
3x zalití
</t>
  </si>
  <si>
    <t>(35)*0,025*3</t>
  </si>
  <si>
    <t>-444726265</t>
  </si>
  <si>
    <t>1330364359</t>
  </si>
  <si>
    <t>120+60</t>
  </si>
  <si>
    <t>1661931881</t>
  </si>
  <si>
    <t>120</t>
  </si>
  <si>
    <t>-1048681656</t>
  </si>
  <si>
    <t>1070520789</t>
  </si>
  <si>
    <t>431986545</t>
  </si>
  <si>
    <t>23,1</t>
  </si>
  <si>
    <t>338288388</t>
  </si>
  <si>
    <t>23,1*4</t>
  </si>
  <si>
    <t>277920516</t>
  </si>
  <si>
    <t>998225111</t>
  </si>
  <si>
    <t>Přesun hmot pro pozemní komunikace s krytem z kamene, monolitickým betonovým nebo živičným</t>
  </si>
  <si>
    <t>-686731168</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</si>
  <si>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</si>
  <si>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</si>
  <si>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VRN - Vedlejší rozpočtové náklady</t>
  </si>
  <si>
    <t>VRN - A - Vedlejší rozpočtové náklady - uznatelné náklady</t>
  </si>
  <si>
    <t xml:space="preserve">    VRN1 - Průzkumné, geodetické a projektové práce</t>
  </si>
  <si>
    <t xml:space="preserve">    VRN3 - Zařízení staveniště</t>
  </si>
  <si>
    <t>VRN1</t>
  </si>
  <si>
    <t>Průzkumné, geodetické a projektové práce</t>
  </si>
  <si>
    <t>0120020RP</t>
  </si>
  <si>
    <t>Vytyčení IS</t>
  </si>
  <si>
    <t>1024</t>
  </si>
  <si>
    <t>-207697382</t>
  </si>
  <si>
    <t>012203000</t>
  </si>
  <si>
    <t>Geodetické práce při provádění stavby</t>
  </si>
  <si>
    <t>2078722944</t>
  </si>
  <si>
    <t>Průzkumné, geodetické a projektové práce geodetické práce při provádění stavby</t>
  </si>
  <si>
    <t>VRN3</t>
  </si>
  <si>
    <t>Zařízení staveniště</t>
  </si>
  <si>
    <t>030001000</t>
  </si>
  <si>
    <t>-101550633</t>
  </si>
  <si>
    <t>Základní rozdělení průvodních činností a nákladů zařízení staveniště</t>
  </si>
  <si>
    <t>Poznámka k položce:
vč. ochrany IS v rámci stavby</t>
  </si>
  <si>
    <t>034303000</t>
  </si>
  <si>
    <t>Dopravní značení na staveništi (DIO)</t>
  </si>
  <si>
    <t>-646460966</t>
  </si>
  <si>
    <t>Zařízení staveniště zabezpečení staveniště dopravní značení na staveništi</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</si>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</sst>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0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5"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7"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18"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9" xfId="0" applyNumberFormat="1" applyFont="1" applyBorder="1" applyAlignment="1" applyProtection="1">
      <alignment vertical="center"/>
    </xf>
    <xf numFmtId="0" fontId="4" fillId="0" borderId="0" xfId="0" applyFont="1" applyAlignment="1">
      <alignment horizontal="left" vertical="center"/>
    </xf>
    <xf numFmtId="0" fontId="29"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5"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3" fillId="3" borderId="0" xfId="0" applyFont="1" applyFill="1" applyAlignment="1">
      <alignment horizontal="left" vertical="center"/>
    </xf>
    <xf numFmtId="0" fontId="32"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3"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8" xfId="0" applyFont="1" applyBorder="1" applyAlignment="1" applyProtection="1">
      <alignment vertical="center"/>
    </xf>
    <xf numFmtId="0" fontId="38"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4"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4"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2" borderId="1" xfId="0" applyFont="1" applyFill="1" applyBorder="1" applyAlignment="1" applyProtection="1">
      <alignment horizontal="left" vertical="center"/>
      <protection locked="0"/>
    </xf>
    <xf numFmtId="0" fontId="43" fillId="2"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0" fontId="25"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Alignment="1" applyProtection="1">
      <alignment vertical="center"/>
    </xf>
    <xf numFmtId="0" fontId="32" fillId="3" borderId="0" xfId="1" applyFont="1" applyFill="1" applyAlignment="1">
      <alignment vertical="center"/>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18" fillId="0" borderId="0" xfId="0" applyFont="1" applyBorder="1" applyAlignment="1" applyProtection="1">
      <alignment horizontal="left" vertical="center"/>
    </xf>
    <xf numFmtId="0" fontId="43"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42" fillId="0" borderId="34" xfId="0" applyFont="1" applyBorder="1" applyAlignment="1" applyProtection="1">
      <alignment horizontal="left" wrapText="1"/>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center" vertical="center"/>
      <protection locked="0"/>
    </xf>
    <xf numFmtId="0" fontId="42" fillId="0" borderId="34" xfId="0" applyFont="1" applyBorder="1" applyAlignment="1" applyProtection="1">
      <alignment horizontal="left"/>
      <protection locked="0"/>
    </xf>
    <xf numFmtId="0" fontId="43"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45"/>
      <c r="AS2" s="345"/>
      <c r="AT2" s="345"/>
      <c r="AU2" s="345"/>
      <c r="AV2" s="345"/>
      <c r="AW2" s="345"/>
      <c r="AX2" s="345"/>
      <c r="AY2" s="345"/>
      <c r="AZ2" s="345"/>
      <c r="BA2" s="345"/>
      <c r="BB2" s="345"/>
      <c r="BC2" s="345"/>
      <c r="BD2" s="345"/>
      <c r="BE2" s="345"/>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78" t="s">
        <v>16</v>
      </c>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29"/>
      <c r="AQ5" s="31"/>
      <c r="BE5" s="376" t="s">
        <v>17</v>
      </c>
      <c r="BS5" s="24" t="s">
        <v>8</v>
      </c>
    </row>
    <row r="6" spans="1:74" ht="36.950000000000003" customHeight="1">
      <c r="B6" s="28"/>
      <c r="C6" s="29"/>
      <c r="D6" s="36" t="s">
        <v>18</v>
      </c>
      <c r="E6" s="29"/>
      <c r="F6" s="29"/>
      <c r="G6" s="29"/>
      <c r="H6" s="29"/>
      <c r="I6" s="29"/>
      <c r="J6" s="29"/>
      <c r="K6" s="380" t="s">
        <v>19</v>
      </c>
      <c r="L6" s="379"/>
      <c r="M6" s="379"/>
      <c r="N6" s="379"/>
      <c r="O6" s="379"/>
      <c r="P6" s="379"/>
      <c r="Q6" s="379"/>
      <c r="R6" s="379"/>
      <c r="S6" s="379"/>
      <c r="T6" s="379"/>
      <c r="U6" s="379"/>
      <c r="V6" s="379"/>
      <c r="W6" s="379"/>
      <c r="X6" s="379"/>
      <c r="Y6" s="379"/>
      <c r="Z6" s="379"/>
      <c r="AA6" s="379"/>
      <c r="AB6" s="379"/>
      <c r="AC6" s="379"/>
      <c r="AD6" s="379"/>
      <c r="AE6" s="379"/>
      <c r="AF6" s="379"/>
      <c r="AG6" s="379"/>
      <c r="AH6" s="379"/>
      <c r="AI6" s="379"/>
      <c r="AJ6" s="379"/>
      <c r="AK6" s="379"/>
      <c r="AL6" s="379"/>
      <c r="AM6" s="379"/>
      <c r="AN6" s="379"/>
      <c r="AO6" s="379"/>
      <c r="AP6" s="29"/>
      <c r="AQ6" s="31"/>
      <c r="BE6" s="377"/>
      <c r="BS6" s="24" t="s">
        <v>8</v>
      </c>
    </row>
    <row r="7" spans="1:74" ht="14.45" customHeight="1">
      <c r="B7" s="28"/>
      <c r="C7" s="29"/>
      <c r="D7" s="37"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22</v>
      </c>
      <c r="AL7" s="29"/>
      <c r="AM7" s="29"/>
      <c r="AN7" s="35" t="s">
        <v>23</v>
      </c>
      <c r="AO7" s="29"/>
      <c r="AP7" s="29"/>
      <c r="AQ7" s="31"/>
      <c r="BE7" s="377"/>
      <c r="BS7" s="24" t="s">
        <v>8</v>
      </c>
    </row>
    <row r="8" spans="1:74" ht="14.45" customHeight="1">
      <c r="B8" s="28"/>
      <c r="C8" s="29"/>
      <c r="D8" s="37"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26</v>
      </c>
      <c r="AL8" s="29"/>
      <c r="AM8" s="29"/>
      <c r="AN8" s="38" t="s">
        <v>27</v>
      </c>
      <c r="AO8" s="29"/>
      <c r="AP8" s="29"/>
      <c r="AQ8" s="31"/>
      <c r="BE8" s="377"/>
      <c r="BS8" s="24" t="s">
        <v>8</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77"/>
      <c r="BS9" s="24" t="s">
        <v>8</v>
      </c>
    </row>
    <row r="10" spans="1:74" ht="14.45" customHeight="1">
      <c r="B10" s="28"/>
      <c r="C10" s="29"/>
      <c r="D10" s="37"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29</v>
      </c>
      <c r="AL10" s="29"/>
      <c r="AM10" s="29"/>
      <c r="AN10" s="35" t="s">
        <v>30</v>
      </c>
      <c r="AO10" s="29"/>
      <c r="AP10" s="29"/>
      <c r="AQ10" s="31"/>
      <c r="BE10" s="377"/>
      <c r="BS10" s="24" t="s">
        <v>8</v>
      </c>
    </row>
    <row r="11" spans="1:74" ht="18.399999999999999"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32</v>
      </c>
      <c r="AL11" s="29"/>
      <c r="AM11" s="29"/>
      <c r="AN11" s="35" t="s">
        <v>30</v>
      </c>
      <c r="AO11" s="29"/>
      <c r="AP11" s="29"/>
      <c r="AQ11" s="31"/>
      <c r="BE11" s="377"/>
      <c r="BS11" s="24" t="s">
        <v>8</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77"/>
      <c r="BS12" s="24" t="s">
        <v>8</v>
      </c>
    </row>
    <row r="13" spans="1:74" ht="14.45" customHeight="1">
      <c r="B13" s="28"/>
      <c r="C13" s="29"/>
      <c r="D13" s="37" t="s">
        <v>33</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29</v>
      </c>
      <c r="AL13" s="29"/>
      <c r="AM13" s="29"/>
      <c r="AN13" s="39" t="s">
        <v>34</v>
      </c>
      <c r="AO13" s="29"/>
      <c r="AP13" s="29"/>
      <c r="AQ13" s="31"/>
      <c r="BE13" s="377"/>
      <c r="BS13" s="24" t="s">
        <v>8</v>
      </c>
    </row>
    <row r="14" spans="1:74" ht="15">
      <c r="B14" s="28"/>
      <c r="C14" s="29"/>
      <c r="D14" s="29"/>
      <c r="E14" s="381" t="s">
        <v>34</v>
      </c>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7" t="s">
        <v>32</v>
      </c>
      <c r="AL14" s="29"/>
      <c r="AM14" s="29"/>
      <c r="AN14" s="39" t="s">
        <v>34</v>
      </c>
      <c r="AO14" s="29"/>
      <c r="AP14" s="29"/>
      <c r="AQ14" s="31"/>
      <c r="BE14" s="377"/>
      <c r="BS14" s="24" t="s">
        <v>8</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77"/>
      <c r="BS15" s="24" t="s">
        <v>6</v>
      </c>
    </row>
    <row r="16" spans="1:74" ht="14.45" customHeight="1">
      <c r="B16" s="28"/>
      <c r="C16" s="29"/>
      <c r="D16" s="37" t="s">
        <v>35</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29</v>
      </c>
      <c r="AL16" s="29"/>
      <c r="AM16" s="29"/>
      <c r="AN16" s="35" t="s">
        <v>30</v>
      </c>
      <c r="AO16" s="29"/>
      <c r="AP16" s="29"/>
      <c r="AQ16" s="31"/>
      <c r="BE16" s="377"/>
      <c r="BS16" s="24" t="s">
        <v>6</v>
      </c>
    </row>
    <row r="17" spans="2:71" ht="18.399999999999999" customHeight="1">
      <c r="B17" s="28"/>
      <c r="C17" s="29"/>
      <c r="D17" s="29"/>
      <c r="E17" s="35" t="s">
        <v>36</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32</v>
      </c>
      <c r="AL17" s="29"/>
      <c r="AM17" s="29"/>
      <c r="AN17" s="35" t="s">
        <v>30</v>
      </c>
      <c r="AO17" s="29"/>
      <c r="AP17" s="29"/>
      <c r="AQ17" s="31"/>
      <c r="BE17" s="377"/>
      <c r="BS17" s="24" t="s">
        <v>37</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77"/>
      <c r="BS18" s="24" t="s">
        <v>8</v>
      </c>
    </row>
    <row r="19" spans="2:71" ht="14.45" customHeight="1">
      <c r="B19" s="28"/>
      <c r="C19" s="29"/>
      <c r="D19" s="37" t="s">
        <v>38</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77"/>
      <c r="BS19" s="24" t="s">
        <v>8</v>
      </c>
    </row>
    <row r="20" spans="2:71" ht="114" customHeight="1">
      <c r="B20" s="28"/>
      <c r="C20" s="29"/>
      <c r="D20" s="29"/>
      <c r="E20" s="383" t="s">
        <v>39</v>
      </c>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29"/>
      <c r="AP20" s="29"/>
      <c r="AQ20" s="31"/>
      <c r="BE20" s="377"/>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77"/>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77"/>
    </row>
    <row r="23" spans="2:71" s="1" customFormat="1" ht="25.9" customHeight="1">
      <c r="B23" s="41"/>
      <c r="C23" s="42"/>
      <c r="D23" s="43"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84">
        <f>ROUND(AG51,2)</f>
        <v>0</v>
      </c>
      <c r="AL23" s="385"/>
      <c r="AM23" s="385"/>
      <c r="AN23" s="385"/>
      <c r="AO23" s="385"/>
      <c r="AP23" s="42"/>
      <c r="AQ23" s="45"/>
      <c r="BE23" s="377"/>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77"/>
    </row>
    <row r="25" spans="2:71" s="1" customFormat="1">
      <c r="B25" s="41"/>
      <c r="C25" s="42"/>
      <c r="D25" s="42"/>
      <c r="E25" s="42"/>
      <c r="F25" s="42"/>
      <c r="G25" s="42"/>
      <c r="H25" s="42"/>
      <c r="I25" s="42"/>
      <c r="J25" s="42"/>
      <c r="K25" s="42"/>
      <c r="L25" s="386" t="s">
        <v>41</v>
      </c>
      <c r="M25" s="386"/>
      <c r="N25" s="386"/>
      <c r="O25" s="386"/>
      <c r="P25" s="42"/>
      <c r="Q25" s="42"/>
      <c r="R25" s="42"/>
      <c r="S25" s="42"/>
      <c r="T25" s="42"/>
      <c r="U25" s="42"/>
      <c r="V25" s="42"/>
      <c r="W25" s="386" t="s">
        <v>42</v>
      </c>
      <c r="X25" s="386"/>
      <c r="Y25" s="386"/>
      <c r="Z25" s="386"/>
      <c r="AA25" s="386"/>
      <c r="AB25" s="386"/>
      <c r="AC25" s="386"/>
      <c r="AD25" s="386"/>
      <c r="AE25" s="386"/>
      <c r="AF25" s="42"/>
      <c r="AG25" s="42"/>
      <c r="AH25" s="42"/>
      <c r="AI25" s="42"/>
      <c r="AJ25" s="42"/>
      <c r="AK25" s="386" t="s">
        <v>43</v>
      </c>
      <c r="AL25" s="386"/>
      <c r="AM25" s="386"/>
      <c r="AN25" s="386"/>
      <c r="AO25" s="386"/>
      <c r="AP25" s="42"/>
      <c r="AQ25" s="45"/>
      <c r="BE25" s="377"/>
    </row>
    <row r="26" spans="2:71" s="2" customFormat="1" ht="14.45" customHeight="1">
      <c r="B26" s="47"/>
      <c r="C26" s="48"/>
      <c r="D26" s="49" t="s">
        <v>44</v>
      </c>
      <c r="E26" s="48"/>
      <c r="F26" s="49" t="s">
        <v>45</v>
      </c>
      <c r="G26" s="48"/>
      <c r="H26" s="48"/>
      <c r="I26" s="48"/>
      <c r="J26" s="48"/>
      <c r="K26" s="48"/>
      <c r="L26" s="369">
        <v>0.21</v>
      </c>
      <c r="M26" s="370"/>
      <c r="N26" s="370"/>
      <c r="O26" s="370"/>
      <c r="P26" s="48"/>
      <c r="Q26" s="48"/>
      <c r="R26" s="48"/>
      <c r="S26" s="48"/>
      <c r="T26" s="48"/>
      <c r="U26" s="48"/>
      <c r="V26" s="48"/>
      <c r="W26" s="371">
        <f>ROUND(AZ51,2)</f>
        <v>0</v>
      </c>
      <c r="X26" s="370"/>
      <c r="Y26" s="370"/>
      <c r="Z26" s="370"/>
      <c r="AA26" s="370"/>
      <c r="AB26" s="370"/>
      <c r="AC26" s="370"/>
      <c r="AD26" s="370"/>
      <c r="AE26" s="370"/>
      <c r="AF26" s="48"/>
      <c r="AG26" s="48"/>
      <c r="AH26" s="48"/>
      <c r="AI26" s="48"/>
      <c r="AJ26" s="48"/>
      <c r="AK26" s="371">
        <f>ROUND(AV51,2)</f>
        <v>0</v>
      </c>
      <c r="AL26" s="370"/>
      <c r="AM26" s="370"/>
      <c r="AN26" s="370"/>
      <c r="AO26" s="370"/>
      <c r="AP26" s="48"/>
      <c r="AQ26" s="50"/>
      <c r="BE26" s="377"/>
    </row>
    <row r="27" spans="2:71" s="2" customFormat="1" ht="14.45" customHeight="1">
      <c r="B27" s="47"/>
      <c r="C27" s="48"/>
      <c r="D27" s="48"/>
      <c r="E27" s="48"/>
      <c r="F27" s="49" t="s">
        <v>46</v>
      </c>
      <c r="G27" s="48"/>
      <c r="H27" s="48"/>
      <c r="I27" s="48"/>
      <c r="J27" s="48"/>
      <c r="K27" s="48"/>
      <c r="L27" s="369">
        <v>0.15</v>
      </c>
      <c r="M27" s="370"/>
      <c r="N27" s="370"/>
      <c r="O27" s="370"/>
      <c r="P27" s="48"/>
      <c r="Q27" s="48"/>
      <c r="R27" s="48"/>
      <c r="S27" s="48"/>
      <c r="T27" s="48"/>
      <c r="U27" s="48"/>
      <c r="V27" s="48"/>
      <c r="W27" s="371">
        <f>ROUND(BA51,2)</f>
        <v>0</v>
      </c>
      <c r="X27" s="370"/>
      <c r="Y27" s="370"/>
      <c r="Z27" s="370"/>
      <c r="AA27" s="370"/>
      <c r="AB27" s="370"/>
      <c r="AC27" s="370"/>
      <c r="AD27" s="370"/>
      <c r="AE27" s="370"/>
      <c r="AF27" s="48"/>
      <c r="AG27" s="48"/>
      <c r="AH27" s="48"/>
      <c r="AI27" s="48"/>
      <c r="AJ27" s="48"/>
      <c r="AK27" s="371">
        <f>ROUND(AW51,2)</f>
        <v>0</v>
      </c>
      <c r="AL27" s="370"/>
      <c r="AM27" s="370"/>
      <c r="AN27" s="370"/>
      <c r="AO27" s="370"/>
      <c r="AP27" s="48"/>
      <c r="AQ27" s="50"/>
      <c r="BE27" s="377"/>
    </row>
    <row r="28" spans="2:71" s="2" customFormat="1" ht="14.45" hidden="1" customHeight="1">
      <c r="B28" s="47"/>
      <c r="C28" s="48"/>
      <c r="D28" s="48"/>
      <c r="E28" s="48"/>
      <c r="F28" s="49" t="s">
        <v>47</v>
      </c>
      <c r="G28" s="48"/>
      <c r="H28" s="48"/>
      <c r="I28" s="48"/>
      <c r="J28" s="48"/>
      <c r="K28" s="48"/>
      <c r="L28" s="369">
        <v>0.21</v>
      </c>
      <c r="M28" s="370"/>
      <c r="N28" s="370"/>
      <c r="O28" s="370"/>
      <c r="P28" s="48"/>
      <c r="Q28" s="48"/>
      <c r="R28" s="48"/>
      <c r="S28" s="48"/>
      <c r="T28" s="48"/>
      <c r="U28" s="48"/>
      <c r="V28" s="48"/>
      <c r="W28" s="371">
        <f>ROUND(BB51,2)</f>
        <v>0</v>
      </c>
      <c r="X28" s="370"/>
      <c r="Y28" s="370"/>
      <c r="Z28" s="370"/>
      <c r="AA28" s="370"/>
      <c r="AB28" s="370"/>
      <c r="AC28" s="370"/>
      <c r="AD28" s="370"/>
      <c r="AE28" s="370"/>
      <c r="AF28" s="48"/>
      <c r="AG28" s="48"/>
      <c r="AH28" s="48"/>
      <c r="AI28" s="48"/>
      <c r="AJ28" s="48"/>
      <c r="AK28" s="371">
        <v>0</v>
      </c>
      <c r="AL28" s="370"/>
      <c r="AM28" s="370"/>
      <c r="AN28" s="370"/>
      <c r="AO28" s="370"/>
      <c r="AP28" s="48"/>
      <c r="AQ28" s="50"/>
      <c r="BE28" s="377"/>
    </row>
    <row r="29" spans="2:71" s="2" customFormat="1" ht="14.45" hidden="1" customHeight="1">
      <c r="B29" s="47"/>
      <c r="C29" s="48"/>
      <c r="D29" s="48"/>
      <c r="E29" s="48"/>
      <c r="F29" s="49" t="s">
        <v>48</v>
      </c>
      <c r="G29" s="48"/>
      <c r="H29" s="48"/>
      <c r="I29" s="48"/>
      <c r="J29" s="48"/>
      <c r="K29" s="48"/>
      <c r="L29" s="369">
        <v>0.15</v>
      </c>
      <c r="M29" s="370"/>
      <c r="N29" s="370"/>
      <c r="O29" s="370"/>
      <c r="P29" s="48"/>
      <c r="Q29" s="48"/>
      <c r="R29" s="48"/>
      <c r="S29" s="48"/>
      <c r="T29" s="48"/>
      <c r="U29" s="48"/>
      <c r="V29" s="48"/>
      <c r="W29" s="371">
        <f>ROUND(BC51,2)</f>
        <v>0</v>
      </c>
      <c r="X29" s="370"/>
      <c r="Y29" s="370"/>
      <c r="Z29" s="370"/>
      <c r="AA29" s="370"/>
      <c r="AB29" s="370"/>
      <c r="AC29" s="370"/>
      <c r="AD29" s="370"/>
      <c r="AE29" s="370"/>
      <c r="AF29" s="48"/>
      <c r="AG29" s="48"/>
      <c r="AH29" s="48"/>
      <c r="AI29" s="48"/>
      <c r="AJ29" s="48"/>
      <c r="AK29" s="371">
        <v>0</v>
      </c>
      <c r="AL29" s="370"/>
      <c r="AM29" s="370"/>
      <c r="AN29" s="370"/>
      <c r="AO29" s="370"/>
      <c r="AP29" s="48"/>
      <c r="AQ29" s="50"/>
      <c r="BE29" s="377"/>
    </row>
    <row r="30" spans="2:71" s="2" customFormat="1" ht="14.45" hidden="1" customHeight="1">
      <c r="B30" s="47"/>
      <c r="C30" s="48"/>
      <c r="D30" s="48"/>
      <c r="E30" s="48"/>
      <c r="F30" s="49" t="s">
        <v>49</v>
      </c>
      <c r="G30" s="48"/>
      <c r="H30" s="48"/>
      <c r="I30" s="48"/>
      <c r="J30" s="48"/>
      <c r="K30" s="48"/>
      <c r="L30" s="369">
        <v>0</v>
      </c>
      <c r="M30" s="370"/>
      <c r="N30" s="370"/>
      <c r="O30" s="370"/>
      <c r="P30" s="48"/>
      <c r="Q30" s="48"/>
      <c r="R30" s="48"/>
      <c r="S30" s="48"/>
      <c r="T30" s="48"/>
      <c r="U30" s="48"/>
      <c r="V30" s="48"/>
      <c r="W30" s="371">
        <f>ROUND(BD51,2)</f>
        <v>0</v>
      </c>
      <c r="X30" s="370"/>
      <c r="Y30" s="370"/>
      <c r="Z30" s="370"/>
      <c r="AA30" s="370"/>
      <c r="AB30" s="370"/>
      <c r="AC30" s="370"/>
      <c r="AD30" s="370"/>
      <c r="AE30" s="370"/>
      <c r="AF30" s="48"/>
      <c r="AG30" s="48"/>
      <c r="AH30" s="48"/>
      <c r="AI30" s="48"/>
      <c r="AJ30" s="48"/>
      <c r="AK30" s="371">
        <v>0</v>
      </c>
      <c r="AL30" s="370"/>
      <c r="AM30" s="370"/>
      <c r="AN30" s="370"/>
      <c r="AO30" s="370"/>
      <c r="AP30" s="48"/>
      <c r="AQ30" s="50"/>
      <c r="BE30" s="377"/>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77"/>
    </row>
    <row r="32" spans="2:71" s="1" customFormat="1" ht="25.9" customHeight="1">
      <c r="B32" s="41"/>
      <c r="C32" s="51"/>
      <c r="D32" s="52" t="s">
        <v>50</v>
      </c>
      <c r="E32" s="53"/>
      <c r="F32" s="53"/>
      <c r="G32" s="53"/>
      <c r="H32" s="53"/>
      <c r="I32" s="53"/>
      <c r="J32" s="53"/>
      <c r="K32" s="53"/>
      <c r="L32" s="53"/>
      <c r="M32" s="53"/>
      <c r="N32" s="53"/>
      <c r="O32" s="53"/>
      <c r="P32" s="53"/>
      <c r="Q32" s="53"/>
      <c r="R32" s="53"/>
      <c r="S32" s="53"/>
      <c r="T32" s="54" t="s">
        <v>51</v>
      </c>
      <c r="U32" s="53"/>
      <c r="V32" s="53"/>
      <c r="W32" s="53"/>
      <c r="X32" s="372" t="s">
        <v>52</v>
      </c>
      <c r="Y32" s="373"/>
      <c r="Z32" s="373"/>
      <c r="AA32" s="373"/>
      <c r="AB32" s="373"/>
      <c r="AC32" s="53"/>
      <c r="AD32" s="53"/>
      <c r="AE32" s="53"/>
      <c r="AF32" s="53"/>
      <c r="AG32" s="53"/>
      <c r="AH32" s="53"/>
      <c r="AI32" s="53"/>
      <c r="AJ32" s="53"/>
      <c r="AK32" s="374">
        <f>SUM(AK23:AK30)</f>
        <v>0</v>
      </c>
      <c r="AL32" s="373"/>
      <c r="AM32" s="373"/>
      <c r="AN32" s="373"/>
      <c r="AO32" s="375"/>
      <c r="AP32" s="51"/>
      <c r="AQ32" s="55"/>
      <c r="BE32" s="377"/>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53</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059-0-17</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55" t="str">
        <f>K6</f>
        <v>Ústí nad Orlicí, Kerhatice - ul. Pražská, chodník II. Etapa</v>
      </c>
      <c r="M42" s="356"/>
      <c r="N42" s="356"/>
      <c r="O42" s="356"/>
      <c r="P42" s="356"/>
      <c r="Q42" s="356"/>
      <c r="R42" s="356"/>
      <c r="S42" s="356"/>
      <c r="T42" s="356"/>
      <c r="U42" s="356"/>
      <c r="V42" s="356"/>
      <c r="W42" s="356"/>
      <c r="X42" s="356"/>
      <c r="Y42" s="356"/>
      <c r="Z42" s="356"/>
      <c r="AA42" s="356"/>
      <c r="AB42" s="356"/>
      <c r="AC42" s="356"/>
      <c r="AD42" s="356"/>
      <c r="AE42" s="356"/>
      <c r="AF42" s="356"/>
      <c r="AG42" s="356"/>
      <c r="AH42" s="356"/>
      <c r="AI42" s="356"/>
      <c r="AJ42" s="356"/>
      <c r="AK42" s="356"/>
      <c r="AL42" s="356"/>
      <c r="AM42" s="356"/>
      <c r="AN42" s="356"/>
      <c r="AO42" s="356"/>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ht="15">
      <c r="B44" s="41"/>
      <c r="C44" s="65" t="s">
        <v>24</v>
      </c>
      <c r="D44" s="63"/>
      <c r="E44" s="63"/>
      <c r="F44" s="63"/>
      <c r="G44" s="63"/>
      <c r="H44" s="63"/>
      <c r="I44" s="63"/>
      <c r="J44" s="63"/>
      <c r="K44" s="63"/>
      <c r="L44" s="72" t="str">
        <f>IF(K8="","",K8)</f>
        <v>Ústí nad Labem</v>
      </c>
      <c r="M44" s="63"/>
      <c r="N44" s="63"/>
      <c r="O44" s="63"/>
      <c r="P44" s="63"/>
      <c r="Q44" s="63"/>
      <c r="R44" s="63"/>
      <c r="S44" s="63"/>
      <c r="T44" s="63"/>
      <c r="U44" s="63"/>
      <c r="V44" s="63"/>
      <c r="W44" s="63"/>
      <c r="X44" s="63"/>
      <c r="Y44" s="63"/>
      <c r="Z44" s="63"/>
      <c r="AA44" s="63"/>
      <c r="AB44" s="63"/>
      <c r="AC44" s="63"/>
      <c r="AD44" s="63"/>
      <c r="AE44" s="63"/>
      <c r="AF44" s="63"/>
      <c r="AG44" s="63"/>
      <c r="AH44" s="63"/>
      <c r="AI44" s="65" t="s">
        <v>26</v>
      </c>
      <c r="AJ44" s="63"/>
      <c r="AK44" s="63"/>
      <c r="AL44" s="63"/>
      <c r="AM44" s="357" t="str">
        <f>IF(AN8= "","",AN8)</f>
        <v>30.10.2017</v>
      </c>
      <c r="AN44" s="357"/>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ht="15">
      <c r="B46" s="41"/>
      <c r="C46" s="65" t="s">
        <v>28</v>
      </c>
      <c r="D46" s="63"/>
      <c r="E46" s="63"/>
      <c r="F46" s="63"/>
      <c r="G46" s="63"/>
      <c r="H46" s="63"/>
      <c r="I46" s="63"/>
      <c r="J46" s="63"/>
      <c r="K46" s="63"/>
      <c r="L46" s="66" t="str">
        <f>IF(E11= "","",E11)</f>
        <v xml:space="preserve"> </v>
      </c>
      <c r="M46" s="63"/>
      <c r="N46" s="63"/>
      <c r="O46" s="63"/>
      <c r="P46" s="63"/>
      <c r="Q46" s="63"/>
      <c r="R46" s="63"/>
      <c r="S46" s="63"/>
      <c r="T46" s="63"/>
      <c r="U46" s="63"/>
      <c r="V46" s="63"/>
      <c r="W46" s="63"/>
      <c r="X46" s="63"/>
      <c r="Y46" s="63"/>
      <c r="Z46" s="63"/>
      <c r="AA46" s="63"/>
      <c r="AB46" s="63"/>
      <c r="AC46" s="63"/>
      <c r="AD46" s="63"/>
      <c r="AE46" s="63"/>
      <c r="AF46" s="63"/>
      <c r="AG46" s="63"/>
      <c r="AH46" s="63"/>
      <c r="AI46" s="65" t="s">
        <v>35</v>
      </c>
      <c r="AJ46" s="63"/>
      <c r="AK46" s="63"/>
      <c r="AL46" s="63"/>
      <c r="AM46" s="358" t="str">
        <f>IF(E17="","",E17)</f>
        <v>Ing. Jiří Cihlář</v>
      </c>
      <c r="AN46" s="358"/>
      <c r="AO46" s="358"/>
      <c r="AP46" s="358"/>
      <c r="AQ46" s="63"/>
      <c r="AR46" s="61"/>
      <c r="AS46" s="359" t="s">
        <v>54</v>
      </c>
      <c r="AT46" s="360"/>
      <c r="AU46" s="74"/>
      <c r="AV46" s="74"/>
      <c r="AW46" s="74"/>
      <c r="AX46" s="74"/>
      <c r="AY46" s="74"/>
      <c r="AZ46" s="74"/>
      <c r="BA46" s="74"/>
      <c r="BB46" s="74"/>
      <c r="BC46" s="74"/>
      <c r="BD46" s="75"/>
    </row>
    <row r="47" spans="2:56" s="1" customFormat="1" ht="15">
      <c r="B47" s="41"/>
      <c r="C47" s="65" t="s">
        <v>33</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61"/>
      <c r="AT47" s="362"/>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63"/>
      <c r="AT48" s="364"/>
      <c r="AU48" s="42"/>
      <c r="AV48" s="42"/>
      <c r="AW48" s="42"/>
      <c r="AX48" s="42"/>
      <c r="AY48" s="42"/>
      <c r="AZ48" s="42"/>
      <c r="BA48" s="42"/>
      <c r="BB48" s="42"/>
      <c r="BC48" s="42"/>
      <c r="BD48" s="78"/>
    </row>
    <row r="49" spans="1:91" s="1" customFormat="1" ht="29.25" customHeight="1">
      <c r="B49" s="41"/>
      <c r="C49" s="365" t="s">
        <v>55</v>
      </c>
      <c r="D49" s="366"/>
      <c r="E49" s="366"/>
      <c r="F49" s="366"/>
      <c r="G49" s="366"/>
      <c r="H49" s="79"/>
      <c r="I49" s="367" t="s">
        <v>56</v>
      </c>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c r="AG49" s="368" t="s">
        <v>57</v>
      </c>
      <c r="AH49" s="366"/>
      <c r="AI49" s="366"/>
      <c r="AJ49" s="366"/>
      <c r="AK49" s="366"/>
      <c r="AL49" s="366"/>
      <c r="AM49" s="366"/>
      <c r="AN49" s="367" t="s">
        <v>58</v>
      </c>
      <c r="AO49" s="366"/>
      <c r="AP49" s="366"/>
      <c r="AQ49" s="80" t="s">
        <v>59</v>
      </c>
      <c r="AR49" s="61"/>
      <c r="AS49" s="81" t="s">
        <v>60</v>
      </c>
      <c r="AT49" s="82" t="s">
        <v>61</v>
      </c>
      <c r="AU49" s="82" t="s">
        <v>62</v>
      </c>
      <c r="AV49" s="82" t="s">
        <v>63</v>
      </c>
      <c r="AW49" s="82" t="s">
        <v>64</v>
      </c>
      <c r="AX49" s="82" t="s">
        <v>65</v>
      </c>
      <c r="AY49" s="82" t="s">
        <v>66</v>
      </c>
      <c r="AZ49" s="82" t="s">
        <v>67</v>
      </c>
      <c r="BA49" s="82" t="s">
        <v>68</v>
      </c>
      <c r="BB49" s="82" t="s">
        <v>69</v>
      </c>
      <c r="BC49" s="82" t="s">
        <v>70</v>
      </c>
      <c r="BD49" s="83" t="s">
        <v>71</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72</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49">
        <f>ROUND(AG52+AG55,2)</f>
        <v>0</v>
      </c>
      <c r="AH51" s="349"/>
      <c r="AI51" s="349"/>
      <c r="AJ51" s="349"/>
      <c r="AK51" s="349"/>
      <c r="AL51" s="349"/>
      <c r="AM51" s="349"/>
      <c r="AN51" s="350">
        <f t="shared" ref="AN51:AN56" si="0">SUM(AG51,AT51)</f>
        <v>0</v>
      </c>
      <c r="AO51" s="350"/>
      <c r="AP51" s="350"/>
      <c r="AQ51" s="89" t="s">
        <v>30</v>
      </c>
      <c r="AR51" s="71"/>
      <c r="AS51" s="90">
        <f>ROUND(AS52+AS55,2)</f>
        <v>0</v>
      </c>
      <c r="AT51" s="91">
        <f t="shared" ref="AT51:AT56" si="1">ROUND(SUM(AV51:AW51),2)</f>
        <v>0</v>
      </c>
      <c r="AU51" s="92">
        <f>ROUND(AU52+AU55,5)</f>
        <v>0</v>
      </c>
      <c r="AV51" s="91">
        <f>ROUND(AZ51*L26,2)</f>
        <v>0</v>
      </c>
      <c r="AW51" s="91">
        <f>ROUND(BA51*L27,2)</f>
        <v>0</v>
      </c>
      <c r="AX51" s="91">
        <f>ROUND(BB51*L26,2)</f>
        <v>0</v>
      </c>
      <c r="AY51" s="91">
        <f>ROUND(BC51*L27,2)</f>
        <v>0</v>
      </c>
      <c r="AZ51" s="91">
        <f>ROUND(AZ52+AZ55,2)</f>
        <v>0</v>
      </c>
      <c r="BA51" s="91">
        <f>ROUND(BA52+BA55,2)</f>
        <v>0</v>
      </c>
      <c r="BB51" s="91">
        <f>ROUND(BB52+BB55,2)</f>
        <v>0</v>
      </c>
      <c r="BC51" s="91">
        <f>ROUND(BC52+BC55,2)</f>
        <v>0</v>
      </c>
      <c r="BD51" s="93">
        <f>ROUND(BD52+BD55,2)</f>
        <v>0</v>
      </c>
      <c r="BS51" s="94" t="s">
        <v>73</v>
      </c>
      <c r="BT51" s="94" t="s">
        <v>74</v>
      </c>
      <c r="BU51" s="95" t="s">
        <v>75</v>
      </c>
      <c r="BV51" s="94" t="s">
        <v>76</v>
      </c>
      <c r="BW51" s="94" t="s">
        <v>7</v>
      </c>
      <c r="BX51" s="94" t="s">
        <v>77</v>
      </c>
      <c r="CL51" s="94" t="s">
        <v>21</v>
      </c>
    </row>
    <row r="52" spans="1:91" s="5" customFormat="1" ht="16.5" customHeight="1">
      <c r="B52" s="96"/>
      <c r="C52" s="97"/>
      <c r="D52" s="354" t="s">
        <v>78</v>
      </c>
      <c r="E52" s="354"/>
      <c r="F52" s="354"/>
      <c r="G52" s="354"/>
      <c r="H52" s="354"/>
      <c r="I52" s="98"/>
      <c r="J52" s="354" t="s">
        <v>79</v>
      </c>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3">
        <f>ROUND(SUM(AG53:AG54),2)</f>
        <v>0</v>
      </c>
      <c r="AH52" s="352"/>
      <c r="AI52" s="352"/>
      <c r="AJ52" s="352"/>
      <c r="AK52" s="352"/>
      <c r="AL52" s="352"/>
      <c r="AM52" s="352"/>
      <c r="AN52" s="351">
        <f t="shared" si="0"/>
        <v>0</v>
      </c>
      <c r="AO52" s="352"/>
      <c r="AP52" s="352"/>
      <c r="AQ52" s="99" t="s">
        <v>80</v>
      </c>
      <c r="AR52" s="100"/>
      <c r="AS52" s="101">
        <f>ROUND(SUM(AS53:AS54),2)</f>
        <v>0</v>
      </c>
      <c r="AT52" s="102">
        <f t="shared" si="1"/>
        <v>0</v>
      </c>
      <c r="AU52" s="103">
        <f>ROUND(SUM(AU53:AU54),5)</f>
        <v>0</v>
      </c>
      <c r="AV52" s="102">
        <f>ROUND(AZ52*L26,2)</f>
        <v>0</v>
      </c>
      <c r="AW52" s="102">
        <f>ROUND(BA52*L27,2)</f>
        <v>0</v>
      </c>
      <c r="AX52" s="102">
        <f>ROUND(BB52*L26,2)</f>
        <v>0</v>
      </c>
      <c r="AY52" s="102">
        <f>ROUND(BC52*L27,2)</f>
        <v>0</v>
      </c>
      <c r="AZ52" s="102">
        <f>ROUND(SUM(AZ53:AZ54),2)</f>
        <v>0</v>
      </c>
      <c r="BA52" s="102">
        <f>ROUND(SUM(BA53:BA54),2)</f>
        <v>0</v>
      </c>
      <c r="BB52" s="102">
        <f>ROUND(SUM(BB53:BB54),2)</f>
        <v>0</v>
      </c>
      <c r="BC52" s="102">
        <f>ROUND(SUM(BC53:BC54),2)</f>
        <v>0</v>
      </c>
      <c r="BD52" s="104">
        <f>ROUND(SUM(BD53:BD54),2)</f>
        <v>0</v>
      </c>
      <c r="BS52" s="105" t="s">
        <v>73</v>
      </c>
      <c r="BT52" s="105" t="s">
        <v>81</v>
      </c>
      <c r="BU52" s="105" t="s">
        <v>75</v>
      </c>
      <c r="BV52" s="105" t="s">
        <v>76</v>
      </c>
      <c r="BW52" s="105" t="s">
        <v>82</v>
      </c>
      <c r="BX52" s="105" t="s">
        <v>7</v>
      </c>
      <c r="CL52" s="105" t="s">
        <v>21</v>
      </c>
      <c r="CM52" s="105" t="s">
        <v>83</v>
      </c>
    </row>
    <row r="53" spans="1:91" s="6" customFormat="1" ht="28.5" customHeight="1">
      <c r="A53" s="106" t="s">
        <v>84</v>
      </c>
      <c r="B53" s="107"/>
      <c r="C53" s="108"/>
      <c r="D53" s="108"/>
      <c r="E53" s="348" t="s">
        <v>85</v>
      </c>
      <c r="F53" s="348"/>
      <c r="G53" s="348"/>
      <c r="H53" s="348"/>
      <c r="I53" s="348"/>
      <c r="J53" s="108"/>
      <c r="K53" s="348" t="s">
        <v>86</v>
      </c>
      <c r="L53" s="348"/>
      <c r="M53" s="348"/>
      <c r="N53" s="348"/>
      <c r="O53" s="348"/>
      <c r="P53" s="348"/>
      <c r="Q53" s="348"/>
      <c r="R53" s="348"/>
      <c r="S53" s="348"/>
      <c r="T53" s="348"/>
      <c r="U53" s="348"/>
      <c r="V53" s="348"/>
      <c r="W53" s="348"/>
      <c r="X53" s="348"/>
      <c r="Y53" s="348"/>
      <c r="Z53" s="348"/>
      <c r="AA53" s="348"/>
      <c r="AB53" s="348"/>
      <c r="AC53" s="348"/>
      <c r="AD53" s="348"/>
      <c r="AE53" s="348"/>
      <c r="AF53" s="348"/>
      <c r="AG53" s="346">
        <f>'SO 101 - A - Uznatelné ná...'!J29</f>
        <v>0</v>
      </c>
      <c r="AH53" s="347"/>
      <c r="AI53" s="347"/>
      <c r="AJ53" s="347"/>
      <c r="AK53" s="347"/>
      <c r="AL53" s="347"/>
      <c r="AM53" s="347"/>
      <c r="AN53" s="346">
        <f t="shared" si="0"/>
        <v>0</v>
      </c>
      <c r="AO53" s="347"/>
      <c r="AP53" s="347"/>
      <c r="AQ53" s="109" t="s">
        <v>87</v>
      </c>
      <c r="AR53" s="110"/>
      <c r="AS53" s="111">
        <v>0</v>
      </c>
      <c r="AT53" s="112">
        <f t="shared" si="1"/>
        <v>0</v>
      </c>
      <c r="AU53" s="113">
        <f>'SO 101 - A - Uznatelné ná...'!P96</f>
        <v>0</v>
      </c>
      <c r="AV53" s="112">
        <f>'SO 101 - A - Uznatelné ná...'!J32</f>
        <v>0</v>
      </c>
      <c r="AW53" s="112">
        <f>'SO 101 - A - Uznatelné ná...'!J33</f>
        <v>0</v>
      </c>
      <c r="AX53" s="112">
        <f>'SO 101 - A - Uznatelné ná...'!J34</f>
        <v>0</v>
      </c>
      <c r="AY53" s="112">
        <f>'SO 101 - A - Uznatelné ná...'!J35</f>
        <v>0</v>
      </c>
      <c r="AZ53" s="112">
        <f>'SO 101 - A - Uznatelné ná...'!F32</f>
        <v>0</v>
      </c>
      <c r="BA53" s="112">
        <f>'SO 101 - A - Uznatelné ná...'!F33</f>
        <v>0</v>
      </c>
      <c r="BB53" s="112">
        <f>'SO 101 - A - Uznatelné ná...'!F34</f>
        <v>0</v>
      </c>
      <c r="BC53" s="112">
        <f>'SO 101 - A - Uznatelné ná...'!F35</f>
        <v>0</v>
      </c>
      <c r="BD53" s="114">
        <f>'SO 101 - A - Uznatelné ná...'!F36</f>
        <v>0</v>
      </c>
      <c r="BT53" s="115" t="s">
        <v>83</v>
      </c>
      <c r="BV53" s="115" t="s">
        <v>76</v>
      </c>
      <c r="BW53" s="115" t="s">
        <v>88</v>
      </c>
      <c r="BX53" s="115" t="s">
        <v>82</v>
      </c>
      <c r="CL53" s="115" t="s">
        <v>21</v>
      </c>
    </row>
    <row r="54" spans="1:91" s="6" customFormat="1" ht="28.5" customHeight="1">
      <c r="A54" s="106" t="s">
        <v>84</v>
      </c>
      <c r="B54" s="107"/>
      <c r="C54" s="108"/>
      <c r="D54" s="108"/>
      <c r="E54" s="348" t="s">
        <v>89</v>
      </c>
      <c r="F54" s="348"/>
      <c r="G54" s="348"/>
      <c r="H54" s="348"/>
      <c r="I54" s="348"/>
      <c r="J54" s="108"/>
      <c r="K54" s="348" t="s">
        <v>90</v>
      </c>
      <c r="L54" s="348"/>
      <c r="M54" s="348"/>
      <c r="N54" s="348"/>
      <c r="O54" s="348"/>
      <c r="P54" s="348"/>
      <c r="Q54" s="348"/>
      <c r="R54" s="348"/>
      <c r="S54" s="348"/>
      <c r="T54" s="348"/>
      <c r="U54" s="348"/>
      <c r="V54" s="348"/>
      <c r="W54" s="348"/>
      <c r="X54" s="348"/>
      <c r="Y54" s="348"/>
      <c r="Z54" s="348"/>
      <c r="AA54" s="348"/>
      <c r="AB54" s="348"/>
      <c r="AC54" s="348"/>
      <c r="AD54" s="348"/>
      <c r="AE54" s="348"/>
      <c r="AF54" s="348"/>
      <c r="AG54" s="346">
        <f>'SO 101 - B - Neuznatelné ...'!J29</f>
        <v>0</v>
      </c>
      <c r="AH54" s="347"/>
      <c r="AI54" s="347"/>
      <c r="AJ54" s="347"/>
      <c r="AK54" s="347"/>
      <c r="AL54" s="347"/>
      <c r="AM54" s="347"/>
      <c r="AN54" s="346">
        <f t="shared" si="0"/>
        <v>0</v>
      </c>
      <c r="AO54" s="347"/>
      <c r="AP54" s="347"/>
      <c r="AQ54" s="109" t="s">
        <v>87</v>
      </c>
      <c r="AR54" s="110"/>
      <c r="AS54" s="111">
        <v>0</v>
      </c>
      <c r="AT54" s="112">
        <f t="shared" si="1"/>
        <v>0</v>
      </c>
      <c r="AU54" s="113">
        <f>'SO 101 - B - Neuznatelné ...'!P89</f>
        <v>0</v>
      </c>
      <c r="AV54" s="112">
        <f>'SO 101 - B - Neuznatelné ...'!J32</f>
        <v>0</v>
      </c>
      <c r="AW54" s="112">
        <f>'SO 101 - B - Neuznatelné ...'!J33</f>
        <v>0</v>
      </c>
      <c r="AX54" s="112">
        <f>'SO 101 - B - Neuznatelné ...'!J34</f>
        <v>0</v>
      </c>
      <c r="AY54" s="112">
        <f>'SO 101 - B - Neuznatelné ...'!J35</f>
        <v>0</v>
      </c>
      <c r="AZ54" s="112">
        <f>'SO 101 - B - Neuznatelné ...'!F32</f>
        <v>0</v>
      </c>
      <c r="BA54" s="112">
        <f>'SO 101 - B - Neuznatelné ...'!F33</f>
        <v>0</v>
      </c>
      <c r="BB54" s="112">
        <f>'SO 101 - B - Neuznatelné ...'!F34</f>
        <v>0</v>
      </c>
      <c r="BC54" s="112">
        <f>'SO 101 - B - Neuznatelné ...'!F35</f>
        <v>0</v>
      </c>
      <c r="BD54" s="114">
        <f>'SO 101 - B - Neuznatelné ...'!F36</f>
        <v>0</v>
      </c>
      <c r="BT54" s="115" t="s">
        <v>83</v>
      </c>
      <c r="BV54" s="115" t="s">
        <v>76</v>
      </c>
      <c r="BW54" s="115" t="s">
        <v>91</v>
      </c>
      <c r="BX54" s="115" t="s">
        <v>82</v>
      </c>
      <c r="CL54" s="115" t="s">
        <v>21</v>
      </c>
    </row>
    <row r="55" spans="1:91" s="5" customFormat="1" ht="16.5" customHeight="1">
      <c r="B55" s="96"/>
      <c r="C55" s="97"/>
      <c r="D55" s="354" t="s">
        <v>92</v>
      </c>
      <c r="E55" s="354"/>
      <c r="F55" s="354"/>
      <c r="G55" s="354"/>
      <c r="H55" s="354"/>
      <c r="I55" s="98"/>
      <c r="J55" s="354" t="s">
        <v>93</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3">
        <f>ROUND(AG56,2)</f>
        <v>0</v>
      </c>
      <c r="AH55" s="352"/>
      <c r="AI55" s="352"/>
      <c r="AJ55" s="352"/>
      <c r="AK55" s="352"/>
      <c r="AL55" s="352"/>
      <c r="AM55" s="352"/>
      <c r="AN55" s="351">
        <f t="shared" si="0"/>
        <v>0</v>
      </c>
      <c r="AO55" s="352"/>
      <c r="AP55" s="352"/>
      <c r="AQ55" s="99" t="s">
        <v>94</v>
      </c>
      <c r="AR55" s="100"/>
      <c r="AS55" s="101">
        <f>ROUND(AS56,2)</f>
        <v>0</v>
      </c>
      <c r="AT55" s="102">
        <f t="shared" si="1"/>
        <v>0</v>
      </c>
      <c r="AU55" s="103">
        <f>ROUND(AU56,5)</f>
        <v>0</v>
      </c>
      <c r="AV55" s="102">
        <f>ROUND(AZ55*L26,2)</f>
        <v>0</v>
      </c>
      <c r="AW55" s="102">
        <f>ROUND(BA55*L27,2)</f>
        <v>0</v>
      </c>
      <c r="AX55" s="102">
        <f>ROUND(BB55*L26,2)</f>
        <v>0</v>
      </c>
      <c r="AY55" s="102">
        <f>ROUND(BC55*L27,2)</f>
        <v>0</v>
      </c>
      <c r="AZ55" s="102">
        <f>ROUND(AZ56,2)</f>
        <v>0</v>
      </c>
      <c r="BA55" s="102">
        <f>ROUND(BA56,2)</f>
        <v>0</v>
      </c>
      <c r="BB55" s="102">
        <f>ROUND(BB56,2)</f>
        <v>0</v>
      </c>
      <c r="BC55" s="102">
        <f>ROUND(BC56,2)</f>
        <v>0</v>
      </c>
      <c r="BD55" s="104">
        <f>ROUND(BD56,2)</f>
        <v>0</v>
      </c>
      <c r="BS55" s="105" t="s">
        <v>73</v>
      </c>
      <c r="BT55" s="105" t="s">
        <v>81</v>
      </c>
      <c r="BU55" s="105" t="s">
        <v>75</v>
      </c>
      <c r="BV55" s="105" t="s">
        <v>76</v>
      </c>
      <c r="BW55" s="105" t="s">
        <v>95</v>
      </c>
      <c r="BX55" s="105" t="s">
        <v>7</v>
      </c>
      <c r="CL55" s="105" t="s">
        <v>21</v>
      </c>
      <c r="CM55" s="105" t="s">
        <v>83</v>
      </c>
    </row>
    <row r="56" spans="1:91" s="6" customFormat="1" ht="28.5" customHeight="1">
      <c r="A56" s="106" t="s">
        <v>84</v>
      </c>
      <c r="B56" s="107"/>
      <c r="C56" s="108"/>
      <c r="D56" s="108"/>
      <c r="E56" s="348" t="s">
        <v>96</v>
      </c>
      <c r="F56" s="348"/>
      <c r="G56" s="348"/>
      <c r="H56" s="348"/>
      <c r="I56" s="348"/>
      <c r="J56" s="108"/>
      <c r="K56" s="348" t="s">
        <v>97</v>
      </c>
      <c r="L56" s="348"/>
      <c r="M56" s="348"/>
      <c r="N56" s="348"/>
      <c r="O56" s="348"/>
      <c r="P56" s="348"/>
      <c r="Q56" s="348"/>
      <c r="R56" s="348"/>
      <c r="S56" s="348"/>
      <c r="T56" s="348"/>
      <c r="U56" s="348"/>
      <c r="V56" s="348"/>
      <c r="W56" s="348"/>
      <c r="X56" s="348"/>
      <c r="Y56" s="348"/>
      <c r="Z56" s="348"/>
      <c r="AA56" s="348"/>
      <c r="AB56" s="348"/>
      <c r="AC56" s="348"/>
      <c r="AD56" s="348"/>
      <c r="AE56" s="348"/>
      <c r="AF56" s="348"/>
      <c r="AG56" s="346">
        <f>'VRN - A - Vedlejší rozpoč...'!J29</f>
        <v>0</v>
      </c>
      <c r="AH56" s="347"/>
      <c r="AI56" s="347"/>
      <c r="AJ56" s="347"/>
      <c r="AK56" s="347"/>
      <c r="AL56" s="347"/>
      <c r="AM56" s="347"/>
      <c r="AN56" s="346">
        <f t="shared" si="0"/>
        <v>0</v>
      </c>
      <c r="AO56" s="347"/>
      <c r="AP56" s="347"/>
      <c r="AQ56" s="109" t="s">
        <v>87</v>
      </c>
      <c r="AR56" s="110"/>
      <c r="AS56" s="116">
        <v>0</v>
      </c>
      <c r="AT56" s="117">
        <f t="shared" si="1"/>
        <v>0</v>
      </c>
      <c r="AU56" s="118">
        <f>'VRN - A - Vedlejší rozpoč...'!P85</f>
        <v>0</v>
      </c>
      <c r="AV56" s="117">
        <f>'VRN - A - Vedlejší rozpoč...'!J32</f>
        <v>0</v>
      </c>
      <c r="AW56" s="117">
        <f>'VRN - A - Vedlejší rozpoč...'!J33</f>
        <v>0</v>
      </c>
      <c r="AX56" s="117">
        <f>'VRN - A - Vedlejší rozpoč...'!J34</f>
        <v>0</v>
      </c>
      <c r="AY56" s="117">
        <f>'VRN - A - Vedlejší rozpoč...'!J35</f>
        <v>0</v>
      </c>
      <c r="AZ56" s="117">
        <f>'VRN - A - Vedlejší rozpoč...'!F32</f>
        <v>0</v>
      </c>
      <c r="BA56" s="117">
        <f>'VRN - A - Vedlejší rozpoč...'!F33</f>
        <v>0</v>
      </c>
      <c r="BB56" s="117">
        <f>'VRN - A - Vedlejší rozpoč...'!F34</f>
        <v>0</v>
      </c>
      <c r="BC56" s="117">
        <f>'VRN - A - Vedlejší rozpoč...'!F35</f>
        <v>0</v>
      </c>
      <c r="BD56" s="119">
        <f>'VRN - A - Vedlejší rozpoč...'!F36</f>
        <v>0</v>
      </c>
      <c r="BT56" s="115" t="s">
        <v>83</v>
      </c>
      <c r="BV56" s="115" t="s">
        <v>76</v>
      </c>
      <c r="BW56" s="115" t="s">
        <v>98</v>
      </c>
      <c r="BX56" s="115" t="s">
        <v>95</v>
      </c>
      <c r="CL56" s="115" t="s">
        <v>30</v>
      </c>
    </row>
    <row r="57" spans="1:91" s="1" customFormat="1" ht="30" customHeight="1">
      <c r="B57" s="41"/>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c r="AO57" s="63"/>
      <c r="AP57" s="63"/>
      <c r="AQ57" s="63"/>
      <c r="AR57" s="61"/>
    </row>
    <row r="58" spans="1:91" s="1" customFormat="1" ht="6.95" customHeight="1">
      <c r="B58" s="56"/>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61"/>
    </row>
  </sheetData>
  <sheetProtection algorithmName="SHA-512" hashValue="Bf6vQDnbF75Op5XdGqgkYyy3Q9bbBFRTADUmk2vu0Si4/1sfKAq8hghif/KoKBFj04yR1nMpn14wVlexTmjjCw==" saltValue="QSsPYENY/f3DpKmQ0vT6o/ndaeNbZs1PeGoRvldcxV6y0QaCpZ3oNs0BST/dq4HouKS1rRiKtH8Z/EXlRGY5Mw==" spinCount="100000" sheet="1" objects="1" scenarios="1" formatColumns="0" formatRows="0"/>
  <mergeCells count="57">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G52:AM52"/>
    <mergeCell ref="D52:H52"/>
    <mergeCell ref="J52:AF52"/>
    <mergeCell ref="AN53:AP53"/>
    <mergeCell ref="AG53:AM53"/>
    <mergeCell ref="E53:I53"/>
    <mergeCell ref="K53:AF53"/>
    <mergeCell ref="AR2:BE2"/>
    <mergeCell ref="AN56:AP56"/>
    <mergeCell ref="AG56:AM56"/>
    <mergeCell ref="E56:I56"/>
    <mergeCell ref="K56:AF56"/>
    <mergeCell ref="AG51:AM51"/>
    <mergeCell ref="AN51:AP51"/>
    <mergeCell ref="AN54:AP54"/>
    <mergeCell ref="AG54:AM54"/>
    <mergeCell ref="E54:I54"/>
    <mergeCell ref="K54:AF54"/>
    <mergeCell ref="AN55:AP55"/>
    <mergeCell ref="AG55:AM55"/>
    <mergeCell ref="D55:H55"/>
    <mergeCell ref="J55:AF55"/>
    <mergeCell ref="AN52:AP52"/>
  </mergeCells>
  <hyperlinks>
    <hyperlink ref="K1:S1" location="C2" display="1) Rekapitulace stavby"/>
    <hyperlink ref="W1:AI1" location="C51" display="2) Rekapitulace objektů stavby a soupisů prací"/>
    <hyperlink ref="A53" location="'SO 101 - A - Uznatelné ná...'!C2" display="/"/>
    <hyperlink ref="A54" location="'SO 101 - B - Neuznatelné ...'!C2" display="/"/>
    <hyperlink ref="A56" location="'VRN - A - Vedlejší rozpoč...'!C2" displa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70"/>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21"/>
      <c r="C1" s="121"/>
      <c r="D1" s="122" t="s">
        <v>1</v>
      </c>
      <c r="E1" s="121"/>
      <c r="F1" s="123" t="s">
        <v>99</v>
      </c>
      <c r="G1" s="388" t="s">
        <v>100</v>
      </c>
      <c r="H1" s="388"/>
      <c r="I1" s="124"/>
      <c r="J1" s="123" t="s">
        <v>101</v>
      </c>
      <c r="K1" s="122" t="s">
        <v>102</v>
      </c>
      <c r="L1" s="123" t="s">
        <v>103</v>
      </c>
      <c r="M1" s="123"/>
      <c r="N1" s="123"/>
      <c r="O1" s="123"/>
      <c r="P1" s="123"/>
      <c r="Q1" s="123"/>
      <c r="R1" s="123"/>
      <c r="S1" s="123"/>
      <c r="T1" s="12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45"/>
      <c r="M2" s="345"/>
      <c r="N2" s="345"/>
      <c r="O2" s="345"/>
      <c r="P2" s="345"/>
      <c r="Q2" s="345"/>
      <c r="R2" s="345"/>
      <c r="S2" s="345"/>
      <c r="T2" s="345"/>
      <c r="U2" s="345"/>
      <c r="V2" s="345"/>
      <c r="AT2" s="24" t="s">
        <v>88</v>
      </c>
    </row>
    <row r="3" spans="1:70" ht="6.95" customHeight="1">
      <c r="B3" s="25"/>
      <c r="C3" s="26"/>
      <c r="D3" s="26"/>
      <c r="E3" s="26"/>
      <c r="F3" s="26"/>
      <c r="G3" s="26"/>
      <c r="H3" s="26"/>
      <c r="I3" s="125"/>
      <c r="J3" s="26"/>
      <c r="K3" s="27"/>
      <c r="AT3" s="24" t="s">
        <v>83</v>
      </c>
    </row>
    <row r="4" spans="1:70" ht="36.950000000000003" customHeight="1">
      <c r="B4" s="28"/>
      <c r="C4" s="29"/>
      <c r="D4" s="30" t="s">
        <v>104</v>
      </c>
      <c r="E4" s="29"/>
      <c r="F4" s="29"/>
      <c r="G4" s="29"/>
      <c r="H4" s="29"/>
      <c r="I4" s="126"/>
      <c r="J4" s="29"/>
      <c r="K4" s="31"/>
      <c r="M4" s="32" t="s">
        <v>12</v>
      </c>
      <c r="AT4" s="24" t="s">
        <v>6</v>
      </c>
    </row>
    <row r="5" spans="1:70" ht="6.95" customHeight="1">
      <c r="B5" s="28"/>
      <c r="C5" s="29"/>
      <c r="D5" s="29"/>
      <c r="E5" s="29"/>
      <c r="F5" s="29"/>
      <c r="G5" s="29"/>
      <c r="H5" s="29"/>
      <c r="I5" s="126"/>
      <c r="J5" s="29"/>
      <c r="K5" s="31"/>
    </row>
    <row r="6" spans="1:70" ht="15">
      <c r="B6" s="28"/>
      <c r="C6" s="29"/>
      <c r="D6" s="37" t="s">
        <v>18</v>
      </c>
      <c r="E6" s="29"/>
      <c r="F6" s="29"/>
      <c r="G6" s="29"/>
      <c r="H6" s="29"/>
      <c r="I6" s="126"/>
      <c r="J6" s="29"/>
      <c r="K6" s="31"/>
    </row>
    <row r="7" spans="1:70" ht="16.5" customHeight="1">
      <c r="B7" s="28"/>
      <c r="C7" s="29"/>
      <c r="D7" s="29"/>
      <c r="E7" s="389" t="str">
        <f>'Rekapitulace stavby'!K6</f>
        <v>Ústí nad Orlicí, Kerhatice - ul. Pražská, chodník II. Etapa</v>
      </c>
      <c r="F7" s="395"/>
      <c r="G7" s="395"/>
      <c r="H7" s="395"/>
      <c r="I7" s="126"/>
      <c r="J7" s="29"/>
      <c r="K7" s="31"/>
    </row>
    <row r="8" spans="1:70" ht="15">
      <c r="B8" s="28"/>
      <c r="C8" s="29"/>
      <c r="D8" s="37" t="s">
        <v>105</v>
      </c>
      <c r="E8" s="29"/>
      <c r="F8" s="29"/>
      <c r="G8" s="29"/>
      <c r="H8" s="29"/>
      <c r="I8" s="126"/>
      <c r="J8" s="29"/>
      <c r="K8" s="31"/>
    </row>
    <row r="9" spans="1:70" s="1" customFormat="1" ht="16.5" customHeight="1">
      <c r="B9" s="41"/>
      <c r="C9" s="42"/>
      <c r="D9" s="42"/>
      <c r="E9" s="389" t="s">
        <v>106</v>
      </c>
      <c r="F9" s="390"/>
      <c r="G9" s="390"/>
      <c r="H9" s="390"/>
      <c r="I9" s="127"/>
      <c r="J9" s="42"/>
      <c r="K9" s="45"/>
    </row>
    <row r="10" spans="1:70" s="1" customFormat="1" ht="15">
      <c r="B10" s="41"/>
      <c r="C10" s="42"/>
      <c r="D10" s="37" t="s">
        <v>107</v>
      </c>
      <c r="E10" s="42"/>
      <c r="F10" s="42"/>
      <c r="G10" s="42"/>
      <c r="H10" s="42"/>
      <c r="I10" s="127"/>
      <c r="J10" s="42"/>
      <c r="K10" s="45"/>
    </row>
    <row r="11" spans="1:70" s="1" customFormat="1" ht="36.950000000000003" customHeight="1">
      <c r="B11" s="41"/>
      <c r="C11" s="42"/>
      <c r="D11" s="42"/>
      <c r="E11" s="391" t="s">
        <v>108</v>
      </c>
      <c r="F11" s="390"/>
      <c r="G11" s="390"/>
      <c r="H11" s="390"/>
      <c r="I11" s="127"/>
      <c r="J11" s="42"/>
      <c r="K11" s="45"/>
    </row>
    <row r="12" spans="1:70" s="1" customFormat="1">
      <c r="B12" s="41"/>
      <c r="C12" s="42"/>
      <c r="D12" s="42"/>
      <c r="E12" s="42"/>
      <c r="F12" s="42"/>
      <c r="G12" s="42"/>
      <c r="H12" s="42"/>
      <c r="I12" s="127"/>
      <c r="J12" s="42"/>
      <c r="K12" s="45"/>
    </row>
    <row r="13" spans="1:70" s="1" customFormat="1" ht="14.45" customHeight="1">
      <c r="B13" s="41"/>
      <c r="C13" s="42"/>
      <c r="D13" s="37" t="s">
        <v>20</v>
      </c>
      <c r="E13" s="42"/>
      <c r="F13" s="35" t="s">
        <v>21</v>
      </c>
      <c r="G13" s="42"/>
      <c r="H13" s="42"/>
      <c r="I13" s="128" t="s">
        <v>22</v>
      </c>
      <c r="J13" s="35" t="s">
        <v>23</v>
      </c>
      <c r="K13" s="45"/>
    </row>
    <row r="14" spans="1:70" s="1" customFormat="1" ht="14.45" customHeight="1">
      <c r="B14" s="41"/>
      <c r="C14" s="42"/>
      <c r="D14" s="37" t="s">
        <v>24</v>
      </c>
      <c r="E14" s="42"/>
      <c r="F14" s="35" t="s">
        <v>25</v>
      </c>
      <c r="G14" s="42"/>
      <c r="H14" s="42"/>
      <c r="I14" s="128" t="s">
        <v>26</v>
      </c>
      <c r="J14" s="129" t="str">
        <f>'Rekapitulace stavby'!AN8</f>
        <v>30.10.2017</v>
      </c>
      <c r="K14" s="45"/>
    </row>
    <row r="15" spans="1:70" s="1" customFormat="1" ht="10.9" customHeight="1">
      <c r="B15" s="41"/>
      <c r="C15" s="42"/>
      <c r="D15" s="42"/>
      <c r="E15" s="42"/>
      <c r="F15" s="42"/>
      <c r="G15" s="42"/>
      <c r="H15" s="42"/>
      <c r="I15" s="127"/>
      <c r="J15" s="42"/>
      <c r="K15" s="45"/>
    </row>
    <row r="16" spans="1:70" s="1" customFormat="1" ht="14.45" customHeight="1">
      <c r="B16" s="41"/>
      <c r="C16" s="42"/>
      <c r="D16" s="37" t="s">
        <v>28</v>
      </c>
      <c r="E16" s="42"/>
      <c r="F16" s="42"/>
      <c r="G16" s="42"/>
      <c r="H16" s="42"/>
      <c r="I16" s="128" t="s">
        <v>29</v>
      </c>
      <c r="J16" s="35" t="str">
        <f>IF('Rekapitulace stavby'!AN10="","",'Rekapitulace stavby'!AN10)</f>
        <v/>
      </c>
      <c r="K16" s="45"/>
    </row>
    <row r="17" spans="2:11" s="1" customFormat="1" ht="18" customHeight="1">
      <c r="B17" s="41"/>
      <c r="C17" s="42"/>
      <c r="D17" s="42"/>
      <c r="E17" s="35" t="str">
        <f>IF('Rekapitulace stavby'!E11="","",'Rekapitulace stavby'!E11)</f>
        <v xml:space="preserve"> </v>
      </c>
      <c r="F17" s="42"/>
      <c r="G17" s="42"/>
      <c r="H17" s="42"/>
      <c r="I17" s="128" t="s">
        <v>32</v>
      </c>
      <c r="J17" s="35" t="str">
        <f>IF('Rekapitulace stavby'!AN11="","",'Rekapitulace stavby'!AN11)</f>
        <v/>
      </c>
      <c r="K17" s="45"/>
    </row>
    <row r="18" spans="2:11" s="1" customFormat="1" ht="6.95" customHeight="1">
      <c r="B18" s="41"/>
      <c r="C18" s="42"/>
      <c r="D18" s="42"/>
      <c r="E18" s="42"/>
      <c r="F18" s="42"/>
      <c r="G18" s="42"/>
      <c r="H18" s="42"/>
      <c r="I18" s="127"/>
      <c r="J18" s="42"/>
      <c r="K18" s="45"/>
    </row>
    <row r="19" spans="2:11" s="1" customFormat="1" ht="14.45" customHeight="1">
      <c r="B19" s="41"/>
      <c r="C19" s="42"/>
      <c r="D19" s="37" t="s">
        <v>33</v>
      </c>
      <c r="E19" s="42"/>
      <c r="F19" s="42"/>
      <c r="G19" s="42"/>
      <c r="H19" s="42"/>
      <c r="I19" s="128" t="s">
        <v>29</v>
      </c>
      <c r="J19" s="35" t="str">
        <f>IF('Rekapitulace stavby'!AN13="Vyplň údaj","",IF('Rekapitulace stavby'!AN13="","",'Rekapitulace stavby'!AN13))</f>
        <v/>
      </c>
      <c r="K19" s="45"/>
    </row>
    <row r="20" spans="2:11" s="1" customFormat="1" ht="18" customHeight="1">
      <c r="B20" s="41"/>
      <c r="C20" s="42"/>
      <c r="D20" s="42"/>
      <c r="E20" s="35" t="str">
        <f>IF('Rekapitulace stavby'!E14="Vyplň údaj","",IF('Rekapitulace stavby'!E14="","",'Rekapitulace stavby'!E14))</f>
        <v/>
      </c>
      <c r="F20" s="42"/>
      <c r="G20" s="42"/>
      <c r="H20" s="42"/>
      <c r="I20" s="128" t="s">
        <v>32</v>
      </c>
      <c r="J20" s="35" t="str">
        <f>IF('Rekapitulace stavby'!AN14="Vyplň údaj","",IF('Rekapitulace stavby'!AN14="","",'Rekapitulace stavby'!AN14))</f>
        <v/>
      </c>
      <c r="K20" s="45"/>
    </row>
    <row r="21" spans="2:11" s="1" customFormat="1" ht="6.95" customHeight="1">
      <c r="B21" s="41"/>
      <c r="C21" s="42"/>
      <c r="D21" s="42"/>
      <c r="E21" s="42"/>
      <c r="F21" s="42"/>
      <c r="G21" s="42"/>
      <c r="H21" s="42"/>
      <c r="I21" s="127"/>
      <c r="J21" s="42"/>
      <c r="K21" s="45"/>
    </row>
    <row r="22" spans="2:11" s="1" customFormat="1" ht="14.45" customHeight="1">
      <c r="B22" s="41"/>
      <c r="C22" s="42"/>
      <c r="D22" s="37" t="s">
        <v>35</v>
      </c>
      <c r="E22" s="42"/>
      <c r="F22" s="42"/>
      <c r="G22" s="42"/>
      <c r="H22" s="42"/>
      <c r="I22" s="128" t="s">
        <v>29</v>
      </c>
      <c r="J22" s="35" t="s">
        <v>30</v>
      </c>
      <c r="K22" s="45"/>
    </row>
    <row r="23" spans="2:11" s="1" customFormat="1" ht="18" customHeight="1">
      <c r="B23" s="41"/>
      <c r="C23" s="42"/>
      <c r="D23" s="42"/>
      <c r="E23" s="35" t="s">
        <v>36</v>
      </c>
      <c r="F23" s="42"/>
      <c r="G23" s="42"/>
      <c r="H23" s="42"/>
      <c r="I23" s="128" t="s">
        <v>32</v>
      </c>
      <c r="J23" s="35" t="s">
        <v>30</v>
      </c>
      <c r="K23" s="45"/>
    </row>
    <row r="24" spans="2:11" s="1" customFormat="1" ht="6.95" customHeight="1">
      <c r="B24" s="41"/>
      <c r="C24" s="42"/>
      <c r="D24" s="42"/>
      <c r="E24" s="42"/>
      <c r="F24" s="42"/>
      <c r="G24" s="42"/>
      <c r="H24" s="42"/>
      <c r="I24" s="127"/>
      <c r="J24" s="42"/>
      <c r="K24" s="45"/>
    </row>
    <row r="25" spans="2:11" s="1" customFormat="1" ht="14.45" customHeight="1">
      <c r="B25" s="41"/>
      <c r="C25" s="42"/>
      <c r="D25" s="37" t="s">
        <v>38</v>
      </c>
      <c r="E25" s="42"/>
      <c r="F25" s="42"/>
      <c r="G25" s="42"/>
      <c r="H25" s="42"/>
      <c r="I25" s="127"/>
      <c r="J25" s="42"/>
      <c r="K25" s="45"/>
    </row>
    <row r="26" spans="2:11" s="7" customFormat="1" ht="16.5" customHeight="1">
      <c r="B26" s="130"/>
      <c r="C26" s="131"/>
      <c r="D26" s="131"/>
      <c r="E26" s="383" t="s">
        <v>30</v>
      </c>
      <c r="F26" s="383"/>
      <c r="G26" s="383"/>
      <c r="H26" s="383"/>
      <c r="I26" s="132"/>
      <c r="J26" s="131"/>
      <c r="K26" s="133"/>
    </row>
    <row r="27" spans="2:11" s="1" customFormat="1" ht="6.95" customHeight="1">
      <c r="B27" s="41"/>
      <c r="C27" s="42"/>
      <c r="D27" s="42"/>
      <c r="E27" s="42"/>
      <c r="F27" s="42"/>
      <c r="G27" s="42"/>
      <c r="H27" s="42"/>
      <c r="I27" s="127"/>
      <c r="J27" s="42"/>
      <c r="K27" s="45"/>
    </row>
    <row r="28" spans="2:11" s="1" customFormat="1" ht="6.95" customHeight="1">
      <c r="B28" s="41"/>
      <c r="C28" s="42"/>
      <c r="D28" s="85"/>
      <c r="E28" s="85"/>
      <c r="F28" s="85"/>
      <c r="G28" s="85"/>
      <c r="H28" s="85"/>
      <c r="I28" s="134"/>
      <c r="J28" s="85"/>
      <c r="K28" s="135"/>
    </row>
    <row r="29" spans="2:11" s="1" customFormat="1" ht="25.35" customHeight="1">
      <c r="B29" s="41"/>
      <c r="C29" s="42"/>
      <c r="D29" s="136" t="s">
        <v>40</v>
      </c>
      <c r="E29" s="42"/>
      <c r="F29" s="42"/>
      <c r="G29" s="42"/>
      <c r="H29" s="42"/>
      <c r="I29" s="127"/>
      <c r="J29" s="137">
        <f>ROUND(J96,2)</f>
        <v>0</v>
      </c>
      <c r="K29" s="45"/>
    </row>
    <row r="30" spans="2:11" s="1" customFormat="1" ht="6.95" customHeight="1">
      <c r="B30" s="41"/>
      <c r="C30" s="42"/>
      <c r="D30" s="85"/>
      <c r="E30" s="85"/>
      <c r="F30" s="85"/>
      <c r="G30" s="85"/>
      <c r="H30" s="85"/>
      <c r="I30" s="134"/>
      <c r="J30" s="85"/>
      <c r="K30" s="135"/>
    </row>
    <row r="31" spans="2:11" s="1" customFormat="1" ht="14.45" customHeight="1">
      <c r="B31" s="41"/>
      <c r="C31" s="42"/>
      <c r="D31" s="42"/>
      <c r="E31" s="42"/>
      <c r="F31" s="46" t="s">
        <v>42</v>
      </c>
      <c r="G31" s="42"/>
      <c r="H31" s="42"/>
      <c r="I31" s="138" t="s">
        <v>41</v>
      </c>
      <c r="J31" s="46" t="s">
        <v>43</v>
      </c>
      <c r="K31" s="45"/>
    </row>
    <row r="32" spans="2:11" s="1" customFormat="1" ht="14.45" customHeight="1">
      <c r="B32" s="41"/>
      <c r="C32" s="42"/>
      <c r="D32" s="49" t="s">
        <v>44</v>
      </c>
      <c r="E32" s="49" t="s">
        <v>45</v>
      </c>
      <c r="F32" s="139">
        <f>ROUND(SUM(BE96:BE569), 2)</f>
        <v>0</v>
      </c>
      <c r="G32" s="42"/>
      <c r="H32" s="42"/>
      <c r="I32" s="140">
        <v>0.21</v>
      </c>
      <c r="J32" s="139">
        <f>ROUND(ROUND((SUM(BE96:BE569)), 2)*I32, 2)</f>
        <v>0</v>
      </c>
      <c r="K32" s="45"/>
    </row>
    <row r="33" spans="2:11" s="1" customFormat="1" ht="14.45" customHeight="1">
      <c r="B33" s="41"/>
      <c r="C33" s="42"/>
      <c r="D33" s="42"/>
      <c r="E33" s="49" t="s">
        <v>46</v>
      </c>
      <c r="F33" s="139">
        <f>ROUND(SUM(BF96:BF569), 2)</f>
        <v>0</v>
      </c>
      <c r="G33" s="42"/>
      <c r="H33" s="42"/>
      <c r="I33" s="140">
        <v>0.15</v>
      </c>
      <c r="J33" s="139">
        <f>ROUND(ROUND((SUM(BF96:BF569)), 2)*I33, 2)</f>
        <v>0</v>
      </c>
      <c r="K33" s="45"/>
    </row>
    <row r="34" spans="2:11" s="1" customFormat="1" ht="14.45" hidden="1" customHeight="1">
      <c r="B34" s="41"/>
      <c r="C34" s="42"/>
      <c r="D34" s="42"/>
      <c r="E34" s="49" t="s">
        <v>47</v>
      </c>
      <c r="F34" s="139">
        <f>ROUND(SUM(BG96:BG569), 2)</f>
        <v>0</v>
      </c>
      <c r="G34" s="42"/>
      <c r="H34" s="42"/>
      <c r="I34" s="140">
        <v>0.21</v>
      </c>
      <c r="J34" s="139">
        <v>0</v>
      </c>
      <c r="K34" s="45"/>
    </row>
    <row r="35" spans="2:11" s="1" customFormat="1" ht="14.45" hidden="1" customHeight="1">
      <c r="B35" s="41"/>
      <c r="C35" s="42"/>
      <c r="D35" s="42"/>
      <c r="E35" s="49" t="s">
        <v>48</v>
      </c>
      <c r="F35" s="139">
        <f>ROUND(SUM(BH96:BH569), 2)</f>
        <v>0</v>
      </c>
      <c r="G35" s="42"/>
      <c r="H35" s="42"/>
      <c r="I35" s="140">
        <v>0.15</v>
      </c>
      <c r="J35" s="139">
        <v>0</v>
      </c>
      <c r="K35" s="45"/>
    </row>
    <row r="36" spans="2:11" s="1" customFormat="1" ht="14.45" hidden="1" customHeight="1">
      <c r="B36" s="41"/>
      <c r="C36" s="42"/>
      <c r="D36" s="42"/>
      <c r="E36" s="49" t="s">
        <v>49</v>
      </c>
      <c r="F36" s="139">
        <f>ROUND(SUM(BI96:BI569), 2)</f>
        <v>0</v>
      </c>
      <c r="G36" s="42"/>
      <c r="H36" s="42"/>
      <c r="I36" s="140">
        <v>0</v>
      </c>
      <c r="J36" s="139">
        <v>0</v>
      </c>
      <c r="K36" s="45"/>
    </row>
    <row r="37" spans="2:11" s="1" customFormat="1" ht="6.95" customHeight="1">
      <c r="B37" s="41"/>
      <c r="C37" s="42"/>
      <c r="D37" s="42"/>
      <c r="E37" s="42"/>
      <c r="F37" s="42"/>
      <c r="G37" s="42"/>
      <c r="H37" s="42"/>
      <c r="I37" s="127"/>
      <c r="J37" s="42"/>
      <c r="K37" s="45"/>
    </row>
    <row r="38" spans="2:11" s="1" customFormat="1" ht="25.35" customHeight="1">
      <c r="B38" s="41"/>
      <c r="C38" s="141"/>
      <c r="D38" s="142" t="s">
        <v>50</v>
      </c>
      <c r="E38" s="79"/>
      <c r="F38" s="79"/>
      <c r="G38" s="143" t="s">
        <v>51</v>
      </c>
      <c r="H38" s="144" t="s">
        <v>52</v>
      </c>
      <c r="I38" s="145"/>
      <c r="J38" s="146">
        <f>SUM(J29:J36)</f>
        <v>0</v>
      </c>
      <c r="K38" s="147"/>
    </row>
    <row r="39" spans="2:11" s="1" customFormat="1" ht="14.45" customHeight="1">
      <c r="B39" s="56"/>
      <c r="C39" s="57"/>
      <c r="D39" s="57"/>
      <c r="E39" s="57"/>
      <c r="F39" s="57"/>
      <c r="G39" s="57"/>
      <c r="H39" s="57"/>
      <c r="I39" s="148"/>
      <c r="J39" s="57"/>
      <c r="K39" s="58"/>
    </row>
    <row r="43" spans="2:11" s="1" customFormat="1" ht="6.95" customHeight="1">
      <c r="B43" s="149"/>
      <c r="C43" s="150"/>
      <c r="D43" s="150"/>
      <c r="E43" s="150"/>
      <c r="F43" s="150"/>
      <c r="G43" s="150"/>
      <c r="H43" s="150"/>
      <c r="I43" s="151"/>
      <c r="J43" s="150"/>
      <c r="K43" s="152"/>
    </row>
    <row r="44" spans="2:11" s="1" customFormat="1" ht="36.950000000000003" customHeight="1">
      <c r="B44" s="41"/>
      <c r="C44" s="30" t="s">
        <v>109</v>
      </c>
      <c r="D44" s="42"/>
      <c r="E44" s="42"/>
      <c r="F44" s="42"/>
      <c r="G44" s="42"/>
      <c r="H44" s="42"/>
      <c r="I44" s="127"/>
      <c r="J44" s="42"/>
      <c r="K44" s="45"/>
    </row>
    <row r="45" spans="2:11" s="1" customFormat="1" ht="6.95" customHeight="1">
      <c r="B45" s="41"/>
      <c r="C45" s="42"/>
      <c r="D45" s="42"/>
      <c r="E45" s="42"/>
      <c r="F45" s="42"/>
      <c r="G45" s="42"/>
      <c r="H45" s="42"/>
      <c r="I45" s="127"/>
      <c r="J45" s="42"/>
      <c r="K45" s="45"/>
    </row>
    <row r="46" spans="2:11" s="1" customFormat="1" ht="14.45" customHeight="1">
      <c r="B46" s="41"/>
      <c r="C46" s="37" t="s">
        <v>18</v>
      </c>
      <c r="D46" s="42"/>
      <c r="E46" s="42"/>
      <c r="F46" s="42"/>
      <c r="G46" s="42"/>
      <c r="H46" s="42"/>
      <c r="I46" s="127"/>
      <c r="J46" s="42"/>
      <c r="K46" s="45"/>
    </row>
    <row r="47" spans="2:11" s="1" customFormat="1" ht="16.5" customHeight="1">
      <c r="B47" s="41"/>
      <c r="C47" s="42"/>
      <c r="D47" s="42"/>
      <c r="E47" s="389" t="str">
        <f>E7</f>
        <v>Ústí nad Orlicí, Kerhatice - ul. Pražská, chodník II. Etapa</v>
      </c>
      <c r="F47" s="395"/>
      <c r="G47" s="395"/>
      <c r="H47" s="395"/>
      <c r="I47" s="127"/>
      <c r="J47" s="42"/>
      <c r="K47" s="45"/>
    </row>
    <row r="48" spans="2:11" ht="15">
      <c r="B48" s="28"/>
      <c r="C48" s="37" t="s">
        <v>105</v>
      </c>
      <c r="D48" s="29"/>
      <c r="E48" s="29"/>
      <c r="F48" s="29"/>
      <c r="G48" s="29"/>
      <c r="H48" s="29"/>
      <c r="I48" s="126"/>
      <c r="J48" s="29"/>
      <c r="K48" s="31"/>
    </row>
    <row r="49" spans="2:47" s="1" customFormat="1" ht="16.5" customHeight="1">
      <c r="B49" s="41"/>
      <c r="C49" s="42"/>
      <c r="D49" s="42"/>
      <c r="E49" s="389" t="s">
        <v>106</v>
      </c>
      <c r="F49" s="390"/>
      <c r="G49" s="390"/>
      <c r="H49" s="390"/>
      <c r="I49" s="127"/>
      <c r="J49" s="42"/>
      <c r="K49" s="45"/>
    </row>
    <row r="50" spans="2:47" s="1" customFormat="1" ht="14.45" customHeight="1">
      <c r="B50" s="41"/>
      <c r="C50" s="37" t="s">
        <v>107</v>
      </c>
      <c r="D50" s="42"/>
      <c r="E50" s="42"/>
      <c r="F50" s="42"/>
      <c r="G50" s="42"/>
      <c r="H50" s="42"/>
      <c r="I50" s="127"/>
      <c r="J50" s="42"/>
      <c r="K50" s="45"/>
    </row>
    <row r="51" spans="2:47" s="1" customFormat="1" ht="17.25" customHeight="1">
      <c r="B51" s="41"/>
      <c r="C51" s="42"/>
      <c r="D51" s="42"/>
      <c r="E51" s="391" t="str">
        <f>E11</f>
        <v>SO 101 - A - Uznatelné náklady - Soupis prací</v>
      </c>
      <c r="F51" s="390"/>
      <c r="G51" s="390"/>
      <c r="H51" s="390"/>
      <c r="I51" s="127"/>
      <c r="J51" s="42"/>
      <c r="K51" s="45"/>
    </row>
    <row r="52" spans="2:47" s="1" customFormat="1" ht="6.95" customHeight="1">
      <c r="B52" s="41"/>
      <c r="C52" s="42"/>
      <c r="D52" s="42"/>
      <c r="E52" s="42"/>
      <c r="F52" s="42"/>
      <c r="G52" s="42"/>
      <c r="H52" s="42"/>
      <c r="I52" s="127"/>
      <c r="J52" s="42"/>
      <c r="K52" s="45"/>
    </row>
    <row r="53" spans="2:47" s="1" customFormat="1" ht="18" customHeight="1">
      <c r="B53" s="41"/>
      <c r="C53" s="37" t="s">
        <v>24</v>
      </c>
      <c r="D53" s="42"/>
      <c r="E53" s="42"/>
      <c r="F53" s="35" t="str">
        <f>F14</f>
        <v>Ústí nad Labem</v>
      </c>
      <c r="G53" s="42"/>
      <c r="H53" s="42"/>
      <c r="I53" s="128" t="s">
        <v>26</v>
      </c>
      <c r="J53" s="129" t="str">
        <f>IF(J14="","",J14)</f>
        <v>30.10.2017</v>
      </c>
      <c r="K53" s="45"/>
    </row>
    <row r="54" spans="2:47" s="1" customFormat="1" ht="6.95" customHeight="1">
      <c r="B54" s="41"/>
      <c r="C54" s="42"/>
      <c r="D54" s="42"/>
      <c r="E54" s="42"/>
      <c r="F54" s="42"/>
      <c r="G54" s="42"/>
      <c r="H54" s="42"/>
      <c r="I54" s="127"/>
      <c r="J54" s="42"/>
      <c r="K54" s="45"/>
    </row>
    <row r="55" spans="2:47" s="1" customFormat="1" ht="15">
      <c r="B55" s="41"/>
      <c r="C55" s="37" t="s">
        <v>28</v>
      </c>
      <c r="D55" s="42"/>
      <c r="E55" s="42"/>
      <c r="F55" s="35" t="str">
        <f>E17</f>
        <v xml:space="preserve"> </v>
      </c>
      <c r="G55" s="42"/>
      <c r="H55" s="42"/>
      <c r="I55" s="128" t="s">
        <v>35</v>
      </c>
      <c r="J55" s="383" t="str">
        <f>E23</f>
        <v>Ing. Jiří Cihlář</v>
      </c>
      <c r="K55" s="45"/>
    </row>
    <row r="56" spans="2:47" s="1" customFormat="1" ht="14.45" customHeight="1">
      <c r="B56" s="41"/>
      <c r="C56" s="37" t="s">
        <v>33</v>
      </c>
      <c r="D56" s="42"/>
      <c r="E56" s="42"/>
      <c r="F56" s="35" t="str">
        <f>IF(E20="","",E20)</f>
        <v/>
      </c>
      <c r="G56" s="42"/>
      <c r="H56" s="42"/>
      <c r="I56" s="127"/>
      <c r="J56" s="392"/>
      <c r="K56" s="45"/>
    </row>
    <row r="57" spans="2:47" s="1" customFormat="1" ht="10.35" customHeight="1">
      <c r="B57" s="41"/>
      <c r="C57" s="42"/>
      <c r="D57" s="42"/>
      <c r="E57" s="42"/>
      <c r="F57" s="42"/>
      <c r="G57" s="42"/>
      <c r="H57" s="42"/>
      <c r="I57" s="127"/>
      <c r="J57" s="42"/>
      <c r="K57" s="45"/>
    </row>
    <row r="58" spans="2:47" s="1" customFormat="1" ht="29.25" customHeight="1">
      <c r="B58" s="41"/>
      <c r="C58" s="153" t="s">
        <v>110</v>
      </c>
      <c r="D58" s="141"/>
      <c r="E58" s="141"/>
      <c r="F58" s="141"/>
      <c r="G58" s="141"/>
      <c r="H58" s="141"/>
      <c r="I58" s="154"/>
      <c r="J58" s="155" t="s">
        <v>111</v>
      </c>
      <c r="K58" s="156"/>
    </row>
    <row r="59" spans="2:47" s="1" customFormat="1" ht="10.35" customHeight="1">
      <c r="B59" s="41"/>
      <c r="C59" s="42"/>
      <c r="D59" s="42"/>
      <c r="E59" s="42"/>
      <c r="F59" s="42"/>
      <c r="G59" s="42"/>
      <c r="H59" s="42"/>
      <c r="I59" s="127"/>
      <c r="J59" s="42"/>
      <c r="K59" s="45"/>
    </row>
    <row r="60" spans="2:47" s="1" customFormat="1" ht="29.25" customHeight="1">
      <c r="B60" s="41"/>
      <c r="C60" s="157" t="s">
        <v>112</v>
      </c>
      <c r="D60" s="42"/>
      <c r="E60" s="42"/>
      <c r="F60" s="42"/>
      <c r="G60" s="42"/>
      <c r="H60" s="42"/>
      <c r="I60" s="127"/>
      <c r="J60" s="137">
        <f>J96</f>
        <v>0</v>
      </c>
      <c r="K60" s="45"/>
      <c r="AU60" s="24" t="s">
        <v>113</v>
      </c>
    </row>
    <row r="61" spans="2:47" s="8" customFormat="1" ht="24.95" customHeight="1">
      <c r="B61" s="158"/>
      <c r="C61" s="159"/>
      <c r="D61" s="160" t="s">
        <v>114</v>
      </c>
      <c r="E61" s="161"/>
      <c r="F61" s="161"/>
      <c r="G61" s="161"/>
      <c r="H61" s="161"/>
      <c r="I61" s="162"/>
      <c r="J61" s="163">
        <f>J97</f>
        <v>0</v>
      </c>
      <c r="K61" s="164"/>
    </row>
    <row r="62" spans="2:47" s="9" customFormat="1" ht="19.899999999999999" customHeight="1">
      <c r="B62" s="165"/>
      <c r="C62" s="166"/>
      <c r="D62" s="167" t="s">
        <v>115</v>
      </c>
      <c r="E62" s="168"/>
      <c r="F62" s="168"/>
      <c r="G62" s="168"/>
      <c r="H62" s="168"/>
      <c r="I62" s="169"/>
      <c r="J62" s="170">
        <f>J98</f>
        <v>0</v>
      </c>
      <c r="K62" s="171"/>
    </row>
    <row r="63" spans="2:47" s="9" customFormat="1" ht="19.899999999999999" customHeight="1">
      <c r="B63" s="165"/>
      <c r="C63" s="166"/>
      <c r="D63" s="167" t="s">
        <v>116</v>
      </c>
      <c r="E63" s="168"/>
      <c r="F63" s="168"/>
      <c r="G63" s="168"/>
      <c r="H63" s="168"/>
      <c r="I63" s="169"/>
      <c r="J63" s="170">
        <f>J190</f>
        <v>0</v>
      </c>
      <c r="K63" s="171"/>
    </row>
    <row r="64" spans="2:47" s="9" customFormat="1" ht="19.899999999999999" customHeight="1">
      <c r="B64" s="165"/>
      <c r="C64" s="166"/>
      <c r="D64" s="167" t="s">
        <v>117</v>
      </c>
      <c r="E64" s="168"/>
      <c r="F64" s="168"/>
      <c r="G64" s="168"/>
      <c r="H64" s="168"/>
      <c r="I64" s="169"/>
      <c r="J64" s="170">
        <f>J211</f>
        <v>0</v>
      </c>
      <c r="K64" s="171"/>
    </row>
    <row r="65" spans="2:12" s="9" customFormat="1" ht="19.899999999999999" customHeight="1">
      <c r="B65" s="165"/>
      <c r="C65" s="166"/>
      <c r="D65" s="167" t="s">
        <v>118</v>
      </c>
      <c r="E65" s="168"/>
      <c r="F65" s="168"/>
      <c r="G65" s="168"/>
      <c r="H65" s="168"/>
      <c r="I65" s="169"/>
      <c r="J65" s="170">
        <f>J247</f>
        <v>0</v>
      </c>
      <c r="K65" s="171"/>
    </row>
    <row r="66" spans="2:12" s="9" customFormat="1" ht="19.899999999999999" customHeight="1">
      <c r="B66" s="165"/>
      <c r="C66" s="166"/>
      <c r="D66" s="167" t="s">
        <v>119</v>
      </c>
      <c r="E66" s="168"/>
      <c r="F66" s="168"/>
      <c r="G66" s="168"/>
      <c r="H66" s="168"/>
      <c r="I66" s="169"/>
      <c r="J66" s="170">
        <f>J252</f>
        <v>0</v>
      </c>
      <c r="K66" s="171"/>
    </row>
    <row r="67" spans="2:12" s="9" customFormat="1" ht="19.899999999999999" customHeight="1">
      <c r="B67" s="165"/>
      <c r="C67" s="166"/>
      <c r="D67" s="167" t="s">
        <v>120</v>
      </c>
      <c r="E67" s="168"/>
      <c r="F67" s="168"/>
      <c r="G67" s="168"/>
      <c r="H67" s="168"/>
      <c r="I67" s="169"/>
      <c r="J67" s="170">
        <f>J302</f>
        <v>0</v>
      </c>
      <c r="K67" s="171"/>
    </row>
    <row r="68" spans="2:12" s="9" customFormat="1" ht="19.899999999999999" customHeight="1">
      <c r="B68" s="165"/>
      <c r="C68" s="166"/>
      <c r="D68" s="167" t="s">
        <v>121</v>
      </c>
      <c r="E68" s="168"/>
      <c r="F68" s="168"/>
      <c r="G68" s="168"/>
      <c r="H68" s="168"/>
      <c r="I68" s="169"/>
      <c r="J68" s="170">
        <f>J366</f>
        <v>0</v>
      </c>
      <c r="K68" s="171"/>
    </row>
    <row r="69" spans="2:12" s="9" customFormat="1" ht="14.85" customHeight="1">
      <c r="B69" s="165"/>
      <c r="C69" s="166"/>
      <c r="D69" s="167" t="s">
        <v>122</v>
      </c>
      <c r="E69" s="168"/>
      <c r="F69" s="168"/>
      <c r="G69" s="168"/>
      <c r="H69" s="168"/>
      <c r="I69" s="169"/>
      <c r="J69" s="170">
        <f>J441</f>
        <v>0</v>
      </c>
      <c r="K69" s="171"/>
    </row>
    <row r="70" spans="2:12" s="9" customFormat="1" ht="19.899999999999999" customHeight="1">
      <c r="B70" s="165"/>
      <c r="C70" s="166"/>
      <c r="D70" s="167" t="s">
        <v>123</v>
      </c>
      <c r="E70" s="168"/>
      <c r="F70" s="168"/>
      <c r="G70" s="168"/>
      <c r="H70" s="168"/>
      <c r="I70" s="169"/>
      <c r="J70" s="170">
        <f>J491</f>
        <v>0</v>
      </c>
      <c r="K70" s="171"/>
    </row>
    <row r="71" spans="2:12" s="9" customFormat="1" ht="19.899999999999999" customHeight="1">
      <c r="B71" s="165"/>
      <c r="C71" s="166"/>
      <c r="D71" s="167" t="s">
        <v>124</v>
      </c>
      <c r="E71" s="168"/>
      <c r="F71" s="168"/>
      <c r="G71" s="168"/>
      <c r="H71" s="168"/>
      <c r="I71" s="169"/>
      <c r="J71" s="170">
        <f>J534</f>
        <v>0</v>
      </c>
      <c r="K71" s="171"/>
    </row>
    <row r="72" spans="2:12" s="8" customFormat="1" ht="24.95" customHeight="1">
      <c r="B72" s="158"/>
      <c r="C72" s="159"/>
      <c r="D72" s="160" t="s">
        <v>125</v>
      </c>
      <c r="E72" s="161"/>
      <c r="F72" s="161"/>
      <c r="G72" s="161"/>
      <c r="H72" s="161"/>
      <c r="I72" s="162"/>
      <c r="J72" s="163">
        <f>J537</f>
        <v>0</v>
      </c>
      <c r="K72" s="164"/>
    </row>
    <row r="73" spans="2:12" s="9" customFormat="1" ht="19.899999999999999" customHeight="1">
      <c r="B73" s="165"/>
      <c r="C73" s="166"/>
      <c r="D73" s="167" t="s">
        <v>126</v>
      </c>
      <c r="E73" s="168"/>
      <c r="F73" s="168"/>
      <c r="G73" s="168"/>
      <c r="H73" s="168"/>
      <c r="I73" s="169"/>
      <c r="J73" s="170">
        <f>J538</f>
        <v>0</v>
      </c>
      <c r="K73" s="171"/>
    </row>
    <row r="74" spans="2:12" s="9" customFormat="1" ht="19.899999999999999" customHeight="1">
      <c r="B74" s="165"/>
      <c r="C74" s="166"/>
      <c r="D74" s="167" t="s">
        <v>127</v>
      </c>
      <c r="E74" s="168"/>
      <c r="F74" s="168"/>
      <c r="G74" s="168"/>
      <c r="H74" s="168"/>
      <c r="I74" s="169"/>
      <c r="J74" s="170">
        <f>J554</f>
        <v>0</v>
      </c>
      <c r="K74" s="171"/>
    </row>
    <row r="75" spans="2:12" s="1" customFormat="1" ht="21.75" customHeight="1">
      <c r="B75" s="41"/>
      <c r="C75" s="42"/>
      <c r="D75" s="42"/>
      <c r="E75" s="42"/>
      <c r="F75" s="42"/>
      <c r="G75" s="42"/>
      <c r="H75" s="42"/>
      <c r="I75" s="127"/>
      <c r="J75" s="42"/>
      <c r="K75" s="45"/>
    </row>
    <row r="76" spans="2:12" s="1" customFormat="1" ht="6.95" customHeight="1">
      <c r="B76" s="56"/>
      <c r="C76" s="57"/>
      <c r="D76" s="57"/>
      <c r="E76" s="57"/>
      <c r="F76" s="57"/>
      <c r="G76" s="57"/>
      <c r="H76" s="57"/>
      <c r="I76" s="148"/>
      <c r="J76" s="57"/>
      <c r="K76" s="58"/>
    </row>
    <row r="80" spans="2:12" s="1" customFormat="1" ht="6.95" customHeight="1">
      <c r="B80" s="59"/>
      <c r="C80" s="60"/>
      <c r="D80" s="60"/>
      <c r="E80" s="60"/>
      <c r="F80" s="60"/>
      <c r="G80" s="60"/>
      <c r="H80" s="60"/>
      <c r="I80" s="151"/>
      <c r="J80" s="60"/>
      <c r="K80" s="60"/>
      <c r="L80" s="61"/>
    </row>
    <row r="81" spans="2:63" s="1" customFormat="1" ht="36.950000000000003" customHeight="1">
      <c r="B81" s="41"/>
      <c r="C81" s="62" t="s">
        <v>128</v>
      </c>
      <c r="D81" s="63"/>
      <c r="E81" s="63"/>
      <c r="F81" s="63"/>
      <c r="G81" s="63"/>
      <c r="H81" s="63"/>
      <c r="I81" s="172"/>
      <c r="J81" s="63"/>
      <c r="K81" s="63"/>
      <c r="L81" s="61"/>
    </row>
    <row r="82" spans="2:63" s="1" customFormat="1" ht="6.95" customHeight="1">
      <c r="B82" s="41"/>
      <c r="C82" s="63"/>
      <c r="D82" s="63"/>
      <c r="E82" s="63"/>
      <c r="F82" s="63"/>
      <c r="G82" s="63"/>
      <c r="H82" s="63"/>
      <c r="I82" s="172"/>
      <c r="J82" s="63"/>
      <c r="K82" s="63"/>
      <c r="L82" s="61"/>
    </row>
    <row r="83" spans="2:63" s="1" customFormat="1" ht="14.45" customHeight="1">
      <c r="B83" s="41"/>
      <c r="C83" s="65" t="s">
        <v>18</v>
      </c>
      <c r="D83" s="63"/>
      <c r="E83" s="63"/>
      <c r="F83" s="63"/>
      <c r="G83" s="63"/>
      <c r="H83" s="63"/>
      <c r="I83" s="172"/>
      <c r="J83" s="63"/>
      <c r="K83" s="63"/>
      <c r="L83" s="61"/>
    </row>
    <row r="84" spans="2:63" s="1" customFormat="1" ht="16.5" customHeight="1">
      <c r="B84" s="41"/>
      <c r="C84" s="63"/>
      <c r="D84" s="63"/>
      <c r="E84" s="393" t="str">
        <f>E7</f>
        <v>Ústí nad Orlicí, Kerhatice - ul. Pražská, chodník II. Etapa</v>
      </c>
      <c r="F84" s="394"/>
      <c r="G84" s="394"/>
      <c r="H84" s="394"/>
      <c r="I84" s="172"/>
      <c r="J84" s="63"/>
      <c r="K84" s="63"/>
      <c r="L84" s="61"/>
    </row>
    <row r="85" spans="2:63" ht="15">
      <c r="B85" s="28"/>
      <c r="C85" s="65" t="s">
        <v>105</v>
      </c>
      <c r="D85" s="173"/>
      <c r="E85" s="173"/>
      <c r="F85" s="173"/>
      <c r="G85" s="173"/>
      <c r="H85" s="173"/>
      <c r="J85" s="173"/>
      <c r="K85" s="173"/>
      <c r="L85" s="174"/>
    </row>
    <row r="86" spans="2:63" s="1" customFormat="1" ht="16.5" customHeight="1">
      <c r="B86" s="41"/>
      <c r="C86" s="63"/>
      <c r="D86" s="63"/>
      <c r="E86" s="393" t="s">
        <v>106</v>
      </c>
      <c r="F86" s="387"/>
      <c r="G86" s="387"/>
      <c r="H86" s="387"/>
      <c r="I86" s="172"/>
      <c r="J86" s="63"/>
      <c r="K86" s="63"/>
      <c r="L86" s="61"/>
    </row>
    <row r="87" spans="2:63" s="1" customFormat="1" ht="14.45" customHeight="1">
      <c r="B87" s="41"/>
      <c r="C87" s="65" t="s">
        <v>107</v>
      </c>
      <c r="D87" s="63"/>
      <c r="E87" s="63"/>
      <c r="F87" s="63"/>
      <c r="G87" s="63"/>
      <c r="H87" s="63"/>
      <c r="I87" s="172"/>
      <c r="J87" s="63"/>
      <c r="K87" s="63"/>
      <c r="L87" s="61"/>
    </row>
    <row r="88" spans="2:63" s="1" customFormat="1" ht="17.25" customHeight="1">
      <c r="B88" s="41"/>
      <c r="C88" s="63"/>
      <c r="D88" s="63"/>
      <c r="E88" s="355" t="str">
        <f>E11</f>
        <v>SO 101 - A - Uznatelné náklady - Soupis prací</v>
      </c>
      <c r="F88" s="387"/>
      <c r="G88" s="387"/>
      <c r="H88" s="387"/>
      <c r="I88" s="172"/>
      <c r="J88" s="63"/>
      <c r="K88" s="63"/>
      <c r="L88" s="61"/>
    </row>
    <row r="89" spans="2:63" s="1" customFormat="1" ht="6.95" customHeight="1">
      <c r="B89" s="41"/>
      <c r="C89" s="63"/>
      <c r="D89" s="63"/>
      <c r="E89" s="63"/>
      <c r="F89" s="63"/>
      <c r="G89" s="63"/>
      <c r="H89" s="63"/>
      <c r="I89" s="172"/>
      <c r="J89" s="63"/>
      <c r="K89" s="63"/>
      <c r="L89" s="61"/>
    </row>
    <row r="90" spans="2:63" s="1" customFormat="1" ht="18" customHeight="1">
      <c r="B90" s="41"/>
      <c r="C90" s="65" t="s">
        <v>24</v>
      </c>
      <c r="D90" s="63"/>
      <c r="E90" s="63"/>
      <c r="F90" s="175" t="str">
        <f>F14</f>
        <v>Ústí nad Labem</v>
      </c>
      <c r="G90" s="63"/>
      <c r="H90" s="63"/>
      <c r="I90" s="176" t="s">
        <v>26</v>
      </c>
      <c r="J90" s="73" t="str">
        <f>IF(J14="","",J14)</f>
        <v>30.10.2017</v>
      </c>
      <c r="K90" s="63"/>
      <c r="L90" s="61"/>
    </row>
    <row r="91" spans="2:63" s="1" customFormat="1" ht="6.95" customHeight="1">
      <c r="B91" s="41"/>
      <c r="C91" s="63"/>
      <c r="D91" s="63"/>
      <c r="E91" s="63"/>
      <c r="F91" s="63"/>
      <c r="G91" s="63"/>
      <c r="H91" s="63"/>
      <c r="I91" s="172"/>
      <c r="J91" s="63"/>
      <c r="K91" s="63"/>
      <c r="L91" s="61"/>
    </row>
    <row r="92" spans="2:63" s="1" customFormat="1" ht="15">
      <c r="B92" s="41"/>
      <c r="C92" s="65" t="s">
        <v>28</v>
      </c>
      <c r="D92" s="63"/>
      <c r="E92" s="63"/>
      <c r="F92" s="175" t="str">
        <f>E17</f>
        <v xml:space="preserve"> </v>
      </c>
      <c r="G92" s="63"/>
      <c r="H92" s="63"/>
      <c r="I92" s="176" t="s">
        <v>35</v>
      </c>
      <c r="J92" s="175" t="str">
        <f>E23</f>
        <v>Ing. Jiří Cihlář</v>
      </c>
      <c r="K92" s="63"/>
      <c r="L92" s="61"/>
    </row>
    <row r="93" spans="2:63" s="1" customFormat="1" ht="14.45" customHeight="1">
      <c r="B93" s="41"/>
      <c r="C93" s="65" t="s">
        <v>33</v>
      </c>
      <c r="D93" s="63"/>
      <c r="E93" s="63"/>
      <c r="F93" s="175" t="str">
        <f>IF(E20="","",E20)</f>
        <v/>
      </c>
      <c r="G93" s="63"/>
      <c r="H93" s="63"/>
      <c r="I93" s="172"/>
      <c r="J93" s="63"/>
      <c r="K93" s="63"/>
      <c r="L93" s="61"/>
    </row>
    <row r="94" spans="2:63" s="1" customFormat="1" ht="10.35" customHeight="1">
      <c r="B94" s="41"/>
      <c r="C94" s="63"/>
      <c r="D94" s="63"/>
      <c r="E94" s="63"/>
      <c r="F94" s="63"/>
      <c r="G94" s="63"/>
      <c r="H94" s="63"/>
      <c r="I94" s="172"/>
      <c r="J94" s="63"/>
      <c r="K94" s="63"/>
      <c r="L94" s="61"/>
    </row>
    <row r="95" spans="2:63" s="10" customFormat="1" ht="29.25" customHeight="1">
      <c r="B95" s="177"/>
      <c r="C95" s="178" t="s">
        <v>129</v>
      </c>
      <c r="D95" s="179" t="s">
        <v>59</v>
      </c>
      <c r="E95" s="179" t="s">
        <v>55</v>
      </c>
      <c r="F95" s="179" t="s">
        <v>130</v>
      </c>
      <c r="G95" s="179" t="s">
        <v>131</v>
      </c>
      <c r="H95" s="179" t="s">
        <v>132</v>
      </c>
      <c r="I95" s="180" t="s">
        <v>133</v>
      </c>
      <c r="J95" s="179" t="s">
        <v>111</v>
      </c>
      <c r="K95" s="181" t="s">
        <v>134</v>
      </c>
      <c r="L95" s="182"/>
      <c r="M95" s="81" t="s">
        <v>135</v>
      </c>
      <c r="N95" s="82" t="s">
        <v>44</v>
      </c>
      <c r="O95" s="82" t="s">
        <v>136</v>
      </c>
      <c r="P95" s="82" t="s">
        <v>137</v>
      </c>
      <c r="Q95" s="82" t="s">
        <v>138</v>
      </c>
      <c r="R95" s="82" t="s">
        <v>139</v>
      </c>
      <c r="S95" s="82" t="s">
        <v>140</v>
      </c>
      <c r="T95" s="83" t="s">
        <v>141</v>
      </c>
    </row>
    <row r="96" spans="2:63" s="1" customFormat="1" ht="29.25" customHeight="1">
      <c r="B96" s="41"/>
      <c r="C96" s="87" t="s">
        <v>112</v>
      </c>
      <c r="D96" s="63"/>
      <c r="E96" s="63"/>
      <c r="F96" s="63"/>
      <c r="G96" s="63"/>
      <c r="H96" s="63"/>
      <c r="I96" s="172"/>
      <c r="J96" s="183">
        <f>BK96</f>
        <v>0</v>
      </c>
      <c r="K96" s="63"/>
      <c r="L96" s="61"/>
      <c r="M96" s="84"/>
      <c r="N96" s="85"/>
      <c r="O96" s="85"/>
      <c r="P96" s="184">
        <f>P97+P537</f>
        <v>0</v>
      </c>
      <c r="Q96" s="85"/>
      <c r="R96" s="184">
        <f>R97+R537</f>
        <v>324.99097080600001</v>
      </c>
      <c r="S96" s="85"/>
      <c r="T96" s="185">
        <f>T97+T537</f>
        <v>110.66619999999999</v>
      </c>
      <c r="AT96" s="24" t="s">
        <v>73</v>
      </c>
      <c r="AU96" s="24" t="s">
        <v>113</v>
      </c>
      <c r="BK96" s="186">
        <f>BK97+BK537</f>
        <v>0</v>
      </c>
    </row>
    <row r="97" spans="2:65" s="11" customFormat="1" ht="37.35" customHeight="1">
      <c r="B97" s="187"/>
      <c r="C97" s="188"/>
      <c r="D97" s="189" t="s">
        <v>73</v>
      </c>
      <c r="E97" s="190" t="s">
        <v>142</v>
      </c>
      <c r="F97" s="190" t="s">
        <v>143</v>
      </c>
      <c r="G97" s="188"/>
      <c r="H97" s="188"/>
      <c r="I97" s="191"/>
      <c r="J97" s="192">
        <f>BK97</f>
        <v>0</v>
      </c>
      <c r="K97" s="188"/>
      <c r="L97" s="193"/>
      <c r="M97" s="194"/>
      <c r="N97" s="195"/>
      <c r="O97" s="195"/>
      <c r="P97" s="196">
        <f>P98+P190+P211+P247+P252+P302+P366+P491+P534</f>
        <v>0</v>
      </c>
      <c r="Q97" s="195"/>
      <c r="R97" s="196">
        <f>R98+R190+R211+R247+R252+R302+R366+R491+R534</f>
        <v>303.576550806</v>
      </c>
      <c r="S97" s="195"/>
      <c r="T97" s="197">
        <f>T98+T190+T211+T247+T252+T302+T366+T491+T534</f>
        <v>110.66619999999999</v>
      </c>
      <c r="AR97" s="198" t="s">
        <v>81</v>
      </c>
      <c r="AT97" s="199" t="s">
        <v>73</v>
      </c>
      <c r="AU97" s="199" t="s">
        <v>74</v>
      </c>
      <c r="AY97" s="198" t="s">
        <v>144</v>
      </c>
      <c r="BK97" s="200">
        <f>BK98+BK190+BK211+BK247+BK252+BK302+BK366+BK491+BK534</f>
        <v>0</v>
      </c>
    </row>
    <row r="98" spans="2:65" s="11" customFormat="1" ht="19.899999999999999" customHeight="1">
      <c r="B98" s="187"/>
      <c r="C98" s="188"/>
      <c r="D98" s="189" t="s">
        <v>73</v>
      </c>
      <c r="E98" s="201" t="s">
        <v>81</v>
      </c>
      <c r="F98" s="201" t="s">
        <v>145</v>
      </c>
      <c r="G98" s="188"/>
      <c r="H98" s="188"/>
      <c r="I98" s="191"/>
      <c r="J98" s="202">
        <f>BK98</f>
        <v>0</v>
      </c>
      <c r="K98" s="188"/>
      <c r="L98" s="193"/>
      <c r="M98" s="194"/>
      <c r="N98" s="195"/>
      <c r="O98" s="195"/>
      <c r="P98" s="196">
        <f>SUM(P99:P189)</f>
        <v>0</v>
      </c>
      <c r="Q98" s="195"/>
      <c r="R98" s="196">
        <f>SUM(R99:R189)</f>
        <v>16.139599999999998</v>
      </c>
      <c r="S98" s="195"/>
      <c r="T98" s="197">
        <f>SUM(T99:T189)</f>
        <v>0</v>
      </c>
      <c r="AR98" s="198" t="s">
        <v>81</v>
      </c>
      <c r="AT98" s="199" t="s">
        <v>73</v>
      </c>
      <c r="AU98" s="199" t="s">
        <v>81</v>
      </c>
      <c r="AY98" s="198" t="s">
        <v>144</v>
      </c>
      <c r="BK98" s="200">
        <f>SUM(BK99:BK189)</f>
        <v>0</v>
      </c>
    </row>
    <row r="99" spans="2:65" s="1" customFormat="1" ht="16.5" customHeight="1">
      <c r="B99" s="41"/>
      <c r="C99" s="203" t="s">
        <v>81</v>
      </c>
      <c r="D99" s="203" t="s">
        <v>146</v>
      </c>
      <c r="E99" s="204" t="s">
        <v>147</v>
      </c>
      <c r="F99" s="205" t="s">
        <v>148</v>
      </c>
      <c r="G99" s="206" t="s">
        <v>149</v>
      </c>
      <c r="H99" s="207">
        <v>55.8</v>
      </c>
      <c r="I99" s="208"/>
      <c r="J99" s="209">
        <f>ROUND(I99*H99,2)</f>
        <v>0</v>
      </c>
      <c r="K99" s="205" t="s">
        <v>150</v>
      </c>
      <c r="L99" s="61"/>
      <c r="M99" s="210" t="s">
        <v>30</v>
      </c>
      <c r="N99" s="211" t="s">
        <v>45</v>
      </c>
      <c r="O99" s="42"/>
      <c r="P99" s="212">
        <f>O99*H99</f>
        <v>0</v>
      </c>
      <c r="Q99" s="212">
        <v>0</v>
      </c>
      <c r="R99" s="212">
        <f>Q99*H99</f>
        <v>0</v>
      </c>
      <c r="S99" s="212">
        <v>0</v>
      </c>
      <c r="T99" s="213">
        <f>S99*H99</f>
        <v>0</v>
      </c>
      <c r="AR99" s="24" t="s">
        <v>151</v>
      </c>
      <c r="AT99" s="24" t="s">
        <v>146</v>
      </c>
      <c r="AU99" s="24" t="s">
        <v>83</v>
      </c>
      <c r="AY99" s="24" t="s">
        <v>144</v>
      </c>
      <c r="BE99" s="214">
        <f>IF(N99="základní",J99,0)</f>
        <v>0</v>
      </c>
      <c r="BF99" s="214">
        <f>IF(N99="snížená",J99,0)</f>
        <v>0</v>
      </c>
      <c r="BG99" s="214">
        <f>IF(N99="zákl. přenesená",J99,0)</f>
        <v>0</v>
      </c>
      <c r="BH99" s="214">
        <f>IF(N99="sníž. přenesená",J99,0)</f>
        <v>0</v>
      </c>
      <c r="BI99" s="214">
        <f>IF(N99="nulová",J99,0)</f>
        <v>0</v>
      </c>
      <c r="BJ99" s="24" t="s">
        <v>81</v>
      </c>
      <c r="BK99" s="214">
        <f>ROUND(I99*H99,2)</f>
        <v>0</v>
      </c>
      <c r="BL99" s="24" t="s">
        <v>151</v>
      </c>
      <c r="BM99" s="24" t="s">
        <v>152</v>
      </c>
    </row>
    <row r="100" spans="2:65" s="1" customFormat="1" ht="27">
      <c r="B100" s="41"/>
      <c r="C100" s="63"/>
      <c r="D100" s="215" t="s">
        <v>153</v>
      </c>
      <c r="E100" s="63"/>
      <c r="F100" s="216" t="s">
        <v>154</v>
      </c>
      <c r="G100" s="63"/>
      <c r="H100" s="63"/>
      <c r="I100" s="172"/>
      <c r="J100" s="63"/>
      <c r="K100" s="63"/>
      <c r="L100" s="61"/>
      <c r="M100" s="217"/>
      <c r="N100" s="42"/>
      <c r="O100" s="42"/>
      <c r="P100" s="42"/>
      <c r="Q100" s="42"/>
      <c r="R100" s="42"/>
      <c r="S100" s="42"/>
      <c r="T100" s="78"/>
      <c r="AT100" s="24" t="s">
        <v>153</v>
      </c>
      <c r="AU100" s="24" t="s">
        <v>83</v>
      </c>
    </row>
    <row r="101" spans="2:65" s="1" customFormat="1" ht="229.5">
      <c r="B101" s="41"/>
      <c r="C101" s="63"/>
      <c r="D101" s="215" t="s">
        <v>155</v>
      </c>
      <c r="E101" s="63"/>
      <c r="F101" s="218" t="s">
        <v>156</v>
      </c>
      <c r="G101" s="63"/>
      <c r="H101" s="63"/>
      <c r="I101" s="172"/>
      <c r="J101" s="63"/>
      <c r="K101" s="63"/>
      <c r="L101" s="61"/>
      <c r="M101" s="217"/>
      <c r="N101" s="42"/>
      <c r="O101" s="42"/>
      <c r="P101" s="42"/>
      <c r="Q101" s="42"/>
      <c r="R101" s="42"/>
      <c r="S101" s="42"/>
      <c r="T101" s="78"/>
      <c r="AT101" s="24" t="s">
        <v>155</v>
      </c>
      <c r="AU101" s="24" t="s">
        <v>83</v>
      </c>
    </row>
    <row r="102" spans="2:65" s="12" customFormat="1">
      <c r="B102" s="219"/>
      <c r="C102" s="220"/>
      <c r="D102" s="215" t="s">
        <v>157</v>
      </c>
      <c r="E102" s="221" t="s">
        <v>30</v>
      </c>
      <c r="F102" s="222" t="s">
        <v>158</v>
      </c>
      <c r="G102" s="220"/>
      <c r="H102" s="223">
        <v>50.55</v>
      </c>
      <c r="I102" s="224"/>
      <c r="J102" s="220"/>
      <c r="K102" s="220"/>
      <c r="L102" s="225"/>
      <c r="M102" s="226"/>
      <c r="N102" s="227"/>
      <c r="O102" s="227"/>
      <c r="P102" s="227"/>
      <c r="Q102" s="227"/>
      <c r="R102" s="227"/>
      <c r="S102" s="227"/>
      <c r="T102" s="228"/>
      <c r="AT102" s="229" t="s">
        <v>157</v>
      </c>
      <c r="AU102" s="229" t="s">
        <v>83</v>
      </c>
      <c r="AV102" s="12" t="s">
        <v>83</v>
      </c>
      <c r="AW102" s="12" t="s">
        <v>37</v>
      </c>
      <c r="AX102" s="12" t="s">
        <v>74</v>
      </c>
      <c r="AY102" s="229" t="s">
        <v>144</v>
      </c>
    </row>
    <row r="103" spans="2:65" s="12" customFormat="1">
      <c r="B103" s="219"/>
      <c r="C103" s="220"/>
      <c r="D103" s="215" t="s">
        <v>157</v>
      </c>
      <c r="E103" s="221" t="s">
        <v>30</v>
      </c>
      <c r="F103" s="222" t="s">
        <v>159</v>
      </c>
      <c r="G103" s="220"/>
      <c r="H103" s="223">
        <v>5.25</v>
      </c>
      <c r="I103" s="224"/>
      <c r="J103" s="220"/>
      <c r="K103" s="220"/>
      <c r="L103" s="225"/>
      <c r="M103" s="226"/>
      <c r="N103" s="227"/>
      <c r="O103" s="227"/>
      <c r="P103" s="227"/>
      <c r="Q103" s="227"/>
      <c r="R103" s="227"/>
      <c r="S103" s="227"/>
      <c r="T103" s="228"/>
      <c r="AT103" s="229" t="s">
        <v>157</v>
      </c>
      <c r="AU103" s="229" t="s">
        <v>83</v>
      </c>
      <c r="AV103" s="12" t="s">
        <v>83</v>
      </c>
      <c r="AW103" s="12" t="s">
        <v>37</v>
      </c>
      <c r="AX103" s="12" t="s">
        <v>74</v>
      </c>
      <c r="AY103" s="229" t="s">
        <v>144</v>
      </c>
    </row>
    <row r="104" spans="2:65" s="13" customFormat="1">
      <c r="B104" s="230"/>
      <c r="C104" s="231"/>
      <c r="D104" s="215" t="s">
        <v>157</v>
      </c>
      <c r="E104" s="232" t="s">
        <v>30</v>
      </c>
      <c r="F104" s="233" t="s">
        <v>160</v>
      </c>
      <c r="G104" s="231"/>
      <c r="H104" s="234">
        <v>55.8</v>
      </c>
      <c r="I104" s="235"/>
      <c r="J104" s="231"/>
      <c r="K104" s="231"/>
      <c r="L104" s="236"/>
      <c r="M104" s="237"/>
      <c r="N104" s="238"/>
      <c r="O104" s="238"/>
      <c r="P104" s="238"/>
      <c r="Q104" s="238"/>
      <c r="R104" s="238"/>
      <c r="S104" s="238"/>
      <c r="T104" s="239"/>
      <c r="AT104" s="240" t="s">
        <v>157</v>
      </c>
      <c r="AU104" s="240" t="s">
        <v>83</v>
      </c>
      <c r="AV104" s="13" t="s">
        <v>151</v>
      </c>
      <c r="AW104" s="13" t="s">
        <v>37</v>
      </c>
      <c r="AX104" s="13" t="s">
        <v>81</v>
      </c>
      <c r="AY104" s="240" t="s">
        <v>144</v>
      </c>
    </row>
    <row r="105" spans="2:65" s="1" customFormat="1" ht="16.5" customHeight="1">
      <c r="B105" s="41"/>
      <c r="C105" s="203" t="s">
        <v>83</v>
      </c>
      <c r="D105" s="203" t="s">
        <v>146</v>
      </c>
      <c r="E105" s="204" t="s">
        <v>161</v>
      </c>
      <c r="F105" s="205" t="s">
        <v>162</v>
      </c>
      <c r="G105" s="206" t="s">
        <v>149</v>
      </c>
      <c r="H105" s="207">
        <v>140</v>
      </c>
      <c r="I105" s="208"/>
      <c r="J105" s="209">
        <f>ROUND(I105*H105,2)</f>
        <v>0</v>
      </c>
      <c r="K105" s="205" t="s">
        <v>150</v>
      </c>
      <c r="L105" s="61"/>
      <c r="M105" s="210" t="s">
        <v>30</v>
      </c>
      <c r="N105" s="211" t="s">
        <v>45</v>
      </c>
      <c r="O105" s="42"/>
      <c r="P105" s="212">
        <f>O105*H105</f>
        <v>0</v>
      </c>
      <c r="Q105" s="212">
        <v>0</v>
      </c>
      <c r="R105" s="212">
        <f>Q105*H105</f>
        <v>0</v>
      </c>
      <c r="S105" s="212">
        <v>0</v>
      </c>
      <c r="T105" s="213">
        <f>S105*H105</f>
        <v>0</v>
      </c>
      <c r="AR105" s="24" t="s">
        <v>151</v>
      </c>
      <c r="AT105" s="24" t="s">
        <v>146</v>
      </c>
      <c r="AU105" s="24" t="s">
        <v>83</v>
      </c>
      <c r="AY105" s="24" t="s">
        <v>144</v>
      </c>
      <c r="BE105" s="214">
        <f>IF(N105="základní",J105,0)</f>
        <v>0</v>
      </c>
      <c r="BF105" s="214">
        <f>IF(N105="snížená",J105,0)</f>
        <v>0</v>
      </c>
      <c r="BG105" s="214">
        <f>IF(N105="zákl. přenesená",J105,0)</f>
        <v>0</v>
      </c>
      <c r="BH105" s="214">
        <f>IF(N105="sníž. přenesená",J105,0)</f>
        <v>0</v>
      </c>
      <c r="BI105" s="214">
        <f>IF(N105="nulová",J105,0)</f>
        <v>0</v>
      </c>
      <c r="BJ105" s="24" t="s">
        <v>81</v>
      </c>
      <c r="BK105" s="214">
        <f>ROUND(I105*H105,2)</f>
        <v>0</v>
      </c>
      <c r="BL105" s="24" t="s">
        <v>151</v>
      </c>
      <c r="BM105" s="24" t="s">
        <v>163</v>
      </c>
    </row>
    <row r="106" spans="2:65" s="1" customFormat="1" ht="27">
      <c r="B106" s="41"/>
      <c r="C106" s="63"/>
      <c r="D106" s="215" t="s">
        <v>153</v>
      </c>
      <c r="E106" s="63"/>
      <c r="F106" s="216" t="s">
        <v>164</v>
      </c>
      <c r="G106" s="63"/>
      <c r="H106" s="63"/>
      <c r="I106" s="172"/>
      <c r="J106" s="63"/>
      <c r="K106" s="63"/>
      <c r="L106" s="61"/>
      <c r="M106" s="217"/>
      <c r="N106" s="42"/>
      <c r="O106" s="42"/>
      <c r="P106" s="42"/>
      <c r="Q106" s="42"/>
      <c r="R106" s="42"/>
      <c r="S106" s="42"/>
      <c r="T106" s="78"/>
      <c r="AT106" s="24" t="s">
        <v>153</v>
      </c>
      <c r="AU106" s="24" t="s">
        <v>83</v>
      </c>
    </row>
    <row r="107" spans="2:65" s="1" customFormat="1" ht="94.5">
      <c r="B107" s="41"/>
      <c r="C107" s="63"/>
      <c r="D107" s="215" t="s">
        <v>155</v>
      </c>
      <c r="E107" s="63"/>
      <c r="F107" s="218" t="s">
        <v>165</v>
      </c>
      <c r="G107" s="63"/>
      <c r="H107" s="63"/>
      <c r="I107" s="172"/>
      <c r="J107" s="63"/>
      <c r="K107" s="63"/>
      <c r="L107" s="61"/>
      <c r="M107" s="217"/>
      <c r="N107" s="42"/>
      <c r="O107" s="42"/>
      <c r="P107" s="42"/>
      <c r="Q107" s="42"/>
      <c r="R107" s="42"/>
      <c r="S107" s="42"/>
      <c r="T107" s="78"/>
      <c r="AT107" s="24" t="s">
        <v>155</v>
      </c>
      <c r="AU107" s="24" t="s">
        <v>83</v>
      </c>
    </row>
    <row r="108" spans="2:65" s="12" customFormat="1">
      <c r="B108" s="219"/>
      <c r="C108" s="220"/>
      <c r="D108" s="215" t="s">
        <v>157</v>
      </c>
      <c r="E108" s="221" t="s">
        <v>30</v>
      </c>
      <c r="F108" s="222" t="s">
        <v>166</v>
      </c>
      <c r="G108" s="220"/>
      <c r="H108" s="223">
        <v>140</v>
      </c>
      <c r="I108" s="224"/>
      <c r="J108" s="220"/>
      <c r="K108" s="220"/>
      <c r="L108" s="225"/>
      <c r="M108" s="226"/>
      <c r="N108" s="227"/>
      <c r="O108" s="227"/>
      <c r="P108" s="227"/>
      <c r="Q108" s="227"/>
      <c r="R108" s="227"/>
      <c r="S108" s="227"/>
      <c r="T108" s="228"/>
      <c r="AT108" s="229" t="s">
        <v>157</v>
      </c>
      <c r="AU108" s="229" t="s">
        <v>83</v>
      </c>
      <c r="AV108" s="12" t="s">
        <v>83</v>
      </c>
      <c r="AW108" s="12" t="s">
        <v>37</v>
      </c>
      <c r="AX108" s="12" t="s">
        <v>81</v>
      </c>
      <c r="AY108" s="229" t="s">
        <v>144</v>
      </c>
    </row>
    <row r="109" spans="2:65" s="1" customFormat="1" ht="16.5" customHeight="1">
      <c r="B109" s="41"/>
      <c r="C109" s="203" t="s">
        <v>167</v>
      </c>
      <c r="D109" s="203" t="s">
        <v>146</v>
      </c>
      <c r="E109" s="204" t="s">
        <v>168</v>
      </c>
      <c r="F109" s="205" t="s">
        <v>169</v>
      </c>
      <c r="G109" s="206" t="s">
        <v>149</v>
      </c>
      <c r="H109" s="207">
        <v>140</v>
      </c>
      <c r="I109" s="208"/>
      <c r="J109" s="209">
        <f>ROUND(I109*H109,2)</f>
        <v>0</v>
      </c>
      <c r="K109" s="205" t="s">
        <v>150</v>
      </c>
      <c r="L109" s="61"/>
      <c r="M109" s="210" t="s">
        <v>30</v>
      </c>
      <c r="N109" s="211" t="s">
        <v>45</v>
      </c>
      <c r="O109" s="42"/>
      <c r="P109" s="212">
        <f>O109*H109</f>
        <v>0</v>
      </c>
      <c r="Q109" s="212">
        <v>0</v>
      </c>
      <c r="R109" s="212">
        <f>Q109*H109</f>
        <v>0</v>
      </c>
      <c r="S109" s="212">
        <v>0</v>
      </c>
      <c r="T109" s="213">
        <f>S109*H109</f>
        <v>0</v>
      </c>
      <c r="AR109" s="24" t="s">
        <v>151</v>
      </c>
      <c r="AT109" s="24" t="s">
        <v>146</v>
      </c>
      <c r="AU109" s="24" t="s">
        <v>83</v>
      </c>
      <c r="AY109" s="24" t="s">
        <v>144</v>
      </c>
      <c r="BE109" s="214">
        <f>IF(N109="základní",J109,0)</f>
        <v>0</v>
      </c>
      <c r="BF109" s="214">
        <f>IF(N109="snížená",J109,0)</f>
        <v>0</v>
      </c>
      <c r="BG109" s="214">
        <f>IF(N109="zákl. přenesená",J109,0)</f>
        <v>0</v>
      </c>
      <c r="BH109" s="214">
        <f>IF(N109="sníž. přenesená",J109,0)</f>
        <v>0</v>
      </c>
      <c r="BI109" s="214">
        <f>IF(N109="nulová",J109,0)</f>
        <v>0</v>
      </c>
      <c r="BJ109" s="24" t="s">
        <v>81</v>
      </c>
      <c r="BK109" s="214">
        <f>ROUND(I109*H109,2)</f>
        <v>0</v>
      </c>
      <c r="BL109" s="24" t="s">
        <v>151</v>
      </c>
      <c r="BM109" s="24" t="s">
        <v>170</v>
      </c>
    </row>
    <row r="110" spans="2:65" s="1" customFormat="1" ht="27">
      <c r="B110" s="41"/>
      <c r="C110" s="63"/>
      <c r="D110" s="215" t="s">
        <v>153</v>
      </c>
      <c r="E110" s="63"/>
      <c r="F110" s="216" t="s">
        <v>171</v>
      </c>
      <c r="G110" s="63"/>
      <c r="H110" s="63"/>
      <c r="I110" s="172"/>
      <c r="J110" s="63"/>
      <c r="K110" s="63"/>
      <c r="L110" s="61"/>
      <c r="M110" s="217"/>
      <c r="N110" s="42"/>
      <c r="O110" s="42"/>
      <c r="P110" s="42"/>
      <c r="Q110" s="42"/>
      <c r="R110" s="42"/>
      <c r="S110" s="42"/>
      <c r="T110" s="78"/>
      <c r="AT110" s="24" t="s">
        <v>153</v>
      </c>
      <c r="AU110" s="24" t="s">
        <v>83</v>
      </c>
    </row>
    <row r="111" spans="2:65" s="1" customFormat="1" ht="94.5">
      <c r="B111" s="41"/>
      <c r="C111" s="63"/>
      <c r="D111" s="215" t="s">
        <v>155</v>
      </c>
      <c r="E111" s="63"/>
      <c r="F111" s="218" t="s">
        <v>165</v>
      </c>
      <c r="G111" s="63"/>
      <c r="H111" s="63"/>
      <c r="I111" s="172"/>
      <c r="J111" s="63"/>
      <c r="K111" s="63"/>
      <c r="L111" s="61"/>
      <c r="M111" s="217"/>
      <c r="N111" s="42"/>
      <c r="O111" s="42"/>
      <c r="P111" s="42"/>
      <c r="Q111" s="42"/>
      <c r="R111" s="42"/>
      <c r="S111" s="42"/>
      <c r="T111" s="78"/>
      <c r="AT111" s="24" t="s">
        <v>155</v>
      </c>
      <c r="AU111" s="24" t="s">
        <v>83</v>
      </c>
    </row>
    <row r="112" spans="2:65" s="12" customFormat="1">
      <c r="B112" s="219"/>
      <c r="C112" s="220"/>
      <c r="D112" s="215" t="s">
        <v>157</v>
      </c>
      <c r="E112" s="221" t="s">
        <v>30</v>
      </c>
      <c r="F112" s="222" t="s">
        <v>172</v>
      </c>
      <c r="G112" s="220"/>
      <c r="H112" s="223">
        <v>140</v>
      </c>
      <c r="I112" s="224"/>
      <c r="J112" s="220"/>
      <c r="K112" s="220"/>
      <c r="L112" s="225"/>
      <c r="M112" s="226"/>
      <c r="N112" s="227"/>
      <c r="O112" s="227"/>
      <c r="P112" s="227"/>
      <c r="Q112" s="227"/>
      <c r="R112" s="227"/>
      <c r="S112" s="227"/>
      <c r="T112" s="228"/>
      <c r="AT112" s="229" t="s">
        <v>157</v>
      </c>
      <c r="AU112" s="229" t="s">
        <v>83</v>
      </c>
      <c r="AV112" s="12" t="s">
        <v>83</v>
      </c>
      <c r="AW112" s="12" t="s">
        <v>37</v>
      </c>
      <c r="AX112" s="12" t="s">
        <v>81</v>
      </c>
      <c r="AY112" s="229" t="s">
        <v>144</v>
      </c>
    </row>
    <row r="113" spans="2:65" s="1" customFormat="1" ht="16.5" customHeight="1">
      <c r="B113" s="41"/>
      <c r="C113" s="203" t="s">
        <v>151</v>
      </c>
      <c r="D113" s="203" t="s">
        <v>146</v>
      </c>
      <c r="E113" s="204" t="s">
        <v>173</v>
      </c>
      <c r="F113" s="205" t="s">
        <v>174</v>
      </c>
      <c r="G113" s="206" t="s">
        <v>149</v>
      </c>
      <c r="H113" s="207">
        <v>2.88</v>
      </c>
      <c r="I113" s="208"/>
      <c r="J113" s="209">
        <f>ROUND(I113*H113,2)</f>
        <v>0</v>
      </c>
      <c r="K113" s="205" t="s">
        <v>150</v>
      </c>
      <c r="L113" s="61"/>
      <c r="M113" s="210" t="s">
        <v>30</v>
      </c>
      <c r="N113" s="211" t="s">
        <v>45</v>
      </c>
      <c r="O113" s="42"/>
      <c r="P113" s="212">
        <f>O113*H113</f>
        <v>0</v>
      </c>
      <c r="Q113" s="212">
        <v>0</v>
      </c>
      <c r="R113" s="212">
        <f>Q113*H113</f>
        <v>0</v>
      </c>
      <c r="S113" s="212">
        <v>0</v>
      </c>
      <c r="T113" s="213">
        <f>S113*H113</f>
        <v>0</v>
      </c>
      <c r="AR113" s="24" t="s">
        <v>151</v>
      </c>
      <c r="AT113" s="24" t="s">
        <v>146</v>
      </c>
      <c r="AU113" s="24" t="s">
        <v>83</v>
      </c>
      <c r="AY113" s="24" t="s">
        <v>144</v>
      </c>
      <c r="BE113" s="214">
        <f>IF(N113="základní",J113,0)</f>
        <v>0</v>
      </c>
      <c r="BF113" s="214">
        <f>IF(N113="snížená",J113,0)</f>
        <v>0</v>
      </c>
      <c r="BG113" s="214">
        <f>IF(N113="zákl. přenesená",J113,0)</f>
        <v>0</v>
      </c>
      <c r="BH113" s="214">
        <f>IF(N113="sníž. přenesená",J113,0)</f>
        <v>0</v>
      </c>
      <c r="BI113" s="214">
        <f>IF(N113="nulová",J113,0)</f>
        <v>0</v>
      </c>
      <c r="BJ113" s="24" t="s">
        <v>81</v>
      </c>
      <c r="BK113" s="214">
        <f>ROUND(I113*H113,2)</f>
        <v>0</v>
      </c>
      <c r="BL113" s="24" t="s">
        <v>151</v>
      </c>
      <c r="BM113" s="24" t="s">
        <v>175</v>
      </c>
    </row>
    <row r="114" spans="2:65" s="1" customFormat="1" ht="27">
      <c r="B114" s="41"/>
      <c r="C114" s="63"/>
      <c r="D114" s="215" t="s">
        <v>153</v>
      </c>
      <c r="E114" s="63"/>
      <c r="F114" s="216" t="s">
        <v>176</v>
      </c>
      <c r="G114" s="63"/>
      <c r="H114" s="63"/>
      <c r="I114" s="172"/>
      <c r="J114" s="63"/>
      <c r="K114" s="63"/>
      <c r="L114" s="61"/>
      <c r="M114" s="217"/>
      <c r="N114" s="42"/>
      <c r="O114" s="42"/>
      <c r="P114" s="42"/>
      <c r="Q114" s="42"/>
      <c r="R114" s="42"/>
      <c r="S114" s="42"/>
      <c r="T114" s="78"/>
      <c r="AT114" s="24" t="s">
        <v>153</v>
      </c>
      <c r="AU114" s="24" t="s">
        <v>83</v>
      </c>
    </row>
    <row r="115" spans="2:65" s="1" customFormat="1" ht="94.5">
      <c r="B115" s="41"/>
      <c r="C115" s="63"/>
      <c r="D115" s="215" t="s">
        <v>155</v>
      </c>
      <c r="E115" s="63"/>
      <c r="F115" s="218" t="s">
        <v>177</v>
      </c>
      <c r="G115" s="63"/>
      <c r="H115" s="63"/>
      <c r="I115" s="172"/>
      <c r="J115" s="63"/>
      <c r="K115" s="63"/>
      <c r="L115" s="61"/>
      <c r="M115" s="217"/>
      <c r="N115" s="42"/>
      <c r="O115" s="42"/>
      <c r="P115" s="42"/>
      <c r="Q115" s="42"/>
      <c r="R115" s="42"/>
      <c r="S115" s="42"/>
      <c r="T115" s="78"/>
      <c r="AT115" s="24" t="s">
        <v>155</v>
      </c>
      <c r="AU115" s="24" t="s">
        <v>83</v>
      </c>
    </row>
    <row r="116" spans="2:65" s="12" customFormat="1">
      <c r="B116" s="219"/>
      <c r="C116" s="220"/>
      <c r="D116" s="215" t="s">
        <v>157</v>
      </c>
      <c r="E116" s="221" t="s">
        <v>30</v>
      </c>
      <c r="F116" s="222" t="s">
        <v>178</v>
      </c>
      <c r="G116" s="220"/>
      <c r="H116" s="223">
        <v>2.88</v>
      </c>
      <c r="I116" s="224"/>
      <c r="J116" s="220"/>
      <c r="K116" s="220"/>
      <c r="L116" s="225"/>
      <c r="M116" s="226"/>
      <c r="N116" s="227"/>
      <c r="O116" s="227"/>
      <c r="P116" s="227"/>
      <c r="Q116" s="227"/>
      <c r="R116" s="227"/>
      <c r="S116" s="227"/>
      <c r="T116" s="228"/>
      <c r="AT116" s="229" t="s">
        <v>157</v>
      </c>
      <c r="AU116" s="229" t="s">
        <v>83</v>
      </c>
      <c r="AV116" s="12" t="s">
        <v>83</v>
      </c>
      <c r="AW116" s="12" t="s">
        <v>37</v>
      </c>
      <c r="AX116" s="12" t="s">
        <v>81</v>
      </c>
      <c r="AY116" s="229" t="s">
        <v>144</v>
      </c>
    </row>
    <row r="117" spans="2:65" s="1" customFormat="1" ht="16.5" customHeight="1">
      <c r="B117" s="41"/>
      <c r="C117" s="203" t="s">
        <v>179</v>
      </c>
      <c r="D117" s="203" t="s">
        <v>146</v>
      </c>
      <c r="E117" s="204" t="s">
        <v>180</v>
      </c>
      <c r="F117" s="205" t="s">
        <v>181</v>
      </c>
      <c r="G117" s="206" t="s">
        <v>149</v>
      </c>
      <c r="H117" s="207">
        <v>2.88</v>
      </c>
      <c r="I117" s="208"/>
      <c r="J117" s="209">
        <f>ROUND(I117*H117,2)</f>
        <v>0</v>
      </c>
      <c r="K117" s="205" t="s">
        <v>150</v>
      </c>
      <c r="L117" s="61"/>
      <c r="M117" s="210" t="s">
        <v>30</v>
      </c>
      <c r="N117" s="211" t="s">
        <v>45</v>
      </c>
      <c r="O117" s="42"/>
      <c r="P117" s="212">
        <f>O117*H117</f>
        <v>0</v>
      </c>
      <c r="Q117" s="212">
        <v>0</v>
      </c>
      <c r="R117" s="212">
        <f>Q117*H117</f>
        <v>0</v>
      </c>
      <c r="S117" s="212">
        <v>0</v>
      </c>
      <c r="T117" s="213">
        <f>S117*H117</f>
        <v>0</v>
      </c>
      <c r="AR117" s="24" t="s">
        <v>151</v>
      </c>
      <c r="AT117" s="24" t="s">
        <v>146</v>
      </c>
      <c r="AU117" s="24" t="s">
        <v>83</v>
      </c>
      <c r="AY117" s="24" t="s">
        <v>144</v>
      </c>
      <c r="BE117" s="214">
        <f>IF(N117="základní",J117,0)</f>
        <v>0</v>
      </c>
      <c r="BF117" s="214">
        <f>IF(N117="snížená",J117,0)</f>
        <v>0</v>
      </c>
      <c r="BG117" s="214">
        <f>IF(N117="zákl. přenesená",J117,0)</f>
        <v>0</v>
      </c>
      <c r="BH117" s="214">
        <f>IF(N117="sníž. přenesená",J117,0)</f>
        <v>0</v>
      </c>
      <c r="BI117" s="214">
        <f>IF(N117="nulová",J117,0)</f>
        <v>0</v>
      </c>
      <c r="BJ117" s="24" t="s">
        <v>81</v>
      </c>
      <c r="BK117" s="214">
        <f>ROUND(I117*H117,2)</f>
        <v>0</v>
      </c>
      <c r="BL117" s="24" t="s">
        <v>151</v>
      </c>
      <c r="BM117" s="24" t="s">
        <v>182</v>
      </c>
    </row>
    <row r="118" spans="2:65" s="1" customFormat="1" ht="27">
      <c r="B118" s="41"/>
      <c r="C118" s="63"/>
      <c r="D118" s="215" t="s">
        <v>153</v>
      </c>
      <c r="E118" s="63"/>
      <c r="F118" s="216" t="s">
        <v>183</v>
      </c>
      <c r="G118" s="63"/>
      <c r="H118" s="63"/>
      <c r="I118" s="172"/>
      <c r="J118" s="63"/>
      <c r="K118" s="63"/>
      <c r="L118" s="61"/>
      <c r="M118" s="217"/>
      <c r="N118" s="42"/>
      <c r="O118" s="42"/>
      <c r="P118" s="42"/>
      <c r="Q118" s="42"/>
      <c r="R118" s="42"/>
      <c r="S118" s="42"/>
      <c r="T118" s="78"/>
      <c r="AT118" s="24" t="s">
        <v>153</v>
      </c>
      <c r="AU118" s="24" t="s">
        <v>83</v>
      </c>
    </row>
    <row r="119" spans="2:65" s="1" customFormat="1" ht="94.5">
      <c r="B119" s="41"/>
      <c r="C119" s="63"/>
      <c r="D119" s="215" t="s">
        <v>155</v>
      </c>
      <c r="E119" s="63"/>
      <c r="F119" s="218" t="s">
        <v>177</v>
      </c>
      <c r="G119" s="63"/>
      <c r="H119" s="63"/>
      <c r="I119" s="172"/>
      <c r="J119" s="63"/>
      <c r="K119" s="63"/>
      <c r="L119" s="61"/>
      <c r="M119" s="217"/>
      <c r="N119" s="42"/>
      <c r="O119" s="42"/>
      <c r="P119" s="42"/>
      <c r="Q119" s="42"/>
      <c r="R119" s="42"/>
      <c r="S119" s="42"/>
      <c r="T119" s="78"/>
      <c r="AT119" s="24" t="s">
        <v>155</v>
      </c>
      <c r="AU119" s="24" t="s">
        <v>83</v>
      </c>
    </row>
    <row r="120" spans="2:65" s="12" customFormat="1">
      <c r="B120" s="219"/>
      <c r="C120" s="220"/>
      <c r="D120" s="215" t="s">
        <v>157</v>
      </c>
      <c r="E120" s="221" t="s">
        <v>30</v>
      </c>
      <c r="F120" s="222" t="s">
        <v>184</v>
      </c>
      <c r="G120" s="220"/>
      <c r="H120" s="223">
        <v>2.88</v>
      </c>
      <c r="I120" s="224"/>
      <c r="J120" s="220"/>
      <c r="K120" s="220"/>
      <c r="L120" s="225"/>
      <c r="M120" s="226"/>
      <c r="N120" s="227"/>
      <c r="O120" s="227"/>
      <c r="P120" s="227"/>
      <c r="Q120" s="227"/>
      <c r="R120" s="227"/>
      <c r="S120" s="227"/>
      <c r="T120" s="228"/>
      <c r="AT120" s="229" t="s">
        <v>157</v>
      </c>
      <c r="AU120" s="229" t="s">
        <v>83</v>
      </c>
      <c r="AV120" s="12" t="s">
        <v>83</v>
      </c>
      <c r="AW120" s="12" t="s">
        <v>37</v>
      </c>
      <c r="AX120" s="12" t="s">
        <v>81</v>
      </c>
      <c r="AY120" s="229" t="s">
        <v>144</v>
      </c>
    </row>
    <row r="121" spans="2:65" s="1" customFormat="1" ht="16.5" customHeight="1">
      <c r="B121" s="41"/>
      <c r="C121" s="203" t="s">
        <v>185</v>
      </c>
      <c r="D121" s="203" t="s">
        <v>146</v>
      </c>
      <c r="E121" s="204" t="s">
        <v>186</v>
      </c>
      <c r="F121" s="205" t="s">
        <v>187</v>
      </c>
      <c r="G121" s="206" t="s">
        <v>149</v>
      </c>
      <c r="H121" s="207">
        <v>6</v>
      </c>
      <c r="I121" s="208"/>
      <c r="J121" s="209">
        <f>ROUND(I121*H121,2)</f>
        <v>0</v>
      </c>
      <c r="K121" s="205" t="s">
        <v>150</v>
      </c>
      <c r="L121" s="61"/>
      <c r="M121" s="210" t="s">
        <v>30</v>
      </c>
      <c r="N121" s="211" t="s">
        <v>45</v>
      </c>
      <c r="O121" s="42"/>
      <c r="P121" s="212">
        <f>O121*H121</f>
        <v>0</v>
      </c>
      <c r="Q121" s="212">
        <v>0</v>
      </c>
      <c r="R121" s="212">
        <f>Q121*H121</f>
        <v>0</v>
      </c>
      <c r="S121" s="212">
        <v>0</v>
      </c>
      <c r="T121" s="213">
        <f>S121*H121</f>
        <v>0</v>
      </c>
      <c r="AR121" s="24" t="s">
        <v>151</v>
      </c>
      <c r="AT121" s="24" t="s">
        <v>146</v>
      </c>
      <c r="AU121" s="24" t="s">
        <v>83</v>
      </c>
      <c r="AY121" s="24" t="s">
        <v>144</v>
      </c>
      <c r="BE121" s="214">
        <f>IF(N121="základní",J121,0)</f>
        <v>0</v>
      </c>
      <c r="BF121" s="214">
        <f>IF(N121="snížená",J121,0)</f>
        <v>0</v>
      </c>
      <c r="BG121" s="214">
        <f>IF(N121="zákl. přenesená",J121,0)</f>
        <v>0</v>
      </c>
      <c r="BH121" s="214">
        <f>IF(N121="sníž. přenesená",J121,0)</f>
        <v>0</v>
      </c>
      <c r="BI121" s="214">
        <f>IF(N121="nulová",J121,0)</f>
        <v>0</v>
      </c>
      <c r="BJ121" s="24" t="s">
        <v>81</v>
      </c>
      <c r="BK121" s="214">
        <f>ROUND(I121*H121,2)</f>
        <v>0</v>
      </c>
      <c r="BL121" s="24" t="s">
        <v>151</v>
      </c>
      <c r="BM121" s="24" t="s">
        <v>188</v>
      </c>
    </row>
    <row r="122" spans="2:65" s="1" customFormat="1" ht="27">
      <c r="B122" s="41"/>
      <c r="C122" s="63"/>
      <c r="D122" s="215" t="s">
        <v>153</v>
      </c>
      <c r="E122" s="63"/>
      <c r="F122" s="216" t="s">
        <v>189</v>
      </c>
      <c r="G122" s="63"/>
      <c r="H122" s="63"/>
      <c r="I122" s="172"/>
      <c r="J122" s="63"/>
      <c r="K122" s="63"/>
      <c r="L122" s="61"/>
      <c r="M122" s="217"/>
      <c r="N122" s="42"/>
      <c r="O122" s="42"/>
      <c r="P122" s="42"/>
      <c r="Q122" s="42"/>
      <c r="R122" s="42"/>
      <c r="S122" s="42"/>
      <c r="T122" s="78"/>
      <c r="AT122" s="24" t="s">
        <v>153</v>
      </c>
      <c r="AU122" s="24" t="s">
        <v>83</v>
      </c>
    </row>
    <row r="123" spans="2:65" s="1" customFormat="1" ht="189">
      <c r="B123" s="41"/>
      <c r="C123" s="63"/>
      <c r="D123" s="215" t="s">
        <v>155</v>
      </c>
      <c r="E123" s="63"/>
      <c r="F123" s="218" t="s">
        <v>190</v>
      </c>
      <c r="G123" s="63"/>
      <c r="H123" s="63"/>
      <c r="I123" s="172"/>
      <c r="J123" s="63"/>
      <c r="K123" s="63"/>
      <c r="L123" s="61"/>
      <c r="M123" s="217"/>
      <c r="N123" s="42"/>
      <c r="O123" s="42"/>
      <c r="P123" s="42"/>
      <c r="Q123" s="42"/>
      <c r="R123" s="42"/>
      <c r="S123" s="42"/>
      <c r="T123" s="78"/>
      <c r="AT123" s="24" t="s">
        <v>155</v>
      </c>
      <c r="AU123" s="24" t="s">
        <v>83</v>
      </c>
    </row>
    <row r="124" spans="2:65" s="12" customFormat="1">
      <c r="B124" s="219"/>
      <c r="C124" s="220"/>
      <c r="D124" s="215" t="s">
        <v>157</v>
      </c>
      <c r="E124" s="221" t="s">
        <v>30</v>
      </c>
      <c r="F124" s="222" t="s">
        <v>191</v>
      </c>
      <c r="G124" s="220"/>
      <c r="H124" s="223">
        <v>6</v>
      </c>
      <c r="I124" s="224"/>
      <c r="J124" s="220"/>
      <c r="K124" s="220"/>
      <c r="L124" s="225"/>
      <c r="M124" s="226"/>
      <c r="N124" s="227"/>
      <c r="O124" s="227"/>
      <c r="P124" s="227"/>
      <c r="Q124" s="227"/>
      <c r="R124" s="227"/>
      <c r="S124" s="227"/>
      <c r="T124" s="228"/>
      <c r="AT124" s="229" t="s">
        <v>157</v>
      </c>
      <c r="AU124" s="229" t="s">
        <v>83</v>
      </c>
      <c r="AV124" s="12" t="s">
        <v>83</v>
      </c>
      <c r="AW124" s="12" t="s">
        <v>37</v>
      </c>
      <c r="AX124" s="12" t="s">
        <v>81</v>
      </c>
      <c r="AY124" s="229" t="s">
        <v>144</v>
      </c>
    </row>
    <row r="125" spans="2:65" s="1" customFormat="1" ht="16.5" customHeight="1">
      <c r="B125" s="41"/>
      <c r="C125" s="203" t="s">
        <v>192</v>
      </c>
      <c r="D125" s="203" t="s">
        <v>146</v>
      </c>
      <c r="E125" s="204" t="s">
        <v>193</v>
      </c>
      <c r="F125" s="205" t="s">
        <v>194</v>
      </c>
      <c r="G125" s="206" t="s">
        <v>149</v>
      </c>
      <c r="H125" s="207">
        <v>6</v>
      </c>
      <c r="I125" s="208"/>
      <c r="J125" s="209">
        <f>ROUND(I125*H125,2)</f>
        <v>0</v>
      </c>
      <c r="K125" s="205" t="s">
        <v>150</v>
      </c>
      <c r="L125" s="61"/>
      <c r="M125" s="210" t="s">
        <v>30</v>
      </c>
      <c r="N125" s="211" t="s">
        <v>45</v>
      </c>
      <c r="O125" s="42"/>
      <c r="P125" s="212">
        <f>O125*H125</f>
        <v>0</v>
      </c>
      <c r="Q125" s="212">
        <v>0</v>
      </c>
      <c r="R125" s="212">
        <f>Q125*H125</f>
        <v>0</v>
      </c>
      <c r="S125" s="212">
        <v>0</v>
      </c>
      <c r="T125" s="213">
        <f>S125*H125</f>
        <v>0</v>
      </c>
      <c r="AR125" s="24" t="s">
        <v>151</v>
      </c>
      <c r="AT125" s="24" t="s">
        <v>146</v>
      </c>
      <c r="AU125" s="24" t="s">
        <v>83</v>
      </c>
      <c r="AY125" s="24" t="s">
        <v>144</v>
      </c>
      <c r="BE125" s="214">
        <f>IF(N125="základní",J125,0)</f>
        <v>0</v>
      </c>
      <c r="BF125" s="214">
        <f>IF(N125="snížená",J125,0)</f>
        <v>0</v>
      </c>
      <c r="BG125" s="214">
        <f>IF(N125="zákl. přenesená",J125,0)</f>
        <v>0</v>
      </c>
      <c r="BH125" s="214">
        <f>IF(N125="sníž. přenesená",J125,0)</f>
        <v>0</v>
      </c>
      <c r="BI125" s="214">
        <f>IF(N125="nulová",J125,0)</f>
        <v>0</v>
      </c>
      <c r="BJ125" s="24" t="s">
        <v>81</v>
      </c>
      <c r="BK125" s="214">
        <f>ROUND(I125*H125,2)</f>
        <v>0</v>
      </c>
      <c r="BL125" s="24" t="s">
        <v>151</v>
      </c>
      <c r="BM125" s="24" t="s">
        <v>195</v>
      </c>
    </row>
    <row r="126" spans="2:65" s="1" customFormat="1" ht="27">
      <c r="B126" s="41"/>
      <c r="C126" s="63"/>
      <c r="D126" s="215" t="s">
        <v>153</v>
      </c>
      <c r="E126" s="63"/>
      <c r="F126" s="216" t="s">
        <v>196</v>
      </c>
      <c r="G126" s="63"/>
      <c r="H126" s="63"/>
      <c r="I126" s="172"/>
      <c r="J126" s="63"/>
      <c r="K126" s="63"/>
      <c r="L126" s="61"/>
      <c r="M126" s="217"/>
      <c r="N126" s="42"/>
      <c r="O126" s="42"/>
      <c r="P126" s="42"/>
      <c r="Q126" s="42"/>
      <c r="R126" s="42"/>
      <c r="S126" s="42"/>
      <c r="T126" s="78"/>
      <c r="AT126" s="24" t="s">
        <v>153</v>
      </c>
      <c r="AU126" s="24" t="s">
        <v>83</v>
      </c>
    </row>
    <row r="127" spans="2:65" s="1" customFormat="1" ht="189">
      <c r="B127" s="41"/>
      <c r="C127" s="63"/>
      <c r="D127" s="215" t="s">
        <v>155</v>
      </c>
      <c r="E127" s="63"/>
      <c r="F127" s="218" t="s">
        <v>190</v>
      </c>
      <c r="G127" s="63"/>
      <c r="H127" s="63"/>
      <c r="I127" s="172"/>
      <c r="J127" s="63"/>
      <c r="K127" s="63"/>
      <c r="L127" s="61"/>
      <c r="M127" s="217"/>
      <c r="N127" s="42"/>
      <c r="O127" s="42"/>
      <c r="P127" s="42"/>
      <c r="Q127" s="42"/>
      <c r="R127" s="42"/>
      <c r="S127" s="42"/>
      <c r="T127" s="78"/>
      <c r="AT127" s="24" t="s">
        <v>155</v>
      </c>
      <c r="AU127" s="24" t="s">
        <v>83</v>
      </c>
    </row>
    <row r="128" spans="2:65" s="12" customFormat="1">
      <c r="B128" s="219"/>
      <c r="C128" s="220"/>
      <c r="D128" s="215" t="s">
        <v>157</v>
      </c>
      <c r="E128" s="221" t="s">
        <v>30</v>
      </c>
      <c r="F128" s="222" t="s">
        <v>185</v>
      </c>
      <c r="G128" s="220"/>
      <c r="H128" s="223">
        <v>6</v>
      </c>
      <c r="I128" s="224"/>
      <c r="J128" s="220"/>
      <c r="K128" s="220"/>
      <c r="L128" s="225"/>
      <c r="M128" s="226"/>
      <c r="N128" s="227"/>
      <c r="O128" s="227"/>
      <c r="P128" s="227"/>
      <c r="Q128" s="227"/>
      <c r="R128" s="227"/>
      <c r="S128" s="227"/>
      <c r="T128" s="228"/>
      <c r="AT128" s="229" t="s">
        <v>157</v>
      </c>
      <c r="AU128" s="229" t="s">
        <v>83</v>
      </c>
      <c r="AV128" s="12" t="s">
        <v>83</v>
      </c>
      <c r="AW128" s="12" t="s">
        <v>37</v>
      </c>
      <c r="AX128" s="12" t="s">
        <v>81</v>
      </c>
      <c r="AY128" s="229" t="s">
        <v>144</v>
      </c>
    </row>
    <row r="129" spans="2:65" s="1" customFormat="1" ht="16.5" customHeight="1">
      <c r="B129" s="41"/>
      <c r="C129" s="203" t="s">
        <v>197</v>
      </c>
      <c r="D129" s="203" t="s">
        <v>146</v>
      </c>
      <c r="E129" s="204" t="s">
        <v>198</v>
      </c>
      <c r="F129" s="205" t="s">
        <v>199</v>
      </c>
      <c r="G129" s="206" t="s">
        <v>200</v>
      </c>
      <c r="H129" s="207">
        <v>40</v>
      </c>
      <c r="I129" s="208"/>
      <c r="J129" s="209">
        <f>ROUND(I129*H129,2)</f>
        <v>0</v>
      </c>
      <c r="K129" s="205" t="s">
        <v>150</v>
      </c>
      <c r="L129" s="61"/>
      <c r="M129" s="210" t="s">
        <v>30</v>
      </c>
      <c r="N129" s="211" t="s">
        <v>45</v>
      </c>
      <c r="O129" s="42"/>
      <c r="P129" s="212">
        <f>O129*H129</f>
        <v>0</v>
      </c>
      <c r="Q129" s="212">
        <v>6.9999999999999999E-4</v>
      </c>
      <c r="R129" s="212">
        <f>Q129*H129</f>
        <v>2.8000000000000001E-2</v>
      </c>
      <c r="S129" s="212">
        <v>0</v>
      </c>
      <c r="T129" s="213">
        <f>S129*H129</f>
        <v>0</v>
      </c>
      <c r="AR129" s="24" t="s">
        <v>151</v>
      </c>
      <c r="AT129" s="24" t="s">
        <v>146</v>
      </c>
      <c r="AU129" s="24" t="s">
        <v>83</v>
      </c>
      <c r="AY129" s="24" t="s">
        <v>144</v>
      </c>
      <c r="BE129" s="214">
        <f>IF(N129="základní",J129,0)</f>
        <v>0</v>
      </c>
      <c r="BF129" s="214">
        <f>IF(N129="snížená",J129,0)</f>
        <v>0</v>
      </c>
      <c r="BG129" s="214">
        <f>IF(N129="zákl. přenesená",J129,0)</f>
        <v>0</v>
      </c>
      <c r="BH129" s="214">
        <f>IF(N129="sníž. přenesená",J129,0)</f>
        <v>0</v>
      </c>
      <c r="BI129" s="214">
        <f>IF(N129="nulová",J129,0)</f>
        <v>0</v>
      </c>
      <c r="BJ129" s="24" t="s">
        <v>81</v>
      </c>
      <c r="BK129" s="214">
        <f>ROUND(I129*H129,2)</f>
        <v>0</v>
      </c>
      <c r="BL129" s="24" t="s">
        <v>151</v>
      </c>
      <c r="BM129" s="24" t="s">
        <v>201</v>
      </c>
    </row>
    <row r="130" spans="2:65" s="1" customFormat="1">
      <c r="B130" s="41"/>
      <c r="C130" s="63"/>
      <c r="D130" s="215" t="s">
        <v>153</v>
      </c>
      <c r="E130" s="63"/>
      <c r="F130" s="216" t="s">
        <v>202</v>
      </c>
      <c r="G130" s="63"/>
      <c r="H130" s="63"/>
      <c r="I130" s="172"/>
      <c r="J130" s="63"/>
      <c r="K130" s="63"/>
      <c r="L130" s="61"/>
      <c r="M130" s="217"/>
      <c r="N130" s="42"/>
      <c r="O130" s="42"/>
      <c r="P130" s="42"/>
      <c r="Q130" s="42"/>
      <c r="R130" s="42"/>
      <c r="S130" s="42"/>
      <c r="T130" s="78"/>
      <c r="AT130" s="24" t="s">
        <v>153</v>
      </c>
      <c r="AU130" s="24" t="s">
        <v>83</v>
      </c>
    </row>
    <row r="131" spans="2:65" s="1" customFormat="1" ht="81">
      <c r="B131" s="41"/>
      <c r="C131" s="63"/>
      <c r="D131" s="215" t="s">
        <v>155</v>
      </c>
      <c r="E131" s="63"/>
      <c r="F131" s="218" t="s">
        <v>203</v>
      </c>
      <c r="G131" s="63"/>
      <c r="H131" s="63"/>
      <c r="I131" s="172"/>
      <c r="J131" s="63"/>
      <c r="K131" s="63"/>
      <c r="L131" s="61"/>
      <c r="M131" s="217"/>
      <c r="N131" s="42"/>
      <c r="O131" s="42"/>
      <c r="P131" s="42"/>
      <c r="Q131" s="42"/>
      <c r="R131" s="42"/>
      <c r="S131" s="42"/>
      <c r="T131" s="78"/>
      <c r="AT131" s="24" t="s">
        <v>155</v>
      </c>
      <c r="AU131" s="24" t="s">
        <v>83</v>
      </c>
    </row>
    <row r="132" spans="2:65" s="1" customFormat="1" ht="27">
      <c r="B132" s="41"/>
      <c r="C132" s="63"/>
      <c r="D132" s="215" t="s">
        <v>204</v>
      </c>
      <c r="E132" s="63"/>
      <c r="F132" s="218" t="s">
        <v>205</v>
      </c>
      <c r="G132" s="63"/>
      <c r="H132" s="63"/>
      <c r="I132" s="172"/>
      <c r="J132" s="63"/>
      <c r="K132" s="63"/>
      <c r="L132" s="61"/>
      <c r="M132" s="217"/>
      <c r="N132" s="42"/>
      <c r="O132" s="42"/>
      <c r="P132" s="42"/>
      <c r="Q132" s="42"/>
      <c r="R132" s="42"/>
      <c r="S132" s="42"/>
      <c r="T132" s="78"/>
      <c r="AT132" s="24" t="s">
        <v>204</v>
      </c>
      <c r="AU132" s="24" t="s">
        <v>83</v>
      </c>
    </row>
    <row r="133" spans="2:65" s="12" customFormat="1">
      <c r="B133" s="219"/>
      <c r="C133" s="220"/>
      <c r="D133" s="215" t="s">
        <v>157</v>
      </c>
      <c r="E133" s="221" t="s">
        <v>30</v>
      </c>
      <c r="F133" s="222" t="s">
        <v>206</v>
      </c>
      <c r="G133" s="220"/>
      <c r="H133" s="223">
        <v>40</v>
      </c>
      <c r="I133" s="224"/>
      <c r="J133" s="220"/>
      <c r="K133" s="220"/>
      <c r="L133" s="225"/>
      <c r="M133" s="226"/>
      <c r="N133" s="227"/>
      <c r="O133" s="227"/>
      <c r="P133" s="227"/>
      <c r="Q133" s="227"/>
      <c r="R133" s="227"/>
      <c r="S133" s="227"/>
      <c r="T133" s="228"/>
      <c r="AT133" s="229" t="s">
        <v>157</v>
      </c>
      <c r="AU133" s="229" t="s">
        <v>83</v>
      </c>
      <c r="AV133" s="12" t="s">
        <v>83</v>
      </c>
      <c r="AW133" s="12" t="s">
        <v>37</v>
      </c>
      <c r="AX133" s="12" t="s">
        <v>81</v>
      </c>
      <c r="AY133" s="229" t="s">
        <v>144</v>
      </c>
    </row>
    <row r="134" spans="2:65" s="1" customFormat="1" ht="16.5" customHeight="1">
      <c r="B134" s="41"/>
      <c r="C134" s="203" t="s">
        <v>207</v>
      </c>
      <c r="D134" s="203" t="s">
        <v>146</v>
      </c>
      <c r="E134" s="204" t="s">
        <v>208</v>
      </c>
      <c r="F134" s="205" t="s">
        <v>209</v>
      </c>
      <c r="G134" s="206" t="s">
        <v>200</v>
      </c>
      <c r="H134" s="207">
        <v>40</v>
      </c>
      <c r="I134" s="208"/>
      <c r="J134" s="209">
        <f>ROUND(I134*H134,2)</f>
        <v>0</v>
      </c>
      <c r="K134" s="205" t="s">
        <v>150</v>
      </c>
      <c r="L134" s="61"/>
      <c r="M134" s="210" t="s">
        <v>30</v>
      </c>
      <c r="N134" s="211" t="s">
        <v>45</v>
      </c>
      <c r="O134" s="42"/>
      <c r="P134" s="212">
        <f>O134*H134</f>
        <v>0</v>
      </c>
      <c r="Q134" s="212">
        <v>0</v>
      </c>
      <c r="R134" s="212">
        <f>Q134*H134</f>
        <v>0</v>
      </c>
      <c r="S134" s="212">
        <v>0</v>
      </c>
      <c r="T134" s="213">
        <f>S134*H134</f>
        <v>0</v>
      </c>
      <c r="AR134" s="24" t="s">
        <v>151</v>
      </c>
      <c r="AT134" s="24" t="s">
        <v>146</v>
      </c>
      <c r="AU134" s="24" t="s">
        <v>83</v>
      </c>
      <c r="AY134" s="24" t="s">
        <v>144</v>
      </c>
      <c r="BE134" s="214">
        <f>IF(N134="základní",J134,0)</f>
        <v>0</v>
      </c>
      <c r="BF134" s="214">
        <f>IF(N134="snížená",J134,0)</f>
        <v>0</v>
      </c>
      <c r="BG134" s="214">
        <f>IF(N134="zákl. přenesená",J134,0)</f>
        <v>0</v>
      </c>
      <c r="BH134" s="214">
        <f>IF(N134="sníž. přenesená",J134,0)</f>
        <v>0</v>
      </c>
      <c r="BI134" s="214">
        <f>IF(N134="nulová",J134,0)</f>
        <v>0</v>
      </c>
      <c r="BJ134" s="24" t="s">
        <v>81</v>
      </c>
      <c r="BK134" s="214">
        <f>ROUND(I134*H134,2)</f>
        <v>0</v>
      </c>
      <c r="BL134" s="24" t="s">
        <v>151</v>
      </c>
      <c r="BM134" s="24" t="s">
        <v>210</v>
      </c>
    </row>
    <row r="135" spans="2:65" s="1" customFormat="1" ht="27">
      <c r="B135" s="41"/>
      <c r="C135" s="63"/>
      <c r="D135" s="215" t="s">
        <v>153</v>
      </c>
      <c r="E135" s="63"/>
      <c r="F135" s="216" t="s">
        <v>211</v>
      </c>
      <c r="G135" s="63"/>
      <c r="H135" s="63"/>
      <c r="I135" s="172"/>
      <c r="J135" s="63"/>
      <c r="K135" s="63"/>
      <c r="L135" s="61"/>
      <c r="M135" s="217"/>
      <c r="N135" s="42"/>
      <c r="O135" s="42"/>
      <c r="P135" s="42"/>
      <c r="Q135" s="42"/>
      <c r="R135" s="42"/>
      <c r="S135" s="42"/>
      <c r="T135" s="78"/>
      <c r="AT135" s="24" t="s">
        <v>153</v>
      </c>
      <c r="AU135" s="24" t="s">
        <v>83</v>
      </c>
    </row>
    <row r="136" spans="2:65" s="12" customFormat="1">
      <c r="B136" s="219"/>
      <c r="C136" s="220"/>
      <c r="D136" s="215" t="s">
        <v>157</v>
      </c>
      <c r="E136" s="221" t="s">
        <v>30</v>
      </c>
      <c r="F136" s="222" t="s">
        <v>212</v>
      </c>
      <c r="G136" s="220"/>
      <c r="H136" s="223">
        <v>40</v>
      </c>
      <c r="I136" s="224"/>
      <c r="J136" s="220"/>
      <c r="K136" s="220"/>
      <c r="L136" s="225"/>
      <c r="M136" s="226"/>
      <c r="N136" s="227"/>
      <c r="O136" s="227"/>
      <c r="P136" s="227"/>
      <c r="Q136" s="227"/>
      <c r="R136" s="227"/>
      <c r="S136" s="227"/>
      <c r="T136" s="228"/>
      <c r="AT136" s="229" t="s">
        <v>157</v>
      </c>
      <c r="AU136" s="229" t="s">
        <v>83</v>
      </c>
      <c r="AV136" s="12" t="s">
        <v>83</v>
      </c>
      <c r="AW136" s="12" t="s">
        <v>37</v>
      </c>
      <c r="AX136" s="12" t="s">
        <v>81</v>
      </c>
      <c r="AY136" s="229" t="s">
        <v>144</v>
      </c>
    </row>
    <row r="137" spans="2:65" s="1" customFormat="1" ht="16.5" customHeight="1">
      <c r="B137" s="41"/>
      <c r="C137" s="203" t="s">
        <v>213</v>
      </c>
      <c r="D137" s="203" t="s">
        <v>146</v>
      </c>
      <c r="E137" s="204" t="s">
        <v>214</v>
      </c>
      <c r="F137" s="205" t="s">
        <v>215</v>
      </c>
      <c r="G137" s="206" t="s">
        <v>200</v>
      </c>
      <c r="H137" s="207">
        <v>40</v>
      </c>
      <c r="I137" s="208"/>
      <c r="J137" s="209">
        <f>ROUND(I137*H137,2)</f>
        <v>0</v>
      </c>
      <c r="K137" s="205" t="s">
        <v>150</v>
      </c>
      <c r="L137" s="61"/>
      <c r="M137" s="210" t="s">
        <v>30</v>
      </c>
      <c r="N137" s="211" t="s">
        <v>45</v>
      </c>
      <c r="O137" s="42"/>
      <c r="P137" s="212">
        <f>O137*H137</f>
        <v>0</v>
      </c>
      <c r="Q137" s="212">
        <v>7.9000000000000001E-4</v>
      </c>
      <c r="R137" s="212">
        <f>Q137*H137</f>
        <v>3.1600000000000003E-2</v>
      </c>
      <c r="S137" s="212">
        <v>0</v>
      </c>
      <c r="T137" s="213">
        <f>S137*H137</f>
        <v>0</v>
      </c>
      <c r="AR137" s="24" t="s">
        <v>151</v>
      </c>
      <c r="AT137" s="24" t="s">
        <v>146</v>
      </c>
      <c r="AU137" s="24" t="s">
        <v>83</v>
      </c>
      <c r="AY137" s="24" t="s">
        <v>144</v>
      </c>
      <c r="BE137" s="214">
        <f>IF(N137="základní",J137,0)</f>
        <v>0</v>
      </c>
      <c r="BF137" s="214">
        <f>IF(N137="snížená",J137,0)</f>
        <v>0</v>
      </c>
      <c r="BG137" s="214">
        <f>IF(N137="zákl. přenesená",J137,0)</f>
        <v>0</v>
      </c>
      <c r="BH137" s="214">
        <f>IF(N137="sníž. přenesená",J137,0)</f>
        <v>0</v>
      </c>
      <c r="BI137" s="214">
        <f>IF(N137="nulová",J137,0)</f>
        <v>0</v>
      </c>
      <c r="BJ137" s="24" t="s">
        <v>81</v>
      </c>
      <c r="BK137" s="214">
        <f>ROUND(I137*H137,2)</f>
        <v>0</v>
      </c>
      <c r="BL137" s="24" t="s">
        <v>151</v>
      </c>
      <c r="BM137" s="24" t="s">
        <v>216</v>
      </c>
    </row>
    <row r="138" spans="2:65" s="1" customFormat="1" ht="27">
      <c r="B138" s="41"/>
      <c r="C138" s="63"/>
      <c r="D138" s="215" t="s">
        <v>153</v>
      </c>
      <c r="E138" s="63"/>
      <c r="F138" s="216" t="s">
        <v>217</v>
      </c>
      <c r="G138" s="63"/>
      <c r="H138" s="63"/>
      <c r="I138" s="172"/>
      <c r="J138" s="63"/>
      <c r="K138" s="63"/>
      <c r="L138" s="61"/>
      <c r="M138" s="217"/>
      <c r="N138" s="42"/>
      <c r="O138" s="42"/>
      <c r="P138" s="42"/>
      <c r="Q138" s="42"/>
      <c r="R138" s="42"/>
      <c r="S138" s="42"/>
      <c r="T138" s="78"/>
      <c r="AT138" s="24" t="s">
        <v>153</v>
      </c>
      <c r="AU138" s="24" t="s">
        <v>83</v>
      </c>
    </row>
    <row r="139" spans="2:65" s="1" customFormat="1" ht="40.5">
      <c r="B139" s="41"/>
      <c r="C139" s="63"/>
      <c r="D139" s="215" t="s">
        <v>155</v>
      </c>
      <c r="E139" s="63"/>
      <c r="F139" s="218" t="s">
        <v>218</v>
      </c>
      <c r="G139" s="63"/>
      <c r="H139" s="63"/>
      <c r="I139" s="172"/>
      <c r="J139" s="63"/>
      <c r="K139" s="63"/>
      <c r="L139" s="61"/>
      <c r="M139" s="217"/>
      <c r="N139" s="42"/>
      <c r="O139" s="42"/>
      <c r="P139" s="42"/>
      <c r="Q139" s="42"/>
      <c r="R139" s="42"/>
      <c r="S139" s="42"/>
      <c r="T139" s="78"/>
      <c r="AT139" s="24" t="s">
        <v>155</v>
      </c>
      <c r="AU139" s="24" t="s">
        <v>83</v>
      </c>
    </row>
    <row r="140" spans="2:65" s="12" customFormat="1">
      <c r="B140" s="219"/>
      <c r="C140" s="220"/>
      <c r="D140" s="215" t="s">
        <v>157</v>
      </c>
      <c r="E140" s="221" t="s">
        <v>30</v>
      </c>
      <c r="F140" s="222" t="s">
        <v>212</v>
      </c>
      <c r="G140" s="220"/>
      <c r="H140" s="223">
        <v>40</v>
      </c>
      <c r="I140" s="224"/>
      <c r="J140" s="220"/>
      <c r="K140" s="220"/>
      <c r="L140" s="225"/>
      <c r="M140" s="226"/>
      <c r="N140" s="227"/>
      <c r="O140" s="227"/>
      <c r="P140" s="227"/>
      <c r="Q140" s="227"/>
      <c r="R140" s="227"/>
      <c r="S140" s="227"/>
      <c r="T140" s="228"/>
      <c r="AT140" s="229" t="s">
        <v>157</v>
      </c>
      <c r="AU140" s="229" t="s">
        <v>83</v>
      </c>
      <c r="AV140" s="12" t="s">
        <v>83</v>
      </c>
      <c r="AW140" s="12" t="s">
        <v>37</v>
      </c>
      <c r="AX140" s="12" t="s">
        <v>81</v>
      </c>
      <c r="AY140" s="229" t="s">
        <v>144</v>
      </c>
    </row>
    <row r="141" spans="2:65" s="1" customFormat="1" ht="16.5" customHeight="1">
      <c r="B141" s="41"/>
      <c r="C141" s="203" t="s">
        <v>219</v>
      </c>
      <c r="D141" s="203" t="s">
        <v>146</v>
      </c>
      <c r="E141" s="204" t="s">
        <v>220</v>
      </c>
      <c r="F141" s="205" t="s">
        <v>221</v>
      </c>
      <c r="G141" s="206" t="s">
        <v>200</v>
      </c>
      <c r="H141" s="207">
        <v>40</v>
      </c>
      <c r="I141" s="208"/>
      <c r="J141" s="209">
        <f>ROUND(I141*H141,2)</f>
        <v>0</v>
      </c>
      <c r="K141" s="205" t="s">
        <v>150</v>
      </c>
      <c r="L141" s="61"/>
      <c r="M141" s="210" t="s">
        <v>30</v>
      </c>
      <c r="N141" s="211" t="s">
        <v>45</v>
      </c>
      <c r="O141" s="42"/>
      <c r="P141" s="212">
        <f>O141*H141</f>
        <v>0</v>
      </c>
      <c r="Q141" s="212">
        <v>0</v>
      </c>
      <c r="R141" s="212">
        <f>Q141*H141</f>
        <v>0</v>
      </c>
      <c r="S141" s="212">
        <v>0</v>
      </c>
      <c r="T141" s="213">
        <f>S141*H141</f>
        <v>0</v>
      </c>
      <c r="AR141" s="24" t="s">
        <v>151</v>
      </c>
      <c r="AT141" s="24" t="s">
        <v>146</v>
      </c>
      <c r="AU141" s="24" t="s">
        <v>83</v>
      </c>
      <c r="AY141" s="24" t="s">
        <v>144</v>
      </c>
      <c r="BE141" s="214">
        <f>IF(N141="základní",J141,0)</f>
        <v>0</v>
      </c>
      <c r="BF141" s="214">
        <f>IF(N141="snížená",J141,0)</f>
        <v>0</v>
      </c>
      <c r="BG141" s="214">
        <f>IF(N141="zákl. přenesená",J141,0)</f>
        <v>0</v>
      </c>
      <c r="BH141" s="214">
        <f>IF(N141="sníž. přenesená",J141,0)</f>
        <v>0</v>
      </c>
      <c r="BI141" s="214">
        <f>IF(N141="nulová",J141,0)</f>
        <v>0</v>
      </c>
      <c r="BJ141" s="24" t="s">
        <v>81</v>
      </c>
      <c r="BK141" s="214">
        <f>ROUND(I141*H141,2)</f>
        <v>0</v>
      </c>
      <c r="BL141" s="24" t="s">
        <v>151</v>
      </c>
      <c r="BM141" s="24" t="s">
        <v>222</v>
      </c>
    </row>
    <row r="142" spans="2:65" s="1" customFormat="1" ht="27">
      <c r="B142" s="41"/>
      <c r="C142" s="63"/>
      <c r="D142" s="215" t="s">
        <v>153</v>
      </c>
      <c r="E142" s="63"/>
      <c r="F142" s="216" t="s">
        <v>223</v>
      </c>
      <c r="G142" s="63"/>
      <c r="H142" s="63"/>
      <c r="I142" s="172"/>
      <c r="J142" s="63"/>
      <c r="K142" s="63"/>
      <c r="L142" s="61"/>
      <c r="M142" s="217"/>
      <c r="N142" s="42"/>
      <c r="O142" s="42"/>
      <c r="P142" s="42"/>
      <c r="Q142" s="42"/>
      <c r="R142" s="42"/>
      <c r="S142" s="42"/>
      <c r="T142" s="78"/>
      <c r="AT142" s="24" t="s">
        <v>153</v>
      </c>
      <c r="AU142" s="24" t="s">
        <v>83</v>
      </c>
    </row>
    <row r="143" spans="2:65" s="12" customFormat="1">
      <c r="B143" s="219"/>
      <c r="C143" s="220"/>
      <c r="D143" s="215" t="s">
        <v>157</v>
      </c>
      <c r="E143" s="221" t="s">
        <v>30</v>
      </c>
      <c r="F143" s="222" t="s">
        <v>212</v>
      </c>
      <c r="G143" s="220"/>
      <c r="H143" s="223">
        <v>40</v>
      </c>
      <c r="I143" s="224"/>
      <c r="J143" s="220"/>
      <c r="K143" s="220"/>
      <c r="L143" s="225"/>
      <c r="M143" s="226"/>
      <c r="N143" s="227"/>
      <c r="O143" s="227"/>
      <c r="P143" s="227"/>
      <c r="Q143" s="227"/>
      <c r="R143" s="227"/>
      <c r="S143" s="227"/>
      <c r="T143" s="228"/>
      <c r="AT143" s="229" t="s">
        <v>157</v>
      </c>
      <c r="AU143" s="229" t="s">
        <v>83</v>
      </c>
      <c r="AV143" s="12" t="s">
        <v>83</v>
      </c>
      <c r="AW143" s="12" t="s">
        <v>37</v>
      </c>
      <c r="AX143" s="12" t="s">
        <v>81</v>
      </c>
      <c r="AY143" s="229" t="s">
        <v>144</v>
      </c>
    </row>
    <row r="144" spans="2:65" s="1" customFormat="1" ht="16.5" customHeight="1">
      <c r="B144" s="41"/>
      <c r="C144" s="203" t="s">
        <v>224</v>
      </c>
      <c r="D144" s="203" t="s">
        <v>146</v>
      </c>
      <c r="E144" s="204" t="s">
        <v>225</v>
      </c>
      <c r="F144" s="205" t="s">
        <v>226</v>
      </c>
      <c r="G144" s="206" t="s">
        <v>149</v>
      </c>
      <c r="H144" s="207">
        <v>41.25</v>
      </c>
      <c r="I144" s="208"/>
      <c r="J144" s="209">
        <f>ROUND(I144*H144,2)</f>
        <v>0</v>
      </c>
      <c r="K144" s="205" t="s">
        <v>150</v>
      </c>
      <c r="L144" s="61"/>
      <c r="M144" s="210" t="s">
        <v>30</v>
      </c>
      <c r="N144" s="211" t="s">
        <v>45</v>
      </c>
      <c r="O144" s="42"/>
      <c r="P144" s="212">
        <f>O144*H144</f>
        <v>0</v>
      </c>
      <c r="Q144" s="212">
        <v>0</v>
      </c>
      <c r="R144" s="212">
        <f>Q144*H144</f>
        <v>0</v>
      </c>
      <c r="S144" s="212">
        <v>0</v>
      </c>
      <c r="T144" s="213">
        <f>S144*H144</f>
        <v>0</v>
      </c>
      <c r="AR144" s="24" t="s">
        <v>151</v>
      </c>
      <c r="AT144" s="24" t="s">
        <v>146</v>
      </c>
      <c r="AU144" s="24" t="s">
        <v>83</v>
      </c>
      <c r="AY144" s="24" t="s">
        <v>144</v>
      </c>
      <c r="BE144" s="214">
        <f>IF(N144="základní",J144,0)</f>
        <v>0</v>
      </c>
      <c r="BF144" s="214">
        <f>IF(N144="snížená",J144,0)</f>
        <v>0</v>
      </c>
      <c r="BG144" s="214">
        <f>IF(N144="zákl. přenesená",J144,0)</f>
        <v>0</v>
      </c>
      <c r="BH144" s="214">
        <f>IF(N144="sníž. přenesená",J144,0)</f>
        <v>0</v>
      </c>
      <c r="BI144" s="214">
        <f>IF(N144="nulová",J144,0)</f>
        <v>0</v>
      </c>
      <c r="BJ144" s="24" t="s">
        <v>81</v>
      </c>
      <c r="BK144" s="214">
        <f>ROUND(I144*H144,2)</f>
        <v>0</v>
      </c>
      <c r="BL144" s="24" t="s">
        <v>151</v>
      </c>
      <c r="BM144" s="24" t="s">
        <v>227</v>
      </c>
    </row>
    <row r="145" spans="2:65" s="1" customFormat="1" ht="40.5">
      <c r="B145" s="41"/>
      <c r="C145" s="63"/>
      <c r="D145" s="215" t="s">
        <v>153</v>
      </c>
      <c r="E145" s="63"/>
      <c r="F145" s="216" t="s">
        <v>228</v>
      </c>
      <c r="G145" s="63"/>
      <c r="H145" s="63"/>
      <c r="I145" s="172"/>
      <c r="J145" s="63"/>
      <c r="K145" s="63"/>
      <c r="L145" s="61"/>
      <c r="M145" s="217"/>
      <c r="N145" s="42"/>
      <c r="O145" s="42"/>
      <c r="P145" s="42"/>
      <c r="Q145" s="42"/>
      <c r="R145" s="42"/>
      <c r="S145" s="42"/>
      <c r="T145" s="78"/>
      <c r="AT145" s="24" t="s">
        <v>153</v>
      </c>
      <c r="AU145" s="24" t="s">
        <v>83</v>
      </c>
    </row>
    <row r="146" spans="2:65" s="1" customFormat="1" ht="189">
      <c r="B146" s="41"/>
      <c r="C146" s="63"/>
      <c r="D146" s="215" t="s">
        <v>155</v>
      </c>
      <c r="E146" s="63"/>
      <c r="F146" s="218" t="s">
        <v>229</v>
      </c>
      <c r="G146" s="63"/>
      <c r="H146" s="63"/>
      <c r="I146" s="172"/>
      <c r="J146" s="63"/>
      <c r="K146" s="63"/>
      <c r="L146" s="61"/>
      <c r="M146" s="217"/>
      <c r="N146" s="42"/>
      <c r="O146" s="42"/>
      <c r="P146" s="42"/>
      <c r="Q146" s="42"/>
      <c r="R146" s="42"/>
      <c r="S146" s="42"/>
      <c r="T146" s="78"/>
      <c r="AT146" s="24" t="s">
        <v>155</v>
      </c>
      <c r="AU146" s="24" t="s">
        <v>83</v>
      </c>
    </row>
    <row r="147" spans="2:65" s="12" customFormat="1">
      <c r="B147" s="219"/>
      <c r="C147" s="220"/>
      <c r="D147" s="215" t="s">
        <v>157</v>
      </c>
      <c r="E147" s="221" t="s">
        <v>30</v>
      </c>
      <c r="F147" s="222" t="s">
        <v>230</v>
      </c>
      <c r="G147" s="220"/>
      <c r="H147" s="223">
        <v>5.25</v>
      </c>
      <c r="I147" s="224"/>
      <c r="J147" s="220"/>
      <c r="K147" s="220"/>
      <c r="L147" s="225"/>
      <c r="M147" s="226"/>
      <c r="N147" s="227"/>
      <c r="O147" s="227"/>
      <c r="P147" s="227"/>
      <c r="Q147" s="227"/>
      <c r="R147" s="227"/>
      <c r="S147" s="227"/>
      <c r="T147" s="228"/>
      <c r="AT147" s="229" t="s">
        <v>157</v>
      </c>
      <c r="AU147" s="229" t="s">
        <v>83</v>
      </c>
      <c r="AV147" s="12" t="s">
        <v>83</v>
      </c>
      <c r="AW147" s="12" t="s">
        <v>37</v>
      </c>
      <c r="AX147" s="12" t="s">
        <v>74</v>
      </c>
      <c r="AY147" s="229" t="s">
        <v>144</v>
      </c>
    </row>
    <row r="148" spans="2:65" s="12" customFormat="1">
      <c r="B148" s="219"/>
      <c r="C148" s="220"/>
      <c r="D148" s="215" t="s">
        <v>157</v>
      </c>
      <c r="E148" s="221" t="s">
        <v>30</v>
      </c>
      <c r="F148" s="222" t="s">
        <v>231</v>
      </c>
      <c r="G148" s="220"/>
      <c r="H148" s="223">
        <v>36</v>
      </c>
      <c r="I148" s="224"/>
      <c r="J148" s="220"/>
      <c r="K148" s="220"/>
      <c r="L148" s="225"/>
      <c r="M148" s="226"/>
      <c r="N148" s="227"/>
      <c r="O148" s="227"/>
      <c r="P148" s="227"/>
      <c r="Q148" s="227"/>
      <c r="R148" s="227"/>
      <c r="S148" s="227"/>
      <c r="T148" s="228"/>
      <c r="AT148" s="229" t="s">
        <v>157</v>
      </c>
      <c r="AU148" s="229" t="s">
        <v>83</v>
      </c>
      <c r="AV148" s="12" t="s">
        <v>83</v>
      </c>
      <c r="AW148" s="12" t="s">
        <v>37</v>
      </c>
      <c r="AX148" s="12" t="s">
        <v>74</v>
      </c>
      <c r="AY148" s="229" t="s">
        <v>144</v>
      </c>
    </row>
    <row r="149" spans="2:65" s="13" customFormat="1">
      <c r="B149" s="230"/>
      <c r="C149" s="231"/>
      <c r="D149" s="215" t="s">
        <v>157</v>
      </c>
      <c r="E149" s="232" t="s">
        <v>30</v>
      </c>
      <c r="F149" s="233" t="s">
        <v>160</v>
      </c>
      <c r="G149" s="231"/>
      <c r="H149" s="234">
        <v>41.25</v>
      </c>
      <c r="I149" s="235"/>
      <c r="J149" s="231"/>
      <c r="K149" s="231"/>
      <c r="L149" s="236"/>
      <c r="M149" s="237"/>
      <c r="N149" s="238"/>
      <c r="O149" s="238"/>
      <c r="P149" s="238"/>
      <c r="Q149" s="238"/>
      <c r="R149" s="238"/>
      <c r="S149" s="238"/>
      <c r="T149" s="239"/>
      <c r="AT149" s="240" t="s">
        <v>157</v>
      </c>
      <c r="AU149" s="240" t="s">
        <v>83</v>
      </c>
      <c r="AV149" s="13" t="s">
        <v>151</v>
      </c>
      <c r="AW149" s="13" t="s">
        <v>37</v>
      </c>
      <c r="AX149" s="13" t="s">
        <v>81</v>
      </c>
      <c r="AY149" s="240" t="s">
        <v>144</v>
      </c>
    </row>
    <row r="150" spans="2:65" s="1" customFormat="1" ht="16.5" customHeight="1">
      <c r="B150" s="41"/>
      <c r="C150" s="203" t="s">
        <v>232</v>
      </c>
      <c r="D150" s="203" t="s">
        <v>146</v>
      </c>
      <c r="E150" s="204" t="s">
        <v>233</v>
      </c>
      <c r="F150" s="205" t="s">
        <v>234</v>
      </c>
      <c r="G150" s="206" t="s">
        <v>149</v>
      </c>
      <c r="H150" s="207">
        <v>179.51</v>
      </c>
      <c r="I150" s="208"/>
      <c r="J150" s="209">
        <f>ROUND(I150*H150,2)</f>
        <v>0</v>
      </c>
      <c r="K150" s="205" t="s">
        <v>150</v>
      </c>
      <c r="L150" s="61"/>
      <c r="M150" s="210" t="s">
        <v>30</v>
      </c>
      <c r="N150" s="211" t="s">
        <v>45</v>
      </c>
      <c r="O150" s="42"/>
      <c r="P150" s="212">
        <f>O150*H150</f>
        <v>0</v>
      </c>
      <c r="Q150" s="212">
        <v>0</v>
      </c>
      <c r="R150" s="212">
        <f>Q150*H150</f>
        <v>0</v>
      </c>
      <c r="S150" s="212">
        <v>0</v>
      </c>
      <c r="T150" s="213">
        <f>S150*H150</f>
        <v>0</v>
      </c>
      <c r="AR150" s="24" t="s">
        <v>151</v>
      </c>
      <c r="AT150" s="24" t="s">
        <v>146</v>
      </c>
      <c r="AU150" s="24" t="s">
        <v>83</v>
      </c>
      <c r="AY150" s="24" t="s">
        <v>144</v>
      </c>
      <c r="BE150" s="214">
        <f>IF(N150="základní",J150,0)</f>
        <v>0</v>
      </c>
      <c r="BF150" s="214">
        <f>IF(N150="snížená",J150,0)</f>
        <v>0</v>
      </c>
      <c r="BG150" s="214">
        <f>IF(N150="zákl. přenesená",J150,0)</f>
        <v>0</v>
      </c>
      <c r="BH150" s="214">
        <f>IF(N150="sníž. přenesená",J150,0)</f>
        <v>0</v>
      </c>
      <c r="BI150" s="214">
        <f>IF(N150="nulová",J150,0)</f>
        <v>0</v>
      </c>
      <c r="BJ150" s="24" t="s">
        <v>81</v>
      </c>
      <c r="BK150" s="214">
        <f>ROUND(I150*H150,2)</f>
        <v>0</v>
      </c>
      <c r="BL150" s="24" t="s">
        <v>151</v>
      </c>
      <c r="BM150" s="24" t="s">
        <v>235</v>
      </c>
    </row>
    <row r="151" spans="2:65" s="1" customFormat="1" ht="40.5">
      <c r="B151" s="41"/>
      <c r="C151" s="63"/>
      <c r="D151" s="215" t="s">
        <v>153</v>
      </c>
      <c r="E151" s="63"/>
      <c r="F151" s="216" t="s">
        <v>236</v>
      </c>
      <c r="G151" s="63"/>
      <c r="H151" s="63"/>
      <c r="I151" s="172"/>
      <c r="J151" s="63"/>
      <c r="K151" s="63"/>
      <c r="L151" s="61"/>
      <c r="M151" s="217"/>
      <c r="N151" s="42"/>
      <c r="O151" s="42"/>
      <c r="P151" s="42"/>
      <c r="Q151" s="42"/>
      <c r="R151" s="42"/>
      <c r="S151" s="42"/>
      <c r="T151" s="78"/>
      <c r="AT151" s="24" t="s">
        <v>153</v>
      </c>
      <c r="AU151" s="24" t="s">
        <v>83</v>
      </c>
    </row>
    <row r="152" spans="2:65" s="1" customFormat="1" ht="189">
      <c r="B152" s="41"/>
      <c r="C152" s="63"/>
      <c r="D152" s="215" t="s">
        <v>155</v>
      </c>
      <c r="E152" s="63"/>
      <c r="F152" s="218" t="s">
        <v>229</v>
      </c>
      <c r="G152" s="63"/>
      <c r="H152" s="63"/>
      <c r="I152" s="172"/>
      <c r="J152" s="63"/>
      <c r="K152" s="63"/>
      <c r="L152" s="61"/>
      <c r="M152" s="217"/>
      <c r="N152" s="42"/>
      <c r="O152" s="42"/>
      <c r="P152" s="42"/>
      <c r="Q152" s="42"/>
      <c r="R152" s="42"/>
      <c r="S152" s="42"/>
      <c r="T152" s="78"/>
      <c r="AT152" s="24" t="s">
        <v>155</v>
      </c>
      <c r="AU152" s="24" t="s">
        <v>83</v>
      </c>
    </row>
    <row r="153" spans="2:65" s="12" customFormat="1">
      <c r="B153" s="219"/>
      <c r="C153" s="220"/>
      <c r="D153" s="215" t="s">
        <v>157</v>
      </c>
      <c r="E153" s="221" t="s">
        <v>30</v>
      </c>
      <c r="F153" s="222" t="s">
        <v>237</v>
      </c>
      <c r="G153" s="220"/>
      <c r="H153" s="223">
        <v>50.55</v>
      </c>
      <c r="I153" s="224"/>
      <c r="J153" s="220"/>
      <c r="K153" s="220"/>
      <c r="L153" s="225"/>
      <c r="M153" s="226"/>
      <c r="N153" s="227"/>
      <c r="O153" s="227"/>
      <c r="P153" s="227"/>
      <c r="Q153" s="227"/>
      <c r="R153" s="227"/>
      <c r="S153" s="227"/>
      <c r="T153" s="228"/>
      <c r="AT153" s="229" t="s">
        <v>157</v>
      </c>
      <c r="AU153" s="229" t="s">
        <v>83</v>
      </c>
      <c r="AV153" s="12" t="s">
        <v>83</v>
      </c>
      <c r="AW153" s="12" t="s">
        <v>37</v>
      </c>
      <c r="AX153" s="12" t="s">
        <v>74</v>
      </c>
      <c r="AY153" s="229" t="s">
        <v>144</v>
      </c>
    </row>
    <row r="154" spans="2:65" s="12" customFormat="1">
      <c r="B154" s="219"/>
      <c r="C154" s="220"/>
      <c r="D154" s="215" t="s">
        <v>157</v>
      </c>
      <c r="E154" s="221" t="s">
        <v>30</v>
      </c>
      <c r="F154" s="222" t="s">
        <v>238</v>
      </c>
      <c r="G154" s="220"/>
      <c r="H154" s="223">
        <v>128.96</v>
      </c>
      <c r="I154" s="224"/>
      <c r="J154" s="220"/>
      <c r="K154" s="220"/>
      <c r="L154" s="225"/>
      <c r="M154" s="226"/>
      <c r="N154" s="227"/>
      <c r="O154" s="227"/>
      <c r="P154" s="227"/>
      <c r="Q154" s="227"/>
      <c r="R154" s="227"/>
      <c r="S154" s="227"/>
      <c r="T154" s="228"/>
      <c r="AT154" s="229" t="s">
        <v>157</v>
      </c>
      <c r="AU154" s="229" t="s">
        <v>83</v>
      </c>
      <c r="AV154" s="12" t="s">
        <v>83</v>
      </c>
      <c r="AW154" s="12" t="s">
        <v>37</v>
      </c>
      <c r="AX154" s="12" t="s">
        <v>74</v>
      </c>
      <c r="AY154" s="229" t="s">
        <v>144</v>
      </c>
    </row>
    <row r="155" spans="2:65" s="13" customFormat="1">
      <c r="B155" s="230"/>
      <c r="C155" s="231"/>
      <c r="D155" s="215" t="s">
        <v>157</v>
      </c>
      <c r="E155" s="232" t="s">
        <v>30</v>
      </c>
      <c r="F155" s="233" t="s">
        <v>160</v>
      </c>
      <c r="G155" s="231"/>
      <c r="H155" s="234">
        <v>179.51</v>
      </c>
      <c r="I155" s="235"/>
      <c r="J155" s="231"/>
      <c r="K155" s="231"/>
      <c r="L155" s="236"/>
      <c r="M155" s="237"/>
      <c r="N155" s="238"/>
      <c r="O155" s="238"/>
      <c r="P155" s="238"/>
      <c r="Q155" s="238"/>
      <c r="R155" s="238"/>
      <c r="S155" s="238"/>
      <c r="T155" s="239"/>
      <c r="AT155" s="240" t="s">
        <v>157</v>
      </c>
      <c r="AU155" s="240" t="s">
        <v>83</v>
      </c>
      <c r="AV155" s="13" t="s">
        <v>151</v>
      </c>
      <c r="AW155" s="13" t="s">
        <v>37</v>
      </c>
      <c r="AX155" s="13" t="s">
        <v>81</v>
      </c>
      <c r="AY155" s="240" t="s">
        <v>144</v>
      </c>
    </row>
    <row r="156" spans="2:65" s="1" customFormat="1" ht="16.5" customHeight="1">
      <c r="B156" s="41"/>
      <c r="C156" s="203" t="s">
        <v>239</v>
      </c>
      <c r="D156" s="203" t="s">
        <v>146</v>
      </c>
      <c r="E156" s="204" t="s">
        <v>240</v>
      </c>
      <c r="F156" s="205" t="s">
        <v>241</v>
      </c>
      <c r="G156" s="206" t="s">
        <v>149</v>
      </c>
      <c r="H156" s="207">
        <v>18</v>
      </c>
      <c r="I156" s="208"/>
      <c r="J156" s="209">
        <f>ROUND(I156*H156,2)</f>
        <v>0</v>
      </c>
      <c r="K156" s="205" t="s">
        <v>150</v>
      </c>
      <c r="L156" s="61"/>
      <c r="M156" s="210" t="s">
        <v>30</v>
      </c>
      <c r="N156" s="211" t="s">
        <v>45</v>
      </c>
      <c r="O156" s="42"/>
      <c r="P156" s="212">
        <f>O156*H156</f>
        <v>0</v>
      </c>
      <c r="Q156" s="212">
        <v>0</v>
      </c>
      <c r="R156" s="212">
        <f>Q156*H156</f>
        <v>0</v>
      </c>
      <c r="S156" s="212">
        <v>0</v>
      </c>
      <c r="T156" s="213">
        <f>S156*H156</f>
        <v>0</v>
      </c>
      <c r="AR156" s="24" t="s">
        <v>151</v>
      </c>
      <c r="AT156" s="24" t="s">
        <v>146</v>
      </c>
      <c r="AU156" s="24" t="s">
        <v>83</v>
      </c>
      <c r="AY156" s="24" t="s">
        <v>144</v>
      </c>
      <c r="BE156" s="214">
        <f>IF(N156="základní",J156,0)</f>
        <v>0</v>
      </c>
      <c r="BF156" s="214">
        <f>IF(N156="snížená",J156,0)</f>
        <v>0</v>
      </c>
      <c r="BG156" s="214">
        <f>IF(N156="zákl. přenesená",J156,0)</f>
        <v>0</v>
      </c>
      <c r="BH156" s="214">
        <f>IF(N156="sníž. přenesená",J156,0)</f>
        <v>0</v>
      </c>
      <c r="BI156" s="214">
        <f>IF(N156="nulová",J156,0)</f>
        <v>0</v>
      </c>
      <c r="BJ156" s="24" t="s">
        <v>81</v>
      </c>
      <c r="BK156" s="214">
        <f>ROUND(I156*H156,2)</f>
        <v>0</v>
      </c>
      <c r="BL156" s="24" t="s">
        <v>151</v>
      </c>
      <c r="BM156" s="24" t="s">
        <v>242</v>
      </c>
    </row>
    <row r="157" spans="2:65" s="1" customFormat="1" ht="27">
      <c r="B157" s="41"/>
      <c r="C157" s="63"/>
      <c r="D157" s="215" t="s">
        <v>153</v>
      </c>
      <c r="E157" s="63"/>
      <c r="F157" s="216" t="s">
        <v>243</v>
      </c>
      <c r="G157" s="63"/>
      <c r="H157" s="63"/>
      <c r="I157" s="172"/>
      <c r="J157" s="63"/>
      <c r="K157" s="63"/>
      <c r="L157" s="61"/>
      <c r="M157" s="217"/>
      <c r="N157" s="42"/>
      <c r="O157" s="42"/>
      <c r="P157" s="42"/>
      <c r="Q157" s="42"/>
      <c r="R157" s="42"/>
      <c r="S157" s="42"/>
      <c r="T157" s="78"/>
      <c r="AT157" s="24" t="s">
        <v>153</v>
      </c>
      <c r="AU157" s="24" t="s">
        <v>83</v>
      </c>
    </row>
    <row r="158" spans="2:65" s="1" customFormat="1" ht="148.5">
      <c r="B158" s="41"/>
      <c r="C158" s="63"/>
      <c r="D158" s="215" t="s">
        <v>155</v>
      </c>
      <c r="E158" s="63"/>
      <c r="F158" s="218" t="s">
        <v>244</v>
      </c>
      <c r="G158" s="63"/>
      <c r="H158" s="63"/>
      <c r="I158" s="172"/>
      <c r="J158" s="63"/>
      <c r="K158" s="63"/>
      <c r="L158" s="61"/>
      <c r="M158" s="217"/>
      <c r="N158" s="42"/>
      <c r="O158" s="42"/>
      <c r="P158" s="42"/>
      <c r="Q158" s="42"/>
      <c r="R158" s="42"/>
      <c r="S158" s="42"/>
      <c r="T158" s="78"/>
      <c r="AT158" s="24" t="s">
        <v>155</v>
      </c>
      <c r="AU158" s="24" t="s">
        <v>83</v>
      </c>
    </row>
    <row r="159" spans="2:65" s="12" customFormat="1">
      <c r="B159" s="219"/>
      <c r="C159" s="220"/>
      <c r="D159" s="215" t="s">
        <v>157</v>
      </c>
      <c r="E159" s="221" t="s">
        <v>30</v>
      </c>
      <c r="F159" s="222" t="s">
        <v>245</v>
      </c>
      <c r="G159" s="220"/>
      <c r="H159" s="223">
        <v>18</v>
      </c>
      <c r="I159" s="224"/>
      <c r="J159" s="220"/>
      <c r="K159" s="220"/>
      <c r="L159" s="225"/>
      <c r="M159" s="226"/>
      <c r="N159" s="227"/>
      <c r="O159" s="227"/>
      <c r="P159" s="227"/>
      <c r="Q159" s="227"/>
      <c r="R159" s="227"/>
      <c r="S159" s="227"/>
      <c r="T159" s="228"/>
      <c r="AT159" s="229" t="s">
        <v>157</v>
      </c>
      <c r="AU159" s="229" t="s">
        <v>83</v>
      </c>
      <c r="AV159" s="12" t="s">
        <v>83</v>
      </c>
      <c r="AW159" s="12" t="s">
        <v>37</v>
      </c>
      <c r="AX159" s="12" t="s">
        <v>74</v>
      </c>
      <c r="AY159" s="229" t="s">
        <v>144</v>
      </c>
    </row>
    <row r="160" spans="2:65" s="13" customFormat="1">
      <c r="B160" s="230"/>
      <c r="C160" s="231"/>
      <c r="D160" s="215" t="s">
        <v>157</v>
      </c>
      <c r="E160" s="232" t="s">
        <v>30</v>
      </c>
      <c r="F160" s="233" t="s">
        <v>160</v>
      </c>
      <c r="G160" s="231"/>
      <c r="H160" s="234">
        <v>18</v>
      </c>
      <c r="I160" s="235"/>
      <c r="J160" s="231"/>
      <c r="K160" s="231"/>
      <c r="L160" s="236"/>
      <c r="M160" s="237"/>
      <c r="N160" s="238"/>
      <c r="O160" s="238"/>
      <c r="P160" s="238"/>
      <c r="Q160" s="238"/>
      <c r="R160" s="238"/>
      <c r="S160" s="238"/>
      <c r="T160" s="239"/>
      <c r="AT160" s="240" t="s">
        <v>157</v>
      </c>
      <c r="AU160" s="240" t="s">
        <v>83</v>
      </c>
      <c r="AV160" s="13" t="s">
        <v>151</v>
      </c>
      <c r="AW160" s="13" t="s">
        <v>37</v>
      </c>
      <c r="AX160" s="13" t="s">
        <v>81</v>
      </c>
      <c r="AY160" s="240" t="s">
        <v>144</v>
      </c>
    </row>
    <row r="161" spans="2:65" s="1" customFormat="1" ht="16.5" customHeight="1">
      <c r="B161" s="41"/>
      <c r="C161" s="203" t="s">
        <v>10</v>
      </c>
      <c r="D161" s="203" t="s">
        <v>146</v>
      </c>
      <c r="E161" s="204" t="s">
        <v>246</v>
      </c>
      <c r="F161" s="205" t="s">
        <v>247</v>
      </c>
      <c r="G161" s="206" t="s">
        <v>149</v>
      </c>
      <c r="H161" s="207">
        <v>23.25</v>
      </c>
      <c r="I161" s="208"/>
      <c r="J161" s="209">
        <f>ROUND(I161*H161,2)</f>
        <v>0</v>
      </c>
      <c r="K161" s="205" t="s">
        <v>150</v>
      </c>
      <c r="L161" s="61"/>
      <c r="M161" s="210" t="s">
        <v>30</v>
      </c>
      <c r="N161" s="211" t="s">
        <v>45</v>
      </c>
      <c r="O161" s="42"/>
      <c r="P161" s="212">
        <f>O161*H161</f>
        <v>0</v>
      </c>
      <c r="Q161" s="212">
        <v>0</v>
      </c>
      <c r="R161" s="212">
        <f>Q161*H161</f>
        <v>0</v>
      </c>
      <c r="S161" s="212">
        <v>0</v>
      </c>
      <c r="T161" s="213">
        <f>S161*H161</f>
        <v>0</v>
      </c>
      <c r="AR161" s="24" t="s">
        <v>151</v>
      </c>
      <c r="AT161" s="24" t="s">
        <v>146</v>
      </c>
      <c r="AU161" s="24" t="s">
        <v>83</v>
      </c>
      <c r="AY161" s="24" t="s">
        <v>144</v>
      </c>
      <c r="BE161" s="214">
        <f>IF(N161="základní",J161,0)</f>
        <v>0</v>
      </c>
      <c r="BF161" s="214">
        <f>IF(N161="snížená",J161,0)</f>
        <v>0</v>
      </c>
      <c r="BG161" s="214">
        <f>IF(N161="zákl. přenesená",J161,0)</f>
        <v>0</v>
      </c>
      <c r="BH161" s="214">
        <f>IF(N161="sníž. přenesená",J161,0)</f>
        <v>0</v>
      </c>
      <c r="BI161" s="214">
        <f>IF(N161="nulová",J161,0)</f>
        <v>0</v>
      </c>
      <c r="BJ161" s="24" t="s">
        <v>81</v>
      </c>
      <c r="BK161" s="214">
        <f>ROUND(I161*H161,2)</f>
        <v>0</v>
      </c>
      <c r="BL161" s="24" t="s">
        <v>151</v>
      </c>
      <c r="BM161" s="24" t="s">
        <v>248</v>
      </c>
    </row>
    <row r="162" spans="2:65" s="1" customFormat="1">
      <c r="B162" s="41"/>
      <c r="C162" s="63"/>
      <c r="D162" s="215" t="s">
        <v>153</v>
      </c>
      <c r="E162" s="63"/>
      <c r="F162" s="216" t="s">
        <v>247</v>
      </c>
      <c r="G162" s="63"/>
      <c r="H162" s="63"/>
      <c r="I162" s="172"/>
      <c r="J162" s="63"/>
      <c r="K162" s="63"/>
      <c r="L162" s="61"/>
      <c r="M162" s="217"/>
      <c r="N162" s="42"/>
      <c r="O162" s="42"/>
      <c r="P162" s="42"/>
      <c r="Q162" s="42"/>
      <c r="R162" s="42"/>
      <c r="S162" s="42"/>
      <c r="T162" s="78"/>
      <c r="AT162" s="24" t="s">
        <v>153</v>
      </c>
      <c r="AU162" s="24" t="s">
        <v>83</v>
      </c>
    </row>
    <row r="163" spans="2:65" s="1" customFormat="1" ht="297">
      <c r="B163" s="41"/>
      <c r="C163" s="63"/>
      <c r="D163" s="215" t="s">
        <v>155</v>
      </c>
      <c r="E163" s="63"/>
      <c r="F163" s="218" t="s">
        <v>249</v>
      </c>
      <c r="G163" s="63"/>
      <c r="H163" s="63"/>
      <c r="I163" s="172"/>
      <c r="J163" s="63"/>
      <c r="K163" s="63"/>
      <c r="L163" s="61"/>
      <c r="M163" s="217"/>
      <c r="N163" s="42"/>
      <c r="O163" s="42"/>
      <c r="P163" s="42"/>
      <c r="Q163" s="42"/>
      <c r="R163" s="42"/>
      <c r="S163" s="42"/>
      <c r="T163" s="78"/>
      <c r="AT163" s="24" t="s">
        <v>155</v>
      </c>
      <c r="AU163" s="24" t="s">
        <v>83</v>
      </c>
    </row>
    <row r="164" spans="2:65" s="12" customFormat="1">
      <c r="B164" s="219"/>
      <c r="C164" s="220"/>
      <c r="D164" s="215" t="s">
        <v>157</v>
      </c>
      <c r="E164" s="221" t="s">
        <v>30</v>
      </c>
      <c r="F164" s="222" t="s">
        <v>159</v>
      </c>
      <c r="G164" s="220"/>
      <c r="H164" s="223">
        <v>5.25</v>
      </c>
      <c r="I164" s="224"/>
      <c r="J164" s="220"/>
      <c r="K164" s="220"/>
      <c r="L164" s="225"/>
      <c r="M164" s="226"/>
      <c r="N164" s="227"/>
      <c r="O164" s="227"/>
      <c r="P164" s="227"/>
      <c r="Q164" s="227"/>
      <c r="R164" s="227"/>
      <c r="S164" s="227"/>
      <c r="T164" s="228"/>
      <c r="AT164" s="229" t="s">
        <v>157</v>
      </c>
      <c r="AU164" s="229" t="s">
        <v>83</v>
      </c>
      <c r="AV164" s="12" t="s">
        <v>83</v>
      </c>
      <c r="AW164" s="12" t="s">
        <v>37</v>
      </c>
      <c r="AX164" s="12" t="s">
        <v>74</v>
      </c>
      <c r="AY164" s="229" t="s">
        <v>144</v>
      </c>
    </row>
    <row r="165" spans="2:65" s="12" customFormat="1">
      <c r="B165" s="219"/>
      <c r="C165" s="220"/>
      <c r="D165" s="215" t="s">
        <v>157</v>
      </c>
      <c r="E165" s="221" t="s">
        <v>30</v>
      </c>
      <c r="F165" s="222" t="s">
        <v>245</v>
      </c>
      <c r="G165" s="220"/>
      <c r="H165" s="223">
        <v>18</v>
      </c>
      <c r="I165" s="224"/>
      <c r="J165" s="220"/>
      <c r="K165" s="220"/>
      <c r="L165" s="225"/>
      <c r="M165" s="226"/>
      <c r="N165" s="227"/>
      <c r="O165" s="227"/>
      <c r="P165" s="227"/>
      <c r="Q165" s="227"/>
      <c r="R165" s="227"/>
      <c r="S165" s="227"/>
      <c r="T165" s="228"/>
      <c r="AT165" s="229" t="s">
        <v>157</v>
      </c>
      <c r="AU165" s="229" t="s">
        <v>83</v>
      </c>
      <c r="AV165" s="12" t="s">
        <v>83</v>
      </c>
      <c r="AW165" s="12" t="s">
        <v>37</v>
      </c>
      <c r="AX165" s="12" t="s">
        <v>74</v>
      </c>
      <c r="AY165" s="229" t="s">
        <v>144</v>
      </c>
    </row>
    <row r="166" spans="2:65" s="13" customFormat="1">
      <c r="B166" s="230"/>
      <c r="C166" s="231"/>
      <c r="D166" s="215" t="s">
        <v>157</v>
      </c>
      <c r="E166" s="232" t="s">
        <v>30</v>
      </c>
      <c r="F166" s="233" t="s">
        <v>160</v>
      </c>
      <c r="G166" s="231"/>
      <c r="H166" s="234">
        <v>23.25</v>
      </c>
      <c r="I166" s="235"/>
      <c r="J166" s="231"/>
      <c r="K166" s="231"/>
      <c r="L166" s="236"/>
      <c r="M166" s="237"/>
      <c r="N166" s="238"/>
      <c r="O166" s="238"/>
      <c r="P166" s="238"/>
      <c r="Q166" s="238"/>
      <c r="R166" s="238"/>
      <c r="S166" s="238"/>
      <c r="T166" s="239"/>
      <c r="AT166" s="240" t="s">
        <v>157</v>
      </c>
      <c r="AU166" s="240" t="s">
        <v>83</v>
      </c>
      <c r="AV166" s="13" t="s">
        <v>151</v>
      </c>
      <c r="AW166" s="13" t="s">
        <v>37</v>
      </c>
      <c r="AX166" s="13" t="s">
        <v>81</v>
      </c>
      <c r="AY166" s="240" t="s">
        <v>144</v>
      </c>
    </row>
    <row r="167" spans="2:65" s="1" customFormat="1" ht="16.5" customHeight="1">
      <c r="B167" s="41"/>
      <c r="C167" s="203" t="s">
        <v>250</v>
      </c>
      <c r="D167" s="203" t="s">
        <v>146</v>
      </c>
      <c r="E167" s="204" t="s">
        <v>251</v>
      </c>
      <c r="F167" s="205" t="s">
        <v>252</v>
      </c>
      <c r="G167" s="206" t="s">
        <v>253</v>
      </c>
      <c r="H167" s="207">
        <v>341.06900000000002</v>
      </c>
      <c r="I167" s="208"/>
      <c r="J167" s="209">
        <f>ROUND(I167*H167,2)</f>
        <v>0</v>
      </c>
      <c r="K167" s="205" t="s">
        <v>150</v>
      </c>
      <c r="L167" s="61"/>
      <c r="M167" s="210" t="s">
        <v>30</v>
      </c>
      <c r="N167" s="211" t="s">
        <v>45</v>
      </c>
      <c r="O167" s="42"/>
      <c r="P167" s="212">
        <f>O167*H167</f>
        <v>0</v>
      </c>
      <c r="Q167" s="212">
        <v>0</v>
      </c>
      <c r="R167" s="212">
        <f>Q167*H167</f>
        <v>0</v>
      </c>
      <c r="S167" s="212">
        <v>0</v>
      </c>
      <c r="T167" s="213">
        <f>S167*H167</f>
        <v>0</v>
      </c>
      <c r="AR167" s="24" t="s">
        <v>151</v>
      </c>
      <c r="AT167" s="24" t="s">
        <v>146</v>
      </c>
      <c r="AU167" s="24" t="s">
        <v>83</v>
      </c>
      <c r="AY167" s="24" t="s">
        <v>144</v>
      </c>
      <c r="BE167" s="214">
        <f>IF(N167="základní",J167,0)</f>
        <v>0</v>
      </c>
      <c r="BF167" s="214">
        <f>IF(N167="snížená",J167,0)</f>
        <v>0</v>
      </c>
      <c r="BG167" s="214">
        <f>IF(N167="zákl. přenesená",J167,0)</f>
        <v>0</v>
      </c>
      <c r="BH167" s="214">
        <f>IF(N167="sníž. přenesená",J167,0)</f>
        <v>0</v>
      </c>
      <c r="BI167" s="214">
        <f>IF(N167="nulová",J167,0)</f>
        <v>0</v>
      </c>
      <c r="BJ167" s="24" t="s">
        <v>81</v>
      </c>
      <c r="BK167" s="214">
        <f>ROUND(I167*H167,2)</f>
        <v>0</v>
      </c>
      <c r="BL167" s="24" t="s">
        <v>151</v>
      </c>
      <c r="BM167" s="24" t="s">
        <v>254</v>
      </c>
    </row>
    <row r="168" spans="2:65" s="1" customFormat="1">
      <c r="B168" s="41"/>
      <c r="C168" s="63"/>
      <c r="D168" s="215" t="s">
        <v>153</v>
      </c>
      <c r="E168" s="63"/>
      <c r="F168" s="216" t="s">
        <v>255</v>
      </c>
      <c r="G168" s="63"/>
      <c r="H168" s="63"/>
      <c r="I168" s="172"/>
      <c r="J168" s="63"/>
      <c r="K168" s="63"/>
      <c r="L168" s="61"/>
      <c r="M168" s="217"/>
      <c r="N168" s="42"/>
      <c r="O168" s="42"/>
      <c r="P168" s="42"/>
      <c r="Q168" s="42"/>
      <c r="R168" s="42"/>
      <c r="S168" s="42"/>
      <c r="T168" s="78"/>
      <c r="AT168" s="24" t="s">
        <v>153</v>
      </c>
      <c r="AU168" s="24" t="s">
        <v>83</v>
      </c>
    </row>
    <row r="169" spans="2:65" s="1" customFormat="1" ht="297">
      <c r="B169" s="41"/>
      <c r="C169" s="63"/>
      <c r="D169" s="215" t="s">
        <v>155</v>
      </c>
      <c r="E169" s="63"/>
      <c r="F169" s="218" t="s">
        <v>249</v>
      </c>
      <c r="G169" s="63"/>
      <c r="H169" s="63"/>
      <c r="I169" s="172"/>
      <c r="J169" s="63"/>
      <c r="K169" s="63"/>
      <c r="L169" s="61"/>
      <c r="M169" s="217"/>
      <c r="N169" s="42"/>
      <c r="O169" s="42"/>
      <c r="P169" s="42"/>
      <c r="Q169" s="42"/>
      <c r="R169" s="42"/>
      <c r="S169" s="42"/>
      <c r="T169" s="78"/>
      <c r="AT169" s="24" t="s">
        <v>155</v>
      </c>
      <c r="AU169" s="24" t="s">
        <v>83</v>
      </c>
    </row>
    <row r="170" spans="2:65" s="12" customFormat="1">
      <c r="B170" s="219"/>
      <c r="C170" s="220"/>
      <c r="D170" s="215" t="s">
        <v>157</v>
      </c>
      <c r="E170" s="221" t="s">
        <v>30</v>
      </c>
      <c r="F170" s="222" t="s">
        <v>256</v>
      </c>
      <c r="G170" s="220"/>
      <c r="H170" s="223">
        <v>341.06900000000002</v>
      </c>
      <c r="I170" s="224"/>
      <c r="J170" s="220"/>
      <c r="K170" s="220"/>
      <c r="L170" s="225"/>
      <c r="M170" s="226"/>
      <c r="N170" s="227"/>
      <c r="O170" s="227"/>
      <c r="P170" s="227"/>
      <c r="Q170" s="227"/>
      <c r="R170" s="227"/>
      <c r="S170" s="227"/>
      <c r="T170" s="228"/>
      <c r="AT170" s="229" t="s">
        <v>157</v>
      </c>
      <c r="AU170" s="229" t="s">
        <v>83</v>
      </c>
      <c r="AV170" s="12" t="s">
        <v>83</v>
      </c>
      <c r="AW170" s="12" t="s">
        <v>37</v>
      </c>
      <c r="AX170" s="12" t="s">
        <v>81</v>
      </c>
      <c r="AY170" s="229" t="s">
        <v>144</v>
      </c>
    </row>
    <row r="171" spans="2:65" s="1" customFormat="1" ht="16.5" customHeight="1">
      <c r="B171" s="41"/>
      <c r="C171" s="203" t="s">
        <v>257</v>
      </c>
      <c r="D171" s="203" t="s">
        <v>146</v>
      </c>
      <c r="E171" s="204" t="s">
        <v>258</v>
      </c>
      <c r="F171" s="205" t="s">
        <v>259</v>
      </c>
      <c r="G171" s="206" t="s">
        <v>149</v>
      </c>
      <c r="H171" s="207">
        <v>27.12</v>
      </c>
      <c r="I171" s="208"/>
      <c r="J171" s="209">
        <f>ROUND(I171*H171,2)</f>
        <v>0</v>
      </c>
      <c r="K171" s="205" t="s">
        <v>150</v>
      </c>
      <c r="L171" s="61"/>
      <c r="M171" s="210" t="s">
        <v>30</v>
      </c>
      <c r="N171" s="211" t="s">
        <v>45</v>
      </c>
      <c r="O171" s="42"/>
      <c r="P171" s="212">
        <f>O171*H171</f>
        <v>0</v>
      </c>
      <c r="Q171" s="212">
        <v>0</v>
      </c>
      <c r="R171" s="212">
        <f>Q171*H171</f>
        <v>0</v>
      </c>
      <c r="S171" s="212">
        <v>0</v>
      </c>
      <c r="T171" s="213">
        <f>S171*H171</f>
        <v>0</v>
      </c>
      <c r="AR171" s="24" t="s">
        <v>151</v>
      </c>
      <c r="AT171" s="24" t="s">
        <v>146</v>
      </c>
      <c r="AU171" s="24" t="s">
        <v>83</v>
      </c>
      <c r="AY171" s="24" t="s">
        <v>144</v>
      </c>
      <c r="BE171" s="214">
        <f>IF(N171="základní",J171,0)</f>
        <v>0</v>
      </c>
      <c r="BF171" s="214">
        <f>IF(N171="snížená",J171,0)</f>
        <v>0</v>
      </c>
      <c r="BG171" s="214">
        <f>IF(N171="zákl. přenesená",J171,0)</f>
        <v>0</v>
      </c>
      <c r="BH171" s="214">
        <f>IF(N171="sníž. přenesená",J171,0)</f>
        <v>0</v>
      </c>
      <c r="BI171" s="214">
        <f>IF(N171="nulová",J171,0)</f>
        <v>0</v>
      </c>
      <c r="BJ171" s="24" t="s">
        <v>81</v>
      </c>
      <c r="BK171" s="214">
        <f>ROUND(I171*H171,2)</f>
        <v>0</v>
      </c>
      <c r="BL171" s="24" t="s">
        <v>151</v>
      </c>
      <c r="BM171" s="24" t="s">
        <v>260</v>
      </c>
    </row>
    <row r="172" spans="2:65" s="1" customFormat="1" ht="27">
      <c r="B172" s="41"/>
      <c r="C172" s="63"/>
      <c r="D172" s="215" t="s">
        <v>153</v>
      </c>
      <c r="E172" s="63"/>
      <c r="F172" s="216" t="s">
        <v>261</v>
      </c>
      <c r="G172" s="63"/>
      <c r="H172" s="63"/>
      <c r="I172" s="172"/>
      <c r="J172" s="63"/>
      <c r="K172" s="63"/>
      <c r="L172" s="61"/>
      <c r="M172" s="217"/>
      <c r="N172" s="42"/>
      <c r="O172" s="42"/>
      <c r="P172" s="42"/>
      <c r="Q172" s="42"/>
      <c r="R172" s="42"/>
      <c r="S172" s="42"/>
      <c r="T172" s="78"/>
      <c r="AT172" s="24" t="s">
        <v>153</v>
      </c>
      <c r="AU172" s="24" t="s">
        <v>83</v>
      </c>
    </row>
    <row r="173" spans="2:65" s="1" customFormat="1" ht="409.5">
      <c r="B173" s="41"/>
      <c r="C173" s="63"/>
      <c r="D173" s="215" t="s">
        <v>155</v>
      </c>
      <c r="E173" s="63"/>
      <c r="F173" s="218" t="s">
        <v>262</v>
      </c>
      <c r="G173" s="63"/>
      <c r="H173" s="63"/>
      <c r="I173" s="172"/>
      <c r="J173" s="63"/>
      <c r="K173" s="63"/>
      <c r="L173" s="61"/>
      <c r="M173" s="217"/>
      <c r="N173" s="42"/>
      <c r="O173" s="42"/>
      <c r="P173" s="42"/>
      <c r="Q173" s="42"/>
      <c r="R173" s="42"/>
      <c r="S173" s="42"/>
      <c r="T173" s="78"/>
      <c r="AT173" s="24" t="s">
        <v>155</v>
      </c>
      <c r="AU173" s="24" t="s">
        <v>83</v>
      </c>
    </row>
    <row r="174" spans="2:65" s="12" customFormat="1">
      <c r="B174" s="219"/>
      <c r="C174" s="220"/>
      <c r="D174" s="215" t="s">
        <v>157</v>
      </c>
      <c r="E174" s="221" t="s">
        <v>30</v>
      </c>
      <c r="F174" s="222" t="s">
        <v>263</v>
      </c>
      <c r="G174" s="220"/>
      <c r="H174" s="223">
        <v>7.2</v>
      </c>
      <c r="I174" s="224"/>
      <c r="J174" s="220"/>
      <c r="K174" s="220"/>
      <c r="L174" s="225"/>
      <c r="M174" s="226"/>
      <c r="N174" s="227"/>
      <c r="O174" s="227"/>
      <c r="P174" s="227"/>
      <c r="Q174" s="227"/>
      <c r="R174" s="227"/>
      <c r="S174" s="227"/>
      <c r="T174" s="228"/>
      <c r="AT174" s="229" t="s">
        <v>157</v>
      </c>
      <c r="AU174" s="229" t="s">
        <v>83</v>
      </c>
      <c r="AV174" s="12" t="s">
        <v>83</v>
      </c>
      <c r="AW174" s="12" t="s">
        <v>37</v>
      </c>
      <c r="AX174" s="12" t="s">
        <v>74</v>
      </c>
      <c r="AY174" s="229" t="s">
        <v>144</v>
      </c>
    </row>
    <row r="175" spans="2:65" s="12" customFormat="1">
      <c r="B175" s="219"/>
      <c r="C175" s="220"/>
      <c r="D175" s="215" t="s">
        <v>157</v>
      </c>
      <c r="E175" s="221" t="s">
        <v>30</v>
      </c>
      <c r="F175" s="222" t="s">
        <v>264</v>
      </c>
      <c r="G175" s="220"/>
      <c r="H175" s="223">
        <v>1.92</v>
      </c>
      <c r="I175" s="224"/>
      <c r="J175" s="220"/>
      <c r="K175" s="220"/>
      <c r="L175" s="225"/>
      <c r="M175" s="226"/>
      <c r="N175" s="227"/>
      <c r="O175" s="227"/>
      <c r="P175" s="227"/>
      <c r="Q175" s="227"/>
      <c r="R175" s="227"/>
      <c r="S175" s="227"/>
      <c r="T175" s="228"/>
      <c r="AT175" s="229" t="s">
        <v>157</v>
      </c>
      <c r="AU175" s="229" t="s">
        <v>83</v>
      </c>
      <c r="AV175" s="12" t="s">
        <v>83</v>
      </c>
      <c r="AW175" s="12" t="s">
        <v>37</v>
      </c>
      <c r="AX175" s="12" t="s">
        <v>74</v>
      </c>
      <c r="AY175" s="229" t="s">
        <v>144</v>
      </c>
    </row>
    <row r="176" spans="2:65" s="12" customFormat="1">
      <c r="B176" s="219"/>
      <c r="C176" s="220"/>
      <c r="D176" s="215" t="s">
        <v>157</v>
      </c>
      <c r="E176" s="221" t="s">
        <v>30</v>
      </c>
      <c r="F176" s="222" t="s">
        <v>265</v>
      </c>
      <c r="G176" s="220"/>
      <c r="H176" s="223">
        <v>18</v>
      </c>
      <c r="I176" s="224"/>
      <c r="J176" s="220"/>
      <c r="K176" s="220"/>
      <c r="L176" s="225"/>
      <c r="M176" s="226"/>
      <c r="N176" s="227"/>
      <c r="O176" s="227"/>
      <c r="P176" s="227"/>
      <c r="Q176" s="227"/>
      <c r="R176" s="227"/>
      <c r="S176" s="227"/>
      <c r="T176" s="228"/>
      <c r="AT176" s="229" t="s">
        <v>157</v>
      </c>
      <c r="AU176" s="229" t="s">
        <v>83</v>
      </c>
      <c r="AV176" s="12" t="s">
        <v>83</v>
      </c>
      <c r="AW176" s="12" t="s">
        <v>37</v>
      </c>
      <c r="AX176" s="12" t="s">
        <v>74</v>
      </c>
      <c r="AY176" s="229" t="s">
        <v>144</v>
      </c>
    </row>
    <row r="177" spans="2:65" s="13" customFormat="1">
      <c r="B177" s="230"/>
      <c r="C177" s="231"/>
      <c r="D177" s="215" t="s">
        <v>157</v>
      </c>
      <c r="E177" s="232" t="s">
        <v>30</v>
      </c>
      <c r="F177" s="233" t="s">
        <v>160</v>
      </c>
      <c r="G177" s="231"/>
      <c r="H177" s="234">
        <v>27.12</v>
      </c>
      <c r="I177" s="235"/>
      <c r="J177" s="231"/>
      <c r="K177" s="231"/>
      <c r="L177" s="236"/>
      <c r="M177" s="237"/>
      <c r="N177" s="238"/>
      <c r="O177" s="238"/>
      <c r="P177" s="238"/>
      <c r="Q177" s="238"/>
      <c r="R177" s="238"/>
      <c r="S177" s="238"/>
      <c r="T177" s="239"/>
      <c r="AT177" s="240" t="s">
        <v>157</v>
      </c>
      <c r="AU177" s="240" t="s">
        <v>83</v>
      </c>
      <c r="AV177" s="13" t="s">
        <v>151</v>
      </c>
      <c r="AW177" s="13" t="s">
        <v>37</v>
      </c>
      <c r="AX177" s="13" t="s">
        <v>81</v>
      </c>
      <c r="AY177" s="240" t="s">
        <v>144</v>
      </c>
    </row>
    <row r="178" spans="2:65" s="1" customFormat="1" ht="16.5" customHeight="1">
      <c r="B178" s="41"/>
      <c r="C178" s="203" t="s">
        <v>245</v>
      </c>
      <c r="D178" s="203" t="s">
        <v>146</v>
      </c>
      <c r="E178" s="204" t="s">
        <v>266</v>
      </c>
      <c r="F178" s="205" t="s">
        <v>267</v>
      </c>
      <c r="G178" s="206" t="s">
        <v>149</v>
      </c>
      <c r="H178" s="207">
        <v>0.84</v>
      </c>
      <c r="I178" s="208"/>
      <c r="J178" s="209">
        <f>ROUND(I178*H178,2)</f>
        <v>0</v>
      </c>
      <c r="K178" s="205" t="s">
        <v>150</v>
      </c>
      <c r="L178" s="61"/>
      <c r="M178" s="210" t="s">
        <v>30</v>
      </c>
      <c r="N178" s="211" t="s">
        <v>45</v>
      </c>
      <c r="O178" s="42"/>
      <c r="P178" s="212">
        <f>O178*H178</f>
        <v>0</v>
      </c>
      <c r="Q178" s="212">
        <v>0</v>
      </c>
      <c r="R178" s="212">
        <f>Q178*H178</f>
        <v>0</v>
      </c>
      <c r="S178" s="212">
        <v>0</v>
      </c>
      <c r="T178" s="213">
        <f>S178*H178</f>
        <v>0</v>
      </c>
      <c r="AR178" s="24" t="s">
        <v>151</v>
      </c>
      <c r="AT178" s="24" t="s">
        <v>146</v>
      </c>
      <c r="AU178" s="24" t="s">
        <v>83</v>
      </c>
      <c r="AY178" s="24" t="s">
        <v>144</v>
      </c>
      <c r="BE178" s="214">
        <f>IF(N178="základní",J178,0)</f>
        <v>0</v>
      </c>
      <c r="BF178" s="214">
        <f>IF(N178="snížená",J178,0)</f>
        <v>0</v>
      </c>
      <c r="BG178" s="214">
        <f>IF(N178="zákl. přenesená",J178,0)</f>
        <v>0</v>
      </c>
      <c r="BH178" s="214">
        <f>IF(N178="sníž. přenesená",J178,0)</f>
        <v>0</v>
      </c>
      <c r="BI178" s="214">
        <f>IF(N178="nulová",J178,0)</f>
        <v>0</v>
      </c>
      <c r="BJ178" s="24" t="s">
        <v>81</v>
      </c>
      <c r="BK178" s="214">
        <f>ROUND(I178*H178,2)</f>
        <v>0</v>
      </c>
      <c r="BL178" s="24" t="s">
        <v>151</v>
      </c>
      <c r="BM178" s="24" t="s">
        <v>268</v>
      </c>
    </row>
    <row r="179" spans="2:65" s="1" customFormat="1" ht="40.5">
      <c r="B179" s="41"/>
      <c r="C179" s="63"/>
      <c r="D179" s="215" t="s">
        <v>153</v>
      </c>
      <c r="E179" s="63"/>
      <c r="F179" s="216" t="s">
        <v>269</v>
      </c>
      <c r="G179" s="63"/>
      <c r="H179" s="63"/>
      <c r="I179" s="172"/>
      <c r="J179" s="63"/>
      <c r="K179" s="63"/>
      <c r="L179" s="61"/>
      <c r="M179" s="217"/>
      <c r="N179" s="42"/>
      <c r="O179" s="42"/>
      <c r="P179" s="42"/>
      <c r="Q179" s="42"/>
      <c r="R179" s="42"/>
      <c r="S179" s="42"/>
      <c r="T179" s="78"/>
      <c r="AT179" s="24" t="s">
        <v>153</v>
      </c>
      <c r="AU179" s="24" t="s">
        <v>83</v>
      </c>
    </row>
    <row r="180" spans="2:65" s="1" customFormat="1" ht="108">
      <c r="B180" s="41"/>
      <c r="C180" s="63"/>
      <c r="D180" s="215" t="s">
        <v>155</v>
      </c>
      <c r="E180" s="63"/>
      <c r="F180" s="218" t="s">
        <v>270</v>
      </c>
      <c r="G180" s="63"/>
      <c r="H180" s="63"/>
      <c r="I180" s="172"/>
      <c r="J180" s="63"/>
      <c r="K180" s="63"/>
      <c r="L180" s="61"/>
      <c r="M180" s="217"/>
      <c r="N180" s="42"/>
      <c r="O180" s="42"/>
      <c r="P180" s="42"/>
      <c r="Q180" s="42"/>
      <c r="R180" s="42"/>
      <c r="S180" s="42"/>
      <c r="T180" s="78"/>
      <c r="AT180" s="24" t="s">
        <v>155</v>
      </c>
      <c r="AU180" s="24" t="s">
        <v>83</v>
      </c>
    </row>
    <row r="181" spans="2:65" s="12" customFormat="1">
      <c r="B181" s="219"/>
      <c r="C181" s="220"/>
      <c r="D181" s="215" t="s">
        <v>157</v>
      </c>
      <c r="E181" s="221" t="s">
        <v>30</v>
      </c>
      <c r="F181" s="222" t="s">
        <v>271</v>
      </c>
      <c r="G181" s="220"/>
      <c r="H181" s="223">
        <v>0.84</v>
      </c>
      <c r="I181" s="224"/>
      <c r="J181" s="220"/>
      <c r="K181" s="220"/>
      <c r="L181" s="225"/>
      <c r="M181" s="226"/>
      <c r="N181" s="227"/>
      <c r="O181" s="227"/>
      <c r="P181" s="227"/>
      <c r="Q181" s="227"/>
      <c r="R181" s="227"/>
      <c r="S181" s="227"/>
      <c r="T181" s="228"/>
      <c r="AT181" s="229" t="s">
        <v>157</v>
      </c>
      <c r="AU181" s="229" t="s">
        <v>83</v>
      </c>
      <c r="AV181" s="12" t="s">
        <v>83</v>
      </c>
      <c r="AW181" s="12" t="s">
        <v>37</v>
      </c>
      <c r="AX181" s="12" t="s">
        <v>74</v>
      </c>
      <c r="AY181" s="229" t="s">
        <v>144</v>
      </c>
    </row>
    <row r="182" spans="2:65" s="13" customFormat="1">
      <c r="B182" s="230"/>
      <c r="C182" s="231"/>
      <c r="D182" s="215" t="s">
        <v>157</v>
      </c>
      <c r="E182" s="232" t="s">
        <v>30</v>
      </c>
      <c r="F182" s="233" t="s">
        <v>160</v>
      </c>
      <c r="G182" s="231"/>
      <c r="H182" s="234">
        <v>0.84</v>
      </c>
      <c r="I182" s="235"/>
      <c r="J182" s="231"/>
      <c r="K182" s="231"/>
      <c r="L182" s="236"/>
      <c r="M182" s="237"/>
      <c r="N182" s="238"/>
      <c r="O182" s="238"/>
      <c r="P182" s="238"/>
      <c r="Q182" s="238"/>
      <c r="R182" s="238"/>
      <c r="S182" s="238"/>
      <c r="T182" s="239"/>
      <c r="AT182" s="240" t="s">
        <v>157</v>
      </c>
      <c r="AU182" s="240" t="s">
        <v>83</v>
      </c>
      <c r="AV182" s="13" t="s">
        <v>151</v>
      </c>
      <c r="AW182" s="13" t="s">
        <v>37</v>
      </c>
      <c r="AX182" s="13" t="s">
        <v>81</v>
      </c>
      <c r="AY182" s="240" t="s">
        <v>144</v>
      </c>
    </row>
    <row r="183" spans="2:65" s="1" customFormat="1" ht="16.5" customHeight="1">
      <c r="B183" s="41"/>
      <c r="C183" s="241" t="s">
        <v>272</v>
      </c>
      <c r="D183" s="241" t="s">
        <v>273</v>
      </c>
      <c r="E183" s="242" t="s">
        <v>274</v>
      </c>
      <c r="F183" s="243" t="s">
        <v>275</v>
      </c>
      <c r="G183" s="244" t="s">
        <v>253</v>
      </c>
      <c r="H183" s="245">
        <v>16.079999999999998</v>
      </c>
      <c r="I183" s="246"/>
      <c r="J183" s="247">
        <f>ROUND(I183*H183,2)</f>
        <v>0</v>
      </c>
      <c r="K183" s="243" t="s">
        <v>150</v>
      </c>
      <c r="L183" s="248"/>
      <c r="M183" s="249" t="s">
        <v>30</v>
      </c>
      <c r="N183" s="250" t="s">
        <v>45</v>
      </c>
      <c r="O183" s="42"/>
      <c r="P183" s="212">
        <f>O183*H183</f>
        <v>0</v>
      </c>
      <c r="Q183" s="212">
        <v>1</v>
      </c>
      <c r="R183" s="212">
        <f>Q183*H183</f>
        <v>16.079999999999998</v>
      </c>
      <c r="S183" s="212">
        <v>0</v>
      </c>
      <c r="T183" s="213">
        <f>S183*H183</f>
        <v>0</v>
      </c>
      <c r="AR183" s="24" t="s">
        <v>197</v>
      </c>
      <c r="AT183" s="24" t="s">
        <v>273</v>
      </c>
      <c r="AU183" s="24" t="s">
        <v>83</v>
      </c>
      <c r="AY183" s="24" t="s">
        <v>144</v>
      </c>
      <c r="BE183" s="214">
        <f>IF(N183="základní",J183,0)</f>
        <v>0</v>
      </c>
      <c r="BF183" s="214">
        <f>IF(N183="snížená",J183,0)</f>
        <v>0</v>
      </c>
      <c r="BG183" s="214">
        <f>IF(N183="zákl. přenesená",J183,0)</f>
        <v>0</v>
      </c>
      <c r="BH183" s="214">
        <f>IF(N183="sníž. přenesená",J183,0)</f>
        <v>0</v>
      </c>
      <c r="BI183" s="214">
        <f>IF(N183="nulová",J183,0)</f>
        <v>0</v>
      </c>
      <c r="BJ183" s="24" t="s">
        <v>81</v>
      </c>
      <c r="BK183" s="214">
        <f>ROUND(I183*H183,2)</f>
        <v>0</v>
      </c>
      <c r="BL183" s="24" t="s">
        <v>151</v>
      </c>
      <c r="BM183" s="24" t="s">
        <v>276</v>
      </c>
    </row>
    <row r="184" spans="2:65" s="1" customFormat="1">
      <c r="B184" s="41"/>
      <c r="C184" s="63"/>
      <c r="D184" s="215" t="s">
        <v>153</v>
      </c>
      <c r="E184" s="63"/>
      <c r="F184" s="216" t="s">
        <v>275</v>
      </c>
      <c r="G184" s="63"/>
      <c r="H184" s="63"/>
      <c r="I184" s="172"/>
      <c r="J184" s="63"/>
      <c r="K184" s="63"/>
      <c r="L184" s="61"/>
      <c r="M184" s="217"/>
      <c r="N184" s="42"/>
      <c r="O184" s="42"/>
      <c r="P184" s="42"/>
      <c r="Q184" s="42"/>
      <c r="R184" s="42"/>
      <c r="S184" s="42"/>
      <c r="T184" s="78"/>
      <c r="AT184" s="24" t="s">
        <v>153</v>
      </c>
      <c r="AU184" s="24" t="s">
        <v>83</v>
      </c>
    </row>
    <row r="185" spans="2:65" s="12" customFormat="1">
      <c r="B185" s="219"/>
      <c r="C185" s="220"/>
      <c r="D185" s="215" t="s">
        <v>157</v>
      </c>
      <c r="E185" s="221" t="s">
        <v>30</v>
      </c>
      <c r="F185" s="222" t="s">
        <v>277</v>
      </c>
      <c r="G185" s="220"/>
      <c r="H185" s="223">
        <v>16.079999999999998</v>
      </c>
      <c r="I185" s="224"/>
      <c r="J185" s="220"/>
      <c r="K185" s="220"/>
      <c r="L185" s="225"/>
      <c r="M185" s="226"/>
      <c r="N185" s="227"/>
      <c r="O185" s="227"/>
      <c r="P185" s="227"/>
      <c r="Q185" s="227"/>
      <c r="R185" s="227"/>
      <c r="S185" s="227"/>
      <c r="T185" s="228"/>
      <c r="AT185" s="229" t="s">
        <v>157</v>
      </c>
      <c r="AU185" s="229" t="s">
        <v>83</v>
      </c>
      <c r="AV185" s="12" t="s">
        <v>83</v>
      </c>
      <c r="AW185" s="12" t="s">
        <v>37</v>
      </c>
      <c r="AX185" s="12" t="s">
        <v>81</v>
      </c>
      <c r="AY185" s="229" t="s">
        <v>144</v>
      </c>
    </row>
    <row r="186" spans="2:65" s="1" customFormat="1" ht="16.5" customHeight="1">
      <c r="B186" s="41"/>
      <c r="C186" s="203" t="s">
        <v>278</v>
      </c>
      <c r="D186" s="203" t="s">
        <v>146</v>
      </c>
      <c r="E186" s="204" t="s">
        <v>279</v>
      </c>
      <c r="F186" s="205" t="s">
        <v>280</v>
      </c>
      <c r="G186" s="206" t="s">
        <v>200</v>
      </c>
      <c r="H186" s="207">
        <v>415</v>
      </c>
      <c r="I186" s="208"/>
      <c r="J186" s="209">
        <f>ROUND(I186*H186,2)</f>
        <v>0</v>
      </c>
      <c r="K186" s="205" t="s">
        <v>150</v>
      </c>
      <c r="L186" s="61"/>
      <c r="M186" s="210" t="s">
        <v>30</v>
      </c>
      <c r="N186" s="211" t="s">
        <v>45</v>
      </c>
      <c r="O186" s="42"/>
      <c r="P186" s="212">
        <f>O186*H186</f>
        <v>0</v>
      </c>
      <c r="Q186" s="212">
        <v>0</v>
      </c>
      <c r="R186" s="212">
        <f>Q186*H186</f>
        <v>0</v>
      </c>
      <c r="S186" s="212">
        <v>0</v>
      </c>
      <c r="T186" s="213">
        <f>S186*H186</f>
        <v>0</v>
      </c>
      <c r="AR186" s="24" t="s">
        <v>151</v>
      </c>
      <c r="AT186" s="24" t="s">
        <v>146</v>
      </c>
      <c r="AU186" s="24" t="s">
        <v>83</v>
      </c>
      <c r="AY186" s="24" t="s">
        <v>144</v>
      </c>
      <c r="BE186" s="214">
        <f>IF(N186="základní",J186,0)</f>
        <v>0</v>
      </c>
      <c r="BF186" s="214">
        <f>IF(N186="snížená",J186,0)</f>
        <v>0</v>
      </c>
      <c r="BG186" s="214">
        <f>IF(N186="zákl. přenesená",J186,0)</f>
        <v>0</v>
      </c>
      <c r="BH186" s="214">
        <f>IF(N186="sníž. přenesená",J186,0)</f>
        <v>0</v>
      </c>
      <c r="BI186" s="214">
        <f>IF(N186="nulová",J186,0)</f>
        <v>0</v>
      </c>
      <c r="BJ186" s="24" t="s">
        <v>81</v>
      </c>
      <c r="BK186" s="214">
        <f>ROUND(I186*H186,2)</f>
        <v>0</v>
      </c>
      <c r="BL186" s="24" t="s">
        <v>151</v>
      </c>
      <c r="BM186" s="24" t="s">
        <v>281</v>
      </c>
    </row>
    <row r="187" spans="2:65" s="1" customFormat="1">
      <c r="B187" s="41"/>
      <c r="C187" s="63"/>
      <c r="D187" s="215" t="s">
        <v>153</v>
      </c>
      <c r="E187" s="63"/>
      <c r="F187" s="216" t="s">
        <v>282</v>
      </c>
      <c r="G187" s="63"/>
      <c r="H187" s="63"/>
      <c r="I187" s="172"/>
      <c r="J187" s="63"/>
      <c r="K187" s="63"/>
      <c r="L187" s="61"/>
      <c r="M187" s="217"/>
      <c r="N187" s="42"/>
      <c r="O187" s="42"/>
      <c r="P187" s="42"/>
      <c r="Q187" s="42"/>
      <c r="R187" s="42"/>
      <c r="S187" s="42"/>
      <c r="T187" s="78"/>
      <c r="AT187" s="24" t="s">
        <v>153</v>
      </c>
      <c r="AU187" s="24" t="s">
        <v>83</v>
      </c>
    </row>
    <row r="188" spans="2:65" s="1" customFormat="1" ht="162">
      <c r="B188" s="41"/>
      <c r="C188" s="63"/>
      <c r="D188" s="215" t="s">
        <v>155</v>
      </c>
      <c r="E188" s="63"/>
      <c r="F188" s="218" t="s">
        <v>283</v>
      </c>
      <c r="G188" s="63"/>
      <c r="H188" s="63"/>
      <c r="I188" s="172"/>
      <c r="J188" s="63"/>
      <c r="K188" s="63"/>
      <c r="L188" s="61"/>
      <c r="M188" s="217"/>
      <c r="N188" s="42"/>
      <c r="O188" s="42"/>
      <c r="P188" s="42"/>
      <c r="Q188" s="42"/>
      <c r="R188" s="42"/>
      <c r="S188" s="42"/>
      <c r="T188" s="78"/>
      <c r="AT188" s="24" t="s">
        <v>155</v>
      </c>
      <c r="AU188" s="24" t="s">
        <v>83</v>
      </c>
    </row>
    <row r="189" spans="2:65" s="12" customFormat="1">
      <c r="B189" s="219"/>
      <c r="C189" s="220"/>
      <c r="D189" s="215" t="s">
        <v>157</v>
      </c>
      <c r="E189" s="221" t="s">
        <v>30</v>
      </c>
      <c r="F189" s="222" t="s">
        <v>284</v>
      </c>
      <c r="G189" s="220"/>
      <c r="H189" s="223">
        <v>415</v>
      </c>
      <c r="I189" s="224"/>
      <c r="J189" s="220"/>
      <c r="K189" s="220"/>
      <c r="L189" s="225"/>
      <c r="M189" s="226"/>
      <c r="N189" s="227"/>
      <c r="O189" s="227"/>
      <c r="P189" s="227"/>
      <c r="Q189" s="227"/>
      <c r="R189" s="227"/>
      <c r="S189" s="227"/>
      <c r="T189" s="228"/>
      <c r="AT189" s="229" t="s">
        <v>157</v>
      </c>
      <c r="AU189" s="229" t="s">
        <v>83</v>
      </c>
      <c r="AV189" s="12" t="s">
        <v>83</v>
      </c>
      <c r="AW189" s="12" t="s">
        <v>37</v>
      </c>
      <c r="AX189" s="12" t="s">
        <v>81</v>
      </c>
      <c r="AY189" s="229" t="s">
        <v>144</v>
      </c>
    </row>
    <row r="190" spans="2:65" s="11" customFormat="1" ht="29.85" customHeight="1">
      <c r="B190" s="187"/>
      <c r="C190" s="188"/>
      <c r="D190" s="189" t="s">
        <v>73</v>
      </c>
      <c r="E190" s="201" t="s">
        <v>83</v>
      </c>
      <c r="F190" s="201" t="s">
        <v>285</v>
      </c>
      <c r="G190" s="188"/>
      <c r="H190" s="188"/>
      <c r="I190" s="191"/>
      <c r="J190" s="202">
        <f>BK190</f>
        <v>0</v>
      </c>
      <c r="K190" s="188"/>
      <c r="L190" s="193"/>
      <c r="M190" s="194"/>
      <c r="N190" s="195"/>
      <c r="O190" s="195"/>
      <c r="P190" s="196">
        <f>SUM(P191:P210)</f>
        <v>0</v>
      </c>
      <c r="Q190" s="195"/>
      <c r="R190" s="196">
        <f>SUM(R191:R210)</f>
        <v>39.073182755999994</v>
      </c>
      <c r="S190" s="195"/>
      <c r="T190" s="197">
        <f>SUM(T191:T210)</f>
        <v>0</v>
      </c>
      <c r="AR190" s="198" t="s">
        <v>81</v>
      </c>
      <c r="AT190" s="199" t="s">
        <v>73</v>
      </c>
      <c r="AU190" s="199" t="s">
        <v>81</v>
      </c>
      <c r="AY190" s="198" t="s">
        <v>144</v>
      </c>
      <c r="BK190" s="200">
        <f>SUM(BK191:BK210)</f>
        <v>0</v>
      </c>
    </row>
    <row r="191" spans="2:65" s="1" customFormat="1" ht="16.5" customHeight="1">
      <c r="B191" s="41"/>
      <c r="C191" s="203" t="s">
        <v>9</v>
      </c>
      <c r="D191" s="203" t="s">
        <v>146</v>
      </c>
      <c r="E191" s="204" t="s">
        <v>286</v>
      </c>
      <c r="F191" s="205" t="s">
        <v>287</v>
      </c>
      <c r="G191" s="206" t="s">
        <v>149</v>
      </c>
      <c r="H191" s="207">
        <v>2.64</v>
      </c>
      <c r="I191" s="208"/>
      <c r="J191" s="209">
        <f>ROUND(I191*H191,2)</f>
        <v>0</v>
      </c>
      <c r="K191" s="205" t="s">
        <v>150</v>
      </c>
      <c r="L191" s="61"/>
      <c r="M191" s="210" t="s">
        <v>30</v>
      </c>
      <c r="N191" s="211" t="s">
        <v>45</v>
      </c>
      <c r="O191" s="42"/>
      <c r="P191" s="212">
        <f>O191*H191</f>
        <v>0</v>
      </c>
      <c r="Q191" s="212">
        <v>1.98</v>
      </c>
      <c r="R191" s="212">
        <f>Q191*H191</f>
        <v>5.2271999999999998</v>
      </c>
      <c r="S191" s="212">
        <v>0</v>
      </c>
      <c r="T191" s="213">
        <f>S191*H191</f>
        <v>0</v>
      </c>
      <c r="AR191" s="24" t="s">
        <v>151</v>
      </c>
      <c r="AT191" s="24" t="s">
        <v>146</v>
      </c>
      <c r="AU191" s="24" t="s">
        <v>83</v>
      </c>
      <c r="AY191" s="24" t="s">
        <v>144</v>
      </c>
      <c r="BE191" s="214">
        <f>IF(N191="základní",J191,0)</f>
        <v>0</v>
      </c>
      <c r="BF191" s="214">
        <f>IF(N191="snížená",J191,0)</f>
        <v>0</v>
      </c>
      <c r="BG191" s="214">
        <f>IF(N191="zákl. přenesená",J191,0)</f>
        <v>0</v>
      </c>
      <c r="BH191" s="214">
        <f>IF(N191="sníž. přenesená",J191,0)</f>
        <v>0</v>
      </c>
      <c r="BI191" s="214">
        <f>IF(N191="nulová",J191,0)</f>
        <v>0</v>
      </c>
      <c r="BJ191" s="24" t="s">
        <v>81</v>
      </c>
      <c r="BK191" s="214">
        <f>ROUND(I191*H191,2)</f>
        <v>0</v>
      </c>
      <c r="BL191" s="24" t="s">
        <v>151</v>
      </c>
      <c r="BM191" s="24" t="s">
        <v>288</v>
      </c>
    </row>
    <row r="192" spans="2:65" s="1" customFormat="1">
      <c r="B192" s="41"/>
      <c r="C192" s="63"/>
      <c r="D192" s="215" t="s">
        <v>153</v>
      </c>
      <c r="E192" s="63"/>
      <c r="F192" s="216" t="s">
        <v>289</v>
      </c>
      <c r="G192" s="63"/>
      <c r="H192" s="63"/>
      <c r="I192" s="172"/>
      <c r="J192" s="63"/>
      <c r="K192" s="63"/>
      <c r="L192" s="61"/>
      <c r="M192" s="217"/>
      <c r="N192" s="42"/>
      <c r="O192" s="42"/>
      <c r="P192" s="42"/>
      <c r="Q192" s="42"/>
      <c r="R192" s="42"/>
      <c r="S192" s="42"/>
      <c r="T192" s="78"/>
      <c r="AT192" s="24" t="s">
        <v>153</v>
      </c>
      <c r="AU192" s="24" t="s">
        <v>83</v>
      </c>
    </row>
    <row r="193" spans="2:65" s="1" customFormat="1" ht="54">
      <c r="B193" s="41"/>
      <c r="C193" s="63"/>
      <c r="D193" s="215" t="s">
        <v>155</v>
      </c>
      <c r="E193" s="63"/>
      <c r="F193" s="218" t="s">
        <v>290</v>
      </c>
      <c r="G193" s="63"/>
      <c r="H193" s="63"/>
      <c r="I193" s="172"/>
      <c r="J193" s="63"/>
      <c r="K193" s="63"/>
      <c r="L193" s="61"/>
      <c r="M193" s="217"/>
      <c r="N193" s="42"/>
      <c r="O193" s="42"/>
      <c r="P193" s="42"/>
      <c r="Q193" s="42"/>
      <c r="R193" s="42"/>
      <c r="S193" s="42"/>
      <c r="T193" s="78"/>
      <c r="AT193" s="24" t="s">
        <v>155</v>
      </c>
      <c r="AU193" s="24" t="s">
        <v>83</v>
      </c>
    </row>
    <row r="194" spans="2:65" s="12" customFormat="1">
      <c r="B194" s="219"/>
      <c r="C194" s="220"/>
      <c r="D194" s="215" t="s">
        <v>157</v>
      </c>
      <c r="E194" s="221" t="s">
        <v>30</v>
      </c>
      <c r="F194" s="222" t="s">
        <v>291</v>
      </c>
      <c r="G194" s="220"/>
      <c r="H194" s="223">
        <v>2.64</v>
      </c>
      <c r="I194" s="224"/>
      <c r="J194" s="220"/>
      <c r="K194" s="220"/>
      <c r="L194" s="225"/>
      <c r="M194" s="226"/>
      <c r="N194" s="227"/>
      <c r="O194" s="227"/>
      <c r="P194" s="227"/>
      <c r="Q194" s="227"/>
      <c r="R194" s="227"/>
      <c r="S194" s="227"/>
      <c r="T194" s="228"/>
      <c r="AT194" s="229" t="s">
        <v>157</v>
      </c>
      <c r="AU194" s="229" t="s">
        <v>83</v>
      </c>
      <c r="AV194" s="12" t="s">
        <v>83</v>
      </c>
      <c r="AW194" s="12" t="s">
        <v>37</v>
      </c>
      <c r="AX194" s="12" t="s">
        <v>81</v>
      </c>
      <c r="AY194" s="229" t="s">
        <v>144</v>
      </c>
    </row>
    <row r="195" spans="2:65" s="1" customFormat="1" ht="16.5" customHeight="1">
      <c r="B195" s="41"/>
      <c r="C195" s="203" t="s">
        <v>292</v>
      </c>
      <c r="D195" s="203" t="s">
        <v>146</v>
      </c>
      <c r="E195" s="204" t="s">
        <v>293</v>
      </c>
      <c r="F195" s="205" t="s">
        <v>294</v>
      </c>
      <c r="G195" s="206" t="s">
        <v>149</v>
      </c>
      <c r="H195" s="207">
        <v>2.2000000000000002</v>
      </c>
      <c r="I195" s="208"/>
      <c r="J195" s="209">
        <f>ROUND(I195*H195,2)</f>
        <v>0</v>
      </c>
      <c r="K195" s="205" t="s">
        <v>150</v>
      </c>
      <c r="L195" s="61"/>
      <c r="M195" s="210" t="s">
        <v>30</v>
      </c>
      <c r="N195" s="211" t="s">
        <v>45</v>
      </c>
      <c r="O195" s="42"/>
      <c r="P195" s="212">
        <f>O195*H195</f>
        <v>0</v>
      </c>
      <c r="Q195" s="212">
        <v>2.2563399999999998</v>
      </c>
      <c r="R195" s="212">
        <f>Q195*H195</f>
        <v>4.9639480000000002</v>
      </c>
      <c r="S195" s="212">
        <v>0</v>
      </c>
      <c r="T195" s="213">
        <f>S195*H195</f>
        <v>0</v>
      </c>
      <c r="AR195" s="24" t="s">
        <v>151</v>
      </c>
      <c r="AT195" s="24" t="s">
        <v>146</v>
      </c>
      <c r="AU195" s="24" t="s">
        <v>83</v>
      </c>
      <c r="AY195" s="24" t="s">
        <v>144</v>
      </c>
      <c r="BE195" s="214">
        <f>IF(N195="základní",J195,0)</f>
        <v>0</v>
      </c>
      <c r="BF195" s="214">
        <f>IF(N195="snížená",J195,0)</f>
        <v>0</v>
      </c>
      <c r="BG195" s="214">
        <f>IF(N195="zákl. přenesená",J195,0)</f>
        <v>0</v>
      </c>
      <c r="BH195" s="214">
        <f>IF(N195="sníž. přenesená",J195,0)</f>
        <v>0</v>
      </c>
      <c r="BI195" s="214">
        <f>IF(N195="nulová",J195,0)</f>
        <v>0</v>
      </c>
      <c r="BJ195" s="24" t="s">
        <v>81</v>
      </c>
      <c r="BK195" s="214">
        <f>ROUND(I195*H195,2)</f>
        <v>0</v>
      </c>
      <c r="BL195" s="24" t="s">
        <v>151</v>
      </c>
      <c r="BM195" s="24" t="s">
        <v>295</v>
      </c>
    </row>
    <row r="196" spans="2:65" s="1" customFormat="1">
      <c r="B196" s="41"/>
      <c r="C196" s="63"/>
      <c r="D196" s="215" t="s">
        <v>153</v>
      </c>
      <c r="E196" s="63"/>
      <c r="F196" s="216" t="s">
        <v>296</v>
      </c>
      <c r="G196" s="63"/>
      <c r="H196" s="63"/>
      <c r="I196" s="172"/>
      <c r="J196" s="63"/>
      <c r="K196" s="63"/>
      <c r="L196" s="61"/>
      <c r="M196" s="217"/>
      <c r="N196" s="42"/>
      <c r="O196" s="42"/>
      <c r="P196" s="42"/>
      <c r="Q196" s="42"/>
      <c r="R196" s="42"/>
      <c r="S196" s="42"/>
      <c r="T196" s="78"/>
      <c r="AT196" s="24" t="s">
        <v>153</v>
      </c>
      <c r="AU196" s="24" t="s">
        <v>83</v>
      </c>
    </row>
    <row r="197" spans="2:65" s="1" customFormat="1" ht="81">
      <c r="B197" s="41"/>
      <c r="C197" s="63"/>
      <c r="D197" s="215" t="s">
        <v>155</v>
      </c>
      <c r="E197" s="63"/>
      <c r="F197" s="218" t="s">
        <v>297</v>
      </c>
      <c r="G197" s="63"/>
      <c r="H197" s="63"/>
      <c r="I197" s="172"/>
      <c r="J197" s="63"/>
      <c r="K197" s="63"/>
      <c r="L197" s="61"/>
      <c r="M197" s="217"/>
      <c r="N197" s="42"/>
      <c r="O197" s="42"/>
      <c r="P197" s="42"/>
      <c r="Q197" s="42"/>
      <c r="R197" s="42"/>
      <c r="S197" s="42"/>
      <c r="T197" s="78"/>
      <c r="AT197" s="24" t="s">
        <v>155</v>
      </c>
      <c r="AU197" s="24" t="s">
        <v>83</v>
      </c>
    </row>
    <row r="198" spans="2:65" s="12" customFormat="1">
      <c r="B198" s="219"/>
      <c r="C198" s="220"/>
      <c r="D198" s="215" t="s">
        <v>157</v>
      </c>
      <c r="E198" s="221" t="s">
        <v>30</v>
      </c>
      <c r="F198" s="222" t="s">
        <v>298</v>
      </c>
      <c r="G198" s="220"/>
      <c r="H198" s="223">
        <v>2.2000000000000002</v>
      </c>
      <c r="I198" s="224"/>
      <c r="J198" s="220"/>
      <c r="K198" s="220"/>
      <c r="L198" s="225"/>
      <c r="M198" s="226"/>
      <c r="N198" s="227"/>
      <c r="O198" s="227"/>
      <c r="P198" s="227"/>
      <c r="Q198" s="227"/>
      <c r="R198" s="227"/>
      <c r="S198" s="227"/>
      <c r="T198" s="228"/>
      <c r="AT198" s="229" t="s">
        <v>157</v>
      </c>
      <c r="AU198" s="229" t="s">
        <v>83</v>
      </c>
      <c r="AV198" s="12" t="s">
        <v>83</v>
      </c>
      <c r="AW198" s="12" t="s">
        <v>37</v>
      </c>
      <c r="AX198" s="12" t="s">
        <v>81</v>
      </c>
      <c r="AY198" s="229" t="s">
        <v>144</v>
      </c>
    </row>
    <row r="199" spans="2:65" s="1" customFormat="1" ht="16.5" customHeight="1">
      <c r="B199" s="41"/>
      <c r="C199" s="203" t="s">
        <v>299</v>
      </c>
      <c r="D199" s="203" t="s">
        <v>146</v>
      </c>
      <c r="E199" s="204" t="s">
        <v>300</v>
      </c>
      <c r="F199" s="205" t="s">
        <v>301</v>
      </c>
      <c r="G199" s="206" t="s">
        <v>200</v>
      </c>
      <c r="H199" s="207">
        <v>17.649999999999999</v>
      </c>
      <c r="I199" s="208"/>
      <c r="J199" s="209">
        <f>ROUND(I199*H199,2)</f>
        <v>0</v>
      </c>
      <c r="K199" s="205" t="s">
        <v>150</v>
      </c>
      <c r="L199" s="61"/>
      <c r="M199" s="210" t="s">
        <v>30</v>
      </c>
      <c r="N199" s="211" t="s">
        <v>45</v>
      </c>
      <c r="O199" s="42"/>
      <c r="P199" s="212">
        <f>O199*H199</f>
        <v>0</v>
      </c>
      <c r="Q199" s="212">
        <v>2.6900000000000001E-3</v>
      </c>
      <c r="R199" s="212">
        <f>Q199*H199</f>
        <v>4.74785E-2</v>
      </c>
      <c r="S199" s="212">
        <v>0</v>
      </c>
      <c r="T199" s="213">
        <f>S199*H199</f>
        <v>0</v>
      </c>
      <c r="AR199" s="24" t="s">
        <v>151</v>
      </c>
      <c r="AT199" s="24" t="s">
        <v>146</v>
      </c>
      <c r="AU199" s="24" t="s">
        <v>83</v>
      </c>
      <c r="AY199" s="24" t="s">
        <v>144</v>
      </c>
      <c r="BE199" s="214">
        <f>IF(N199="základní",J199,0)</f>
        <v>0</v>
      </c>
      <c r="BF199" s="214">
        <f>IF(N199="snížená",J199,0)</f>
        <v>0</v>
      </c>
      <c r="BG199" s="214">
        <f>IF(N199="zákl. přenesená",J199,0)</f>
        <v>0</v>
      </c>
      <c r="BH199" s="214">
        <f>IF(N199="sníž. přenesená",J199,0)</f>
        <v>0</v>
      </c>
      <c r="BI199" s="214">
        <f>IF(N199="nulová",J199,0)</f>
        <v>0</v>
      </c>
      <c r="BJ199" s="24" t="s">
        <v>81</v>
      </c>
      <c r="BK199" s="214">
        <f>ROUND(I199*H199,2)</f>
        <v>0</v>
      </c>
      <c r="BL199" s="24" t="s">
        <v>151</v>
      </c>
      <c r="BM199" s="24" t="s">
        <v>302</v>
      </c>
    </row>
    <row r="200" spans="2:65" s="1" customFormat="1">
      <c r="B200" s="41"/>
      <c r="C200" s="63"/>
      <c r="D200" s="215" t="s">
        <v>153</v>
      </c>
      <c r="E200" s="63"/>
      <c r="F200" s="216" t="s">
        <v>303</v>
      </c>
      <c r="G200" s="63"/>
      <c r="H200" s="63"/>
      <c r="I200" s="172"/>
      <c r="J200" s="63"/>
      <c r="K200" s="63"/>
      <c r="L200" s="61"/>
      <c r="M200" s="217"/>
      <c r="N200" s="42"/>
      <c r="O200" s="42"/>
      <c r="P200" s="42"/>
      <c r="Q200" s="42"/>
      <c r="R200" s="42"/>
      <c r="S200" s="42"/>
      <c r="T200" s="78"/>
      <c r="AT200" s="24" t="s">
        <v>153</v>
      </c>
      <c r="AU200" s="24" t="s">
        <v>83</v>
      </c>
    </row>
    <row r="201" spans="2:65" s="1" customFormat="1" ht="40.5">
      <c r="B201" s="41"/>
      <c r="C201" s="63"/>
      <c r="D201" s="215" t="s">
        <v>155</v>
      </c>
      <c r="E201" s="63"/>
      <c r="F201" s="218" t="s">
        <v>304</v>
      </c>
      <c r="G201" s="63"/>
      <c r="H201" s="63"/>
      <c r="I201" s="172"/>
      <c r="J201" s="63"/>
      <c r="K201" s="63"/>
      <c r="L201" s="61"/>
      <c r="M201" s="217"/>
      <c r="N201" s="42"/>
      <c r="O201" s="42"/>
      <c r="P201" s="42"/>
      <c r="Q201" s="42"/>
      <c r="R201" s="42"/>
      <c r="S201" s="42"/>
      <c r="T201" s="78"/>
      <c r="AT201" s="24" t="s">
        <v>155</v>
      </c>
      <c r="AU201" s="24" t="s">
        <v>83</v>
      </c>
    </row>
    <row r="202" spans="2:65" s="12" customFormat="1">
      <c r="B202" s="219"/>
      <c r="C202" s="220"/>
      <c r="D202" s="215" t="s">
        <v>157</v>
      </c>
      <c r="E202" s="221" t="s">
        <v>30</v>
      </c>
      <c r="F202" s="222" t="s">
        <v>305</v>
      </c>
      <c r="G202" s="220"/>
      <c r="H202" s="223">
        <v>17.649999999999999</v>
      </c>
      <c r="I202" s="224"/>
      <c r="J202" s="220"/>
      <c r="K202" s="220"/>
      <c r="L202" s="225"/>
      <c r="M202" s="226"/>
      <c r="N202" s="227"/>
      <c r="O202" s="227"/>
      <c r="P202" s="227"/>
      <c r="Q202" s="227"/>
      <c r="R202" s="227"/>
      <c r="S202" s="227"/>
      <c r="T202" s="228"/>
      <c r="AT202" s="229" t="s">
        <v>157</v>
      </c>
      <c r="AU202" s="229" t="s">
        <v>83</v>
      </c>
      <c r="AV202" s="12" t="s">
        <v>83</v>
      </c>
      <c r="AW202" s="12" t="s">
        <v>37</v>
      </c>
      <c r="AX202" s="12" t="s">
        <v>81</v>
      </c>
      <c r="AY202" s="229" t="s">
        <v>144</v>
      </c>
    </row>
    <row r="203" spans="2:65" s="1" customFormat="1" ht="16.5" customHeight="1">
      <c r="B203" s="41"/>
      <c r="C203" s="203" t="s">
        <v>306</v>
      </c>
      <c r="D203" s="203" t="s">
        <v>146</v>
      </c>
      <c r="E203" s="204" t="s">
        <v>307</v>
      </c>
      <c r="F203" s="205" t="s">
        <v>308</v>
      </c>
      <c r="G203" s="206" t="s">
        <v>200</v>
      </c>
      <c r="H203" s="207">
        <v>17.649999999999999</v>
      </c>
      <c r="I203" s="208"/>
      <c r="J203" s="209">
        <f>ROUND(I203*H203,2)</f>
        <v>0</v>
      </c>
      <c r="K203" s="205" t="s">
        <v>150</v>
      </c>
      <c r="L203" s="61"/>
      <c r="M203" s="210" t="s">
        <v>30</v>
      </c>
      <c r="N203" s="211" t="s">
        <v>45</v>
      </c>
      <c r="O203" s="42"/>
      <c r="P203" s="212">
        <f>O203*H203</f>
        <v>0</v>
      </c>
      <c r="Q203" s="212">
        <v>0</v>
      </c>
      <c r="R203" s="212">
        <f>Q203*H203</f>
        <v>0</v>
      </c>
      <c r="S203" s="212">
        <v>0</v>
      </c>
      <c r="T203" s="213">
        <f>S203*H203</f>
        <v>0</v>
      </c>
      <c r="AR203" s="24" t="s">
        <v>151</v>
      </c>
      <c r="AT203" s="24" t="s">
        <v>146</v>
      </c>
      <c r="AU203" s="24" t="s">
        <v>83</v>
      </c>
      <c r="AY203" s="24" t="s">
        <v>144</v>
      </c>
      <c r="BE203" s="214">
        <f>IF(N203="základní",J203,0)</f>
        <v>0</v>
      </c>
      <c r="BF203" s="214">
        <f>IF(N203="snížená",J203,0)</f>
        <v>0</v>
      </c>
      <c r="BG203" s="214">
        <f>IF(N203="zákl. přenesená",J203,0)</f>
        <v>0</v>
      </c>
      <c r="BH203" s="214">
        <f>IF(N203="sníž. přenesená",J203,0)</f>
        <v>0</v>
      </c>
      <c r="BI203" s="214">
        <f>IF(N203="nulová",J203,0)</f>
        <v>0</v>
      </c>
      <c r="BJ203" s="24" t="s">
        <v>81</v>
      </c>
      <c r="BK203" s="214">
        <f>ROUND(I203*H203,2)</f>
        <v>0</v>
      </c>
      <c r="BL203" s="24" t="s">
        <v>151</v>
      </c>
      <c r="BM203" s="24" t="s">
        <v>309</v>
      </c>
    </row>
    <row r="204" spans="2:65" s="1" customFormat="1">
      <c r="B204" s="41"/>
      <c r="C204" s="63"/>
      <c r="D204" s="215" t="s">
        <v>153</v>
      </c>
      <c r="E204" s="63"/>
      <c r="F204" s="216" t="s">
        <v>310</v>
      </c>
      <c r="G204" s="63"/>
      <c r="H204" s="63"/>
      <c r="I204" s="172"/>
      <c r="J204" s="63"/>
      <c r="K204" s="63"/>
      <c r="L204" s="61"/>
      <c r="M204" s="217"/>
      <c r="N204" s="42"/>
      <c r="O204" s="42"/>
      <c r="P204" s="42"/>
      <c r="Q204" s="42"/>
      <c r="R204" s="42"/>
      <c r="S204" s="42"/>
      <c r="T204" s="78"/>
      <c r="AT204" s="24" t="s">
        <v>153</v>
      </c>
      <c r="AU204" s="24" t="s">
        <v>83</v>
      </c>
    </row>
    <row r="205" spans="2:65" s="1" customFormat="1" ht="40.5">
      <c r="B205" s="41"/>
      <c r="C205" s="63"/>
      <c r="D205" s="215" t="s">
        <v>155</v>
      </c>
      <c r="E205" s="63"/>
      <c r="F205" s="218" t="s">
        <v>304</v>
      </c>
      <c r="G205" s="63"/>
      <c r="H205" s="63"/>
      <c r="I205" s="172"/>
      <c r="J205" s="63"/>
      <c r="K205" s="63"/>
      <c r="L205" s="61"/>
      <c r="M205" s="217"/>
      <c r="N205" s="42"/>
      <c r="O205" s="42"/>
      <c r="P205" s="42"/>
      <c r="Q205" s="42"/>
      <c r="R205" s="42"/>
      <c r="S205" s="42"/>
      <c r="T205" s="78"/>
      <c r="AT205" s="24" t="s">
        <v>155</v>
      </c>
      <c r="AU205" s="24" t="s">
        <v>83</v>
      </c>
    </row>
    <row r="206" spans="2:65" s="12" customFormat="1">
      <c r="B206" s="219"/>
      <c r="C206" s="220"/>
      <c r="D206" s="215" t="s">
        <v>157</v>
      </c>
      <c r="E206" s="221" t="s">
        <v>30</v>
      </c>
      <c r="F206" s="222" t="s">
        <v>311</v>
      </c>
      <c r="G206" s="220"/>
      <c r="H206" s="223">
        <v>17.649999999999999</v>
      </c>
      <c r="I206" s="224"/>
      <c r="J206" s="220"/>
      <c r="K206" s="220"/>
      <c r="L206" s="225"/>
      <c r="M206" s="226"/>
      <c r="N206" s="227"/>
      <c r="O206" s="227"/>
      <c r="P206" s="227"/>
      <c r="Q206" s="227"/>
      <c r="R206" s="227"/>
      <c r="S206" s="227"/>
      <c r="T206" s="228"/>
      <c r="AT206" s="229" t="s">
        <v>157</v>
      </c>
      <c r="AU206" s="229" t="s">
        <v>83</v>
      </c>
      <c r="AV206" s="12" t="s">
        <v>83</v>
      </c>
      <c r="AW206" s="12" t="s">
        <v>37</v>
      </c>
      <c r="AX206" s="12" t="s">
        <v>81</v>
      </c>
      <c r="AY206" s="229" t="s">
        <v>144</v>
      </c>
    </row>
    <row r="207" spans="2:65" s="1" customFormat="1" ht="25.5" customHeight="1">
      <c r="B207" s="41"/>
      <c r="C207" s="203" t="s">
        <v>312</v>
      </c>
      <c r="D207" s="203" t="s">
        <v>146</v>
      </c>
      <c r="E207" s="204" t="s">
        <v>313</v>
      </c>
      <c r="F207" s="205" t="s">
        <v>314</v>
      </c>
      <c r="G207" s="206" t="s">
        <v>200</v>
      </c>
      <c r="H207" s="207">
        <v>67.319999999999993</v>
      </c>
      <c r="I207" s="208"/>
      <c r="J207" s="209">
        <f>ROUND(I207*H207,2)</f>
        <v>0</v>
      </c>
      <c r="K207" s="205" t="s">
        <v>150</v>
      </c>
      <c r="L207" s="61"/>
      <c r="M207" s="210" t="s">
        <v>30</v>
      </c>
      <c r="N207" s="211" t="s">
        <v>45</v>
      </c>
      <c r="O207" s="42"/>
      <c r="P207" s="212">
        <f>O207*H207</f>
        <v>0</v>
      </c>
      <c r="Q207" s="212">
        <v>0.4283208</v>
      </c>
      <c r="R207" s="212">
        <f>Q207*H207</f>
        <v>28.834556255999995</v>
      </c>
      <c r="S207" s="212">
        <v>0</v>
      </c>
      <c r="T207" s="213">
        <f>S207*H207</f>
        <v>0</v>
      </c>
      <c r="AR207" s="24" t="s">
        <v>151</v>
      </c>
      <c r="AT207" s="24" t="s">
        <v>146</v>
      </c>
      <c r="AU207" s="24" t="s">
        <v>83</v>
      </c>
      <c r="AY207" s="24" t="s">
        <v>144</v>
      </c>
      <c r="BE207" s="214">
        <f>IF(N207="základní",J207,0)</f>
        <v>0</v>
      </c>
      <c r="BF207" s="214">
        <f>IF(N207="snížená",J207,0)</f>
        <v>0</v>
      </c>
      <c r="BG207" s="214">
        <f>IF(N207="zákl. přenesená",J207,0)</f>
        <v>0</v>
      </c>
      <c r="BH207" s="214">
        <f>IF(N207="sníž. přenesená",J207,0)</f>
        <v>0</v>
      </c>
      <c r="BI207" s="214">
        <f>IF(N207="nulová",J207,0)</f>
        <v>0</v>
      </c>
      <c r="BJ207" s="24" t="s">
        <v>81</v>
      </c>
      <c r="BK207" s="214">
        <f>ROUND(I207*H207,2)</f>
        <v>0</v>
      </c>
      <c r="BL207" s="24" t="s">
        <v>151</v>
      </c>
      <c r="BM207" s="24" t="s">
        <v>315</v>
      </c>
    </row>
    <row r="208" spans="2:65" s="1" customFormat="1" ht="27">
      <c r="B208" s="41"/>
      <c r="C208" s="63"/>
      <c r="D208" s="215" t="s">
        <v>153</v>
      </c>
      <c r="E208" s="63"/>
      <c r="F208" s="216" t="s">
        <v>316</v>
      </c>
      <c r="G208" s="63"/>
      <c r="H208" s="63"/>
      <c r="I208" s="172"/>
      <c r="J208" s="63"/>
      <c r="K208" s="63"/>
      <c r="L208" s="61"/>
      <c r="M208" s="217"/>
      <c r="N208" s="42"/>
      <c r="O208" s="42"/>
      <c r="P208" s="42"/>
      <c r="Q208" s="42"/>
      <c r="R208" s="42"/>
      <c r="S208" s="42"/>
      <c r="T208" s="78"/>
      <c r="AT208" s="24" t="s">
        <v>153</v>
      </c>
      <c r="AU208" s="24" t="s">
        <v>83</v>
      </c>
    </row>
    <row r="209" spans="2:65" s="1" customFormat="1" ht="54">
      <c r="B209" s="41"/>
      <c r="C209" s="63"/>
      <c r="D209" s="215" t="s">
        <v>155</v>
      </c>
      <c r="E209" s="63"/>
      <c r="F209" s="218" t="s">
        <v>317</v>
      </c>
      <c r="G209" s="63"/>
      <c r="H209" s="63"/>
      <c r="I209" s="172"/>
      <c r="J209" s="63"/>
      <c r="K209" s="63"/>
      <c r="L209" s="61"/>
      <c r="M209" s="217"/>
      <c r="N209" s="42"/>
      <c r="O209" s="42"/>
      <c r="P209" s="42"/>
      <c r="Q209" s="42"/>
      <c r="R209" s="42"/>
      <c r="S209" s="42"/>
      <c r="T209" s="78"/>
      <c r="AT209" s="24" t="s">
        <v>155</v>
      </c>
      <c r="AU209" s="24" t="s">
        <v>83</v>
      </c>
    </row>
    <row r="210" spans="2:65" s="12" customFormat="1">
      <c r="B210" s="219"/>
      <c r="C210" s="220"/>
      <c r="D210" s="215" t="s">
        <v>157</v>
      </c>
      <c r="E210" s="221" t="s">
        <v>30</v>
      </c>
      <c r="F210" s="222" t="s">
        <v>318</v>
      </c>
      <c r="G210" s="220"/>
      <c r="H210" s="223">
        <v>67.319999999999993</v>
      </c>
      <c r="I210" s="224"/>
      <c r="J210" s="220"/>
      <c r="K210" s="220"/>
      <c r="L210" s="225"/>
      <c r="M210" s="226"/>
      <c r="N210" s="227"/>
      <c r="O210" s="227"/>
      <c r="P210" s="227"/>
      <c r="Q210" s="227"/>
      <c r="R210" s="227"/>
      <c r="S210" s="227"/>
      <c r="T210" s="228"/>
      <c r="AT210" s="229" t="s">
        <v>157</v>
      </c>
      <c r="AU210" s="229" t="s">
        <v>83</v>
      </c>
      <c r="AV210" s="12" t="s">
        <v>83</v>
      </c>
      <c r="AW210" s="12" t="s">
        <v>37</v>
      </c>
      <c r="AX210" s="12" t="s">
        <v>81</v>
      </c>
      <c r="AY210" s="229" t="s">
        <v>144</v>
      </c>
    </row>
    <row r="211" spans="2:65" s="11" customFormat="1" ht="29.85" customHeight="1">
      <c r="B211" s="187"/>
      <c r="C211" s="188"/>
      <c r="D211" s="189" t="s">
        <v>73</v>
      </c>
      <c r="E211" s="201" t="s">
        <v>167</v>
      </c>
      <c r="F211" s="201" t="s">
        <v>319</v>
      </c>
      <c r="G211" s="188"/>
      <c r="H211" s="188"/>
      <c r="I211" s="191"/>
      <c r="J211" s="202">
        <f>BK211</f>
        <v>0</v>
      </c>
      <c r="K211" s="188"/>
      <c r="L211" s="193"/>
      <c r="M211" s="194"/>
      <c r="N211" s="195"/>
      <c r="O211" s="195"/>
      <c r="P211" s="196">
        <f>SUM(P212:P246)</f>
        <v>0</v>
      </c>
      <c r="Q211" s="195"/>
      <c r="R211" s="196">
        <f>SUM(R212:R246)</f>
        <v>66.830730289999991</v>
      </c>
      <c r="S211" s="195"/>
      <c r="T211" s="197">
        <f>SUM(T212:T246)</f>
        <v>0</v>
      </c>
      <c r="AR211" s="198" t="s">
        <v>81</v>
      </c>
      <c r="AT211" s="199" t="s">
        <v>73</v>
      </c>
      <c r="AU211" s="199" t="s">
        <v>81</v>
      </c>
      <c r="AY211" s="198" t="s">
        <v>144</v>
      </c>
      <c r="BK211" s="200">
        <f>SUM(BK212:BK246)</f>
        <v>0</v>
      </c>
    </row>
    <row r="212" spans="2:65" s="1" customFormat="1" ht="25.5" customHeight="1">
      <c r="B212" s="41"/>
      <c r="C212" s="203" t="s">
        <v>320</v>
      </c>
      <c r="D212" s="203" t="s">
        <v>146</v>
      </c>
      <c r="E212" s="204" t="s">
        <v>321</v>
      </c>
      <c r="F212" s="205" t="s">
        <v>322</v>
      </c>
      <c r="G212" s="206" t="s">
        <v>200</v>
      </c>
      <c r="H212" s="207">
        <v>76.703999999999994</v>
      </c>
      <c r="I212" s="208"/>
      <c r="J212" s="209">
        <f>ROUND(I212*H212,2)</f>
        <v>0</v>
      </c>
      <c r="K212" s="205" t="s">
        <v>150</v>
      </c>
      <c r="L212" s="61"/>
      <c r="M212" s="210" t="s">
        <v>30</v>
      </c>
      <c r="N212" s="211" t="s">
        <v>45</v>
      </c>
      <c r="O212" s="42"/>
      <c r="P212" s="212">
        <f>O212*H212</f>
        <v>0</v>
      </c>
      <c r="Q212" s="212">
        <v>0.43939</v>
      </c>
      <c r="R212" s="212">
        <f>Q212*H212</f>
        <v>33.702970559999997</v>
      </c>
      <c r="S212" s="212">
        <v>0</v>
      </c>
      <c r="T212" s="213">
        <f>S212*H212</f>
        <v>0</v>
      </c>
      <c r="AR212" s="24" t="s">
        <v>151</v>
      </c>
      <c r="AT212" s="24" t="s">
        <v>146</v>
      </c>
      <c r="AU212" s="24" t="s">
        <v>83</v>
      </c>
      <c r="AY212" s="24" t="s">
        <v>144</v>
      </c>
      <c r="BE212" s="214">
        <f>IF(N212="základní",J212,0)</f>
        <v>0</v>
      </c>
      <c r="BF212" s="214">
        <f>IF(N212="snížená",J212,0)</f>
        <v>0</v>
      </c>
      <c r="BG212" s="214">
        <f>IF(N212="zákl. přenesená",J212,0)</f>
        <v>0</v>
      </c>
      <c r="BH212" s="214">
        <f>IF(N212="sníž. přenesená",J212,0)</f>
        <v>0</v>
      </c>
      <c r="BI212" s="214">
        <f>IF(N212="nulová",J212,0)</f>
        <v>0</v>
      </c>
      <c r="BJ212" s="24" t="s">
        <v>81</v>
      </c>
      <c r="BK212" s="214">
        <f>ROUND(I212*H212,2)</f>
        <v>0</v>
      </c>
      <c r="BL212" s="24" t="s">
        <v>151</v>
      </c>
      <c r="BM212" s="24" t="s">
        <v>323</v>
      </c>
    </row>
    <row r="213" spans="2:65" s="1" customFormat="1" ht="27">
      <c r="B213" s="41"/>
      <c r="C213" s="63"/>
      <c r="D213" s="215" t="s">
        <v>153</v>
      </c>
      <c r="E213" s="63"/>
      <c r="F213" s="216" t="s">
        <v>324</v>
      </c>
      <c r="G213" s="63"/>
      <c r="H213" s="63"/>
      <c r="I213" s="172"/>
      <c r="J213" s="63"/>
      <c r="K213" s="63"/>
      <c r="L213" s="61"/>
      <c r="M213" s="217"/>
      <c r="N213" s="42"/>
      <c r="O213" s="42"/>
      <c r="P213" s="42"/>
      <c r="Q213" s="42"/>
      <c r="R213" s="42"/>
      <c r="S213" s="42"/>
      <c r="T213" s="78"/>
      <c r="AT213" s="24" t="s">
        <v>153</v>
      </c>
      <c r="AU213" s="24" t="s">
        <v>83</v>
      </c>
    </row>
    <row r="214" spans="2:65" s="1" customFormat="1" ht="67.5">
      <c r="B214" s="41"/>
      <c r="C214" s="63"/>
      <c r="D214" s="215" t="s">
        <v>155</v>
      </c>
      <c r="E214" s="63"/>
      <c r="F214" s="218" t="s">
        <v>325</v>
      </c>
      <c r="G214" s="63"/>
      <c r="H214" s="63"/>
      <c r="I214" s="172"/>
      <c r="J214" s="63"/>
      <c r="K214" s="63"/>
      <c r="L214" s="61"/>
      <c r="M214" s="217"/>
      <c r="N214" s="42"/>
      <c r="O214" s="42"/>
      <c r="P214" s="42"/>
      <c r="Q214" s="42"/>
      <c r="R214" s="42"/>
      <c r="S214" s="42"/>
      <c r="T214" s="78"/>
      <c r="AT214" s="24" t="s">
        <v>155</v>
      </c>
      <c r="AU214" s="24" t="s">
        <v>83</v>
      </c>
    </row>
    <row r="215" spans="2:65" s="12" customFormat="1">
      <c r="B215" s="219"/>
      <c r="C215" s="220"/>
      <c r="D215" s="215" t="s">
        <v>157</v>
      </c>
      <c r="E215" s="221" t="s">
        <v>30</v>
      </c>
      <c r="F215" s="222" t="s">
        <v>326</v>
      </c>
      <c r="G215" s="220"/>
      <c r="H215" s="223">
        <v>76.703999999999994</v>
      </c>
      <c r="I215" s="224"/>
      <c r="J215" s="220"/>
      <c r="K215" s="220"/>
      <c r="L215" s="225"/>
      <c r="M215" s="226"/>
      <c r="N215" s="227"/>
      <c r="O215" s="227"/>
      <c r="P215" s="227"/>
      <c r="Q215" s="227"/>
      <c r="R215" s="227"/>
      <c r="S215" s="227"/>
      <c r="T215" s="228"/>
      <c r="AT215" s="229" t="s">
        <v>157</v>
      </c>
      <c r="AU215" s="229" t="s">
        <v>83</v>
      </c>
      <c r="AV215" s="12" t="s">
        <v>83</v>
      </c>
      <c r="AW215" s="12" t="s">
        <v>37</v>
      </c>
      <c r="AX215" s="12" t="s">
        <v>81</v>
      </c>
      <c r="AY215" s="229" t="s">
        <v>144</v>
      </c>
    </row>
    <row r="216" spans="2:65" s="1" customFormat="1" ht="16.5" customHeight="1">
      <c r="B216" s="41"/>
      <c r="C216" s="203" t="s">
        <v>327</v>
      </c>
      <c r="D216" s="203" t="s">
        <v>146</v>
      </c>
      <c r="E216" s="204" t="s">
        <v>328</v>
      </c>
      <c r="F216" s="205" t="s">
        <v>329</v>
      </c>
      <c r="G216" s="206" t="s">
        <v>253</v>
      </c>
      <c r="H216" s="207">
        <v>0.59299999999999997</v>
      </c>
      <c r="I216" s="208"/>
      <c r="J216" s="209">
        <f>ROUND(I216*H216,2)</f>
        <v>0</v>
      </c>
      <c r="K216" s="205" t="s">
        <v>150</v>
      </c>
      <c r="L216" s="61"/>
      <c r="M216" s="210" t="s">
        <v>30</v>
      </c>
      <c r="N216" s="211" t="s">
        <v>45</v>
      </c>
      <c r="O216" s="42"/>
      <c r="P216" s="212">
        <f>O216*H216</f>
        <v>0</v>
      </c>
      <c r="Q216" s="212">
        <v>1.04881</v>
      </c>
      <c r="R216" s="212">
        <f>Q216*H216</f>
        <v>0.62194432999999993</v>
      </c>
      <c r="S216" s="212">
        <v>0</v>
      </c>
      <c r="T216" s="213">
        <f>S216*H216</f>
        <v>0</v>
      </c>
      <c r="AR216" s="24" t="s">
        <v>151</v>
      </c>
      <c r="AT216" s="24" t="s">
        <v>146</v>
      </c>
      <c r="AU216" s="24" t="s">
        <v>83</v>
      </c>
      <c r="AY216" s="24" t="s">
        <v>144</v>
      </c>
      <c r="BE216" s="214">
        <f>IF(N216="základní",J216,0)</f>
        <v>0</v>
      </c>
      <c r="BF216" s="214">
        <f>IF(N216="snížená",J216,0)</f>
        <v>0</v>
      </c>
      <c r="BG216" s="214">
        <f>IF(N216="zákl. přenesená",J216,0)</f>
        <v>0</v>
      </c>
      <c r="BH216" s="214">
        <f>IF(N216="sníž. přenesená",J216,0)</f>
        <v>0</v>
      </c>
      <c r="BI216" s="214">
        <f>IF(N216="nulová",J216,0)</f>
        <v>0</v>
      </c>
      <c r="BJ216" s="24" t="s">
        <v>81</v>
      </c>
      <c r="BK216" s="214">
        <f>ROUND(I216*H216,2)</f>
        <v>0</v>
      </c>
      <c r="BL216" s="24" t="s">
        <v>151</v>
      </c>
      <c r="BM216" s="24" t="s">
        <v>330</v>
      </c>
    </row>
    <row r="217" spans="2:65" s="1" customFormat="1" ht="27">
      <c r="B217" s="41"/>
      <c r="C217" s="63"/>
      <c r="D217" s="215" t="s">
        <v>153</v>
      </c>
      <c r="E217" s="63"/>
      <c r="F217" s="216" t="s">
        <v>331</v>
      </c>
      <c r="G217" s="63"/>
      <c r="H217" s="63"/>
      <c r="I217" s="172"/>
      <c r="J217" s="63"/>
      <c r="K217" s="63"/>
      <c r="L217" s="61"/>
      <c r="M217" s="217"/>
      <c r="N217" s="42"/>
      <c r="O217" s="42"/>
      <c r="P217" s="42"/>
      <c r="Q217" s="42"/>
      <c r="R217" s="42"/>
      <c r="S217" s="42"/>
      <c r="T217" s="78"/>
      <c r="AT217" s="24" t="s">
        <v>153</v>
      </c>
      <c r="AU217" s="24" t="s">
        <v>83</v>
      </c>
    </row>
    <row r="218" spans="2:65" s="12" customFormat="1">
      <c r="B218" s="219"/>
      <c r="C218" s="220"/>
      <c r="D218" s="215" t="s">
        <v>157</v>
      </c>
      <c r="E218" s="221" t="s">
        <v>30</v>
      </c>
      <c r="F218" s="222" t="s">
        <v>332</v>
      </c>
      <c r="G218" s="220"/>
      <c r="H218" s="223">
        <v>0.30099999999999999</v>
      </c>
      <c r="I218" s="224"/>
      <c r="J218" s="220"/>
      <c r="K218" s="220"/>
      <c r="L218" s="225"/>
      <c r="M218" s="226"/>
      <c r="N218" s="227"/>
      <c r="O218" s="227"/>
      <c r="P218" s="227"/>
      <c r="Q218" s="227"/>
      <c r="R218" s="227"/>
      <c r="S218" s="227"/>
      <c r="T218" s="228"/>
      <c r="AT218" s="229" t="s">
        <v>157</v>
      </c>
      <c r="AU218" s="229" t="s">
        <v>83</v>
      </c>
      <c r="AV218" s="12" t="s">
        <v>83</v>
      </c>
      <c r="AW218" s="12" t="s">
        <v>37</v>
      </c>
      <c r="AX218" s="12" t="s">
        <v>74</v>
      </c>
      <c r="AY218" s="229" t="s">
        <v>144</v>
      </c>
    </row>
    <row r="219" spans="2:65" s="12" customFormat="1">
      <c r="B219" s="219"/>
      <c r="C219" s="220"/>
      <c r="D219" s="215" t="s">
        <v>157</v>
      </c>
      <c r="E219" s="221" t="s">
        <v>30</v>
      </c>
      <c r="F219" s="222" t="s">
        <v>333</v>
      </c>
      <c r="G219" s="220"/>
      <c r="H219" s="223">
        <v>0.26400000000000001</v>
      </c>
      <c r="I219" s="224"/>
      <c r="J219" s="220"/>
      <c r="K219" s="220"/>
      <c r="L219" s="225"/>
      <c r="M219" s="226"/>
      <c r="N219" s="227"/>
      <c r="O219" s="227"/>
      <c r="P219" s="227"/>
      <c r="Q219" s="227"/>
      <c r="R219" s="227"/>
      <c r="S219" s="227"/>
      <c r="T219" s="228"/>
      <c r="AT219" s="229" t="s">
        <v>157</v>
      </c>
      <c r="AU219" s="229" t="s">
        <v>83</v>
      </c>
      <c r="AV219" s="12" t="s">
        <v>83</v>
      </c>
      <c r="AW219" s="12" t="s">
        <v>37</v>
      </c>
      <c r="AX219" s="12" t="s">
        <v>74</v>
      </c>
      <c r="AY219" s="229" t="s">
        <v>144</v>
      </c>
    </row>
    <row r="220" spans="2:65" s="13" customFormat="1">
      <c r="B220" s="230"/>
      <c r="C220" s="231"/>
      <c r="D220" s="215" t="s">
        <v>157</v>
      </c>
      <c r="E220" s="232" t="s">
        <v>30</v>
      </c>
      <c r="F220" s="233" t="s">
        <v>160</v>
      </c>
      <c r="G220" s="231"/>
      <c r="H220" s="234">
        <v>0.56499999999999995</v>
      </c>
      <c r="I220" s="235"/>
      <c r="J220" s="231"/>
      <c r="K220" s="231"/>
      <c r="L220" s="236"/>
      <c r="M220" s="237"/>
      <c r="N220" s="238"/>
      <c r="O220" s="238"/>
      <c r="P220" s="238"/>
      <c r="Q220" s="238"/>
      <c r="R220" s="238"/>
      <c r="S220" s="238"/>
      <c r="T220" s="239"/>
      <c r="AT220" s="240" t="s">
        <v>157</v>
      </c>
      <c r="AU220" s="240" t="s">
        <v>83</v>
      </c>
      <c r="AV220" s="13" t="s">
        <v>151</v>
      </c>
      <c r="AW220" s="13" t="s">
        <v>37</v>
      </c>
      <c r="AX220" s="13" t="s">
        <v>81</v>
      </c>
      <c r="AY220" s="240" t="s">
        <v>144</v>
      </c>
    </row>
    <row r="221" spans="2:65" s="12" customFormat="1">
      <c r="B221" s="219"/>
      <c r="C221" s="220"/>
      <c r="D221" s="215" t="s">
        <v>157</v>
      </c>
      <c r="E221" s="220"/>
      <c r="F221" s="222" t="s">
        <v>334</v>
      </c>
      <c r="G221" s="220"/>
      <c r="H221" s="223">
        <v>0.59299999999999997</v>
      </c>
      <c r="I221" s="224"/>
      <c r="J221" s="220"/>
      <c r="K221" s="220"/>
      <c r="L221" s="225"/>
      <c r="M221" s="226"/>
      <c r="N221" s="227"/>
      <c r="O221" s="227"/>
      <c r="P221" s="227"/>
      <c r="Q221" s="227"/>
      <c r="R221" s="227"/>
      <c r="S221" s="227"/>
      <c r="T221" s="228"/>
      <c r="AT221" s="229" t="s">
        <v>157</v>
      </c>
      <c r="AU221" s="229" t="s">
        <v>83</v>
      </c>
      <c r="AV221" s="12" t="s">
        <v>83</v>
      </c>
      <c r="AW221" s="12" t="s">
        <v>6</v>
      </c>
      <c r="AX221" s="12" t="s">
        <v>81</v>
      </c>
      <c r="AY221" s="229" t="s">
        <v>144</v>
      </c>
    </row>
    <row r="222" spans="2:65" s="1" customFormat="1" ht="25.5" customHeight="1">
      <c r="B222" s="41"/>
      <c r="C222" s="203" t="s">
        <v>335</v>
      </c>
      <c r="D222" s="203" t="s">
        <v>146</v>
      </c>
      <c r="E222" s="204" t="s">
        <v>336</v>
      </c>
      <c r="F222" s="205" t="s">
        <v>337</v>
      </c>
      <c r="G222" s="206" t="s">
        <v>338</v>
      </c>
      <c r="H222" s="207">
        <v>8.5</v>
      </c>
      <c r="I222" s="208"/>
      <c r="J222" s="209">
        <f>ROUND(I222*H222,2)</f>
        <v>0</v>
      </c>
      <c r="K222" s="205" t="s">
        <v>150</v>
      </c>
      <c r="L222" s="61"/>
      <c r="M222" s="210" t="s">
        <v>30</v>
      </c>
      <c r="N222" s="211" t="s">
        <v>45</v>
      </c>
      <c r="O222" s="42"/>
      <c r="P222" s="212">
        <f>O222*H222</f>
        <v>0</v>
      </c>
      <c r="Q222" s="212">
        <v>0.12063599999999999</v>
      </c>
      <c r="R222" s="212">
        <f>Q222*H222</f>
        <v>1.025406</v>
      </c>
      <c r="S222" s="212">
        <v>0</v>
      </c>
      <c r="T222" s="213">
        <f>S222*H222</f>
        <v>0</v>
      </c>
      <c r="AR222" s="24" t="s">
        <v>151</v>
      </c>
      <c r="AT222" s="24" t="s">
        <v>146</v>
      </c>
      <c r="AU222" s="24" t="s">
        <v>83</v>
      </c>
      <c r="AY222" s="24" t="s">
        <v>144</v>
      </c>
      <c r="BE222" s="214">
        <f>IF(N222="základní",J222,0)</f>
        <v>0</v>
      </c>
      <c r="BF222" s="214">
        <f>IF(N222="snížená",J222,0)</f>
        <v>0</v>
      </c>
      <c r="BG222" s="214">
        <f>IF(N222="zákl. přenesená",J222,0)</f>
        <v>0</v>
      </c>
      <c r="BH222" s="214">
        <f>IF(N222="sníž. přenesená",J222,0)</f>
        <v>0</v>
      </c>
      <c r="BI222" s="214">
        <f>IF(N222="nulová",J222,0)</f>
        <v>0</v>
      </c>
      <c r="BJ222" s="24" t="s">
        <v>81</v>
      </c>
      <c r="BK222" s="214">
        <f>ROUND(I222*H222,2)</f>
        <v>0</v>
      </c>
      <c r="BL222" s="24" t="s">
        <v>151</v>
      </c>
      <c r="BM222" s="24" t="s">
        <v>339</v>
      </c>
    </row>
    <row r="223" spans="2:65" s="1" customFormat="1">
      <c r="B223" s="41"/>
      <c r="C223" s="63"/>
      <c r="D223" s="215" t="s">
        <v>153</v>
      </c>
      <c r="E223" s="63"/>
      <c r="F223" s="216" t="s">
        <v>340</v>
      </c>
      <c r="G223" s="63"/>
      <c r="H223" s="63"/>
      <c r="I223" s="172"/>
      <c r="J223" s="63"/>
      <c r="K223" s="63"/>
      <c r="L223" s="61"/>
      <c r="M223" s="217"/>
      <c r="N223" s="42"/>
      <c r="O223" s="42"/>
      <c r="P223" s="42"/>
      <c r="Q223" s="42"/>
      <c r="R223" s="42"/>
      <c r="S223" s="42"/>
      <c r="T223" s="78"/>
      <c r="AT223" s="24" t="s">
        <v>153</v>
      </c>
      <c r="AU223" s="24" t="s">
        <v>83</v>
      </c>
    </row>
    <row r="224" spans="2:65" s="1" customFormat="1" ht="67.5">
      <c r="B224" s="41"/>
      <c r="C224" s="63"/>
      <c r="D224" s="215" t="s">
        <v>155</v>
      </c>
      <c r="E224" s="63"/>
      <c r="F224" s="218" t="s">
        <v>341</v>
      </c>
      <c r="G224" s="63"/>
      <c r="H224" s="63"/>
      <c r="I224" s="172"/>
      <c r="J224" s="63"/>
      <c r="K224" s="63"/>
      <c r="L224" s="61"/>
      <c r="M224" s="217"/>
      <c r="N224" s="42"/>
      <c r="O224" s="42"/>
      <c r="P224" s="42"/>
      <c r="Q224" s="42"/>
      <c r="R224" s="42"/>
      <c r="S224" s="42"/>
      <c r="T224" s="78"/>
      <c r="AT224" s="24" t="s">
        <v>155</v>
      </c>
      <c r="AU224" s="24" t="s">
        <v>83</v>
      </c>
    </row>
    <row r="225" spans="2:65" s="12" customFormat="1">
      <c r="B225" s="219"/>
      <c r="C225" s="220"/>
      <c r="D225" s="215" t="s">
        <v>157</v>
      </c>
      <c r="E225" s="221" t="s">
        <v>30</v>
      </c>
      <c r="F225" s="222" t="s">
        <v>342</v>
      </c>
      <c r="G225" s="220"/>
      <c r="H225" s="223">
        <v>8.5</v>
      </c>
      <c r="I225" s="224"/>
      <c r="J225" s="220"/>
      <c r="K225" s="220"/>
      <c r="L225" s="225"/>
      <c r="M225" s="226"/>
      <c r="N225" s="227"/>
      <c r="O225" s="227"/>
      <c r="P225" s="227"/>
      <c r="Q225" s="227"/>
      <c r="R225" s="227"/>
      <c r="S225" s="227"/>
      <c r="T225" s="228"/>
      <c r="AT225" s="229" t="s">
        <v>157</v>
      </c>
      <c r="AU225" s="229" t="s">
        <v>83</v>
      </c>
      <c r="AV225" s="12" t="s">
        <v>83</v>
      </c>
      <c r="AW225" s="12" t="s">
        <v>37</v>
      </c>
      <c r="AX225" s="12" t="s">
        <v>81</v>
      </c>
      <c r="AY225" s="229" t="s">
        <v>144</v>
      </c>
    </row>
    <row r="226" spans="2:65" s="1" customFormat="1" ht="16.5" customHeight="1">
      <c r="B226" s="41"/>
      <c r="C226" s="241" t="s">
        <v>343</v>
      </c>
      <c r="D226" s="241" t="s">
        <v>273</v>
      </c>
      <c r="E226" s="242" t="s">
        <v>344</v>
      </c>
      <c r="F226" s="243" t="s">
        <v>345</v>
      </c>
      <c r="G226" s="244" t="s">
        <v>346</v>
      </c>
      <c r="H226" s="245">
        <v>47.694000000000003</v>
      </c>
      <c r="I226" s="246"/>
      <c r="J226" s="247">
        <f>ROUND(I226*H226,2)</f>
        <v>0</v>
      </c>
      <c r="K226" s="243" t="s">
        <v>30</v>
      </c>
      <c r="L226" s="248"/>
      <c r="M226" s="249" t="s">
        <v>30</v>
      </c>
      <c r="N226" s="250" t="s">
        <v>45</v>
      </c>
      <c r="O226" s="42"/>
      <c r="P226" s="212">
        <f>O226*H226</f>
        <v>0</v>
      </c>
      <c r="Q226" s="212">
        <v>1.9800000000000002E-2</v>
      </c>
      <c r="R226" s="212">
        <f>Q226*H226</f>
        <v>0.9443412000000001</v>
      </c>
      <c r="S226" s="212">
        <v>0</v>
      </c>
      <c r="T226" s="213">
        <f>S226*H226</f>
        <v>0</v>
      </c>
      <c r="AR226" s="24" t="s">
        <v>197</v>
      </c>
      <c r="AT226" s="24" t="s">
        <v>273</v>
      </c>
      <c r="AU226" s="24" t="s">
        <v>83</v>
      </c>
      <c r="AY226" s="24" t="s">
        <v>144</v>
      </c>
      <c r="BE226" s="214">
        <f>IF(N226="základní",J226,0)</f>
        <v>0</v>
      </c>
      <c r="BF226" s="214">
        <f>IF(N226="snížená",J226,0)</f>
        <v>0</v>
      </c>
      <c r="BG226" s="214">
        <f>IF(N226="zákl. přenesená",J226,0)</f>
        <v>0</v>
      </c>
      <c r="BH226" s="214">
        <f>IF(N226="sníž. přenesená",J226,0)</f>
        <v>0</v>
      </c>
      <c r="BI226" s="214">
        <f>IF(N226="nulová",J226,0)</f>
        <v>0</v>
      </c>
      <c r="BJ226" s="24" t="s">
        <v>81</v>
      </c>
      <c r="BK226" s="214">
        <f>ROUND(I226*H226,2)</f>
        <v>0</v>
      </c>
      <c r="BL226" s="24" t="s">
        <v>151</v>
      </c>
      <c r="BM226" s="24" t="s">
        <v>347</v>
      </c>
    </row>
    <row r="227" spans="2:65" s="1" customFormat="1" ht="27">
      <c r="B227" s="41"/>
      <c r="C227" s="63"/>
      <c r="D227" s="215" t="s">
        <v>153</v>
      </c>
      <c r="E227" s="63"/>
      <c r="F227" s="216" t="s">
        <v>348</v>
      </c>
      <c r="G227" s="63"/>
      <c r="H227" s="63"/>
      <c r="I227" s="172"/>
      <c r="J227" s="63"/>
      <c r="K227" s="63"/>
      <c r="L227" s="61"/>
      <c r="M227" s="217"/>
      <c r="N227" s="42"/>
      <c r="O227" s="42"/>
      <c r="P227" s="42"/>
      <c r="Q227" s="42"/>
      <c r="R227" s="42"/>
      <c r="S227" s="42"/>
      <c r="T227" s="78"/>
      <c r="AT227" s="24" t="s">
        <v>153</v>
      </c>
      <c r="AU227" s="24" t="s">
        <v>83</v>
      </c>
    </row>
    <row r="228" spans="2:65" s="12" customFormat="1">
      <c r="B228" s="219"/>
      <c r="C228" s="220"/>
      <c r="D228" s="215" t="s">
        <v>157</v>
      </c>
      <c r="E228" s="221" t="s">
        <v>30</v>
      </c>
      <c r="F228" s="222" t="s">
        <v>349</v>
      </c>
      <c r="G228" s="220"/>
      <c r="H228" s="223">
        <v>47.694000000000003</v>
      </c>
      <c r="I228" s="224"/>
      <c r="J228" s="220"/>
      <c r="K228" s="220"/>
      <c r="L228" s="225"/>
      <c r="M228" s="226"/>
      <c r="N228" s="227"/>
      <c r="O228" s="227"/>
      <c r="P228" s="227"/>
      <c r="Q228" s="227"/>
      <c r="R228" s="227"/>
      <c r="S228" s="227"/>
      <c r="T228" s="228"/>
      <c r="AT228" s="229" t="s">
        <v>157</v>
      </c>
      <c r="AU228" s="229" t="s">
        <v>83</v>
      </c>
      <c r="AV228" s="12" t="s">
        <v>83</v>
      </c>
      <c r="AW228" s="12" t="s">
        <v>37</v>
      </c>
      <c r="AX228" s="12" t="s">
        <v>81</v>
      </c>
      <c r="AY228" s="229" t="s">
        <v>144</v>
      </c>
    </row>
    <row r="229" spans="2:65" s="1" customFormat="1" ht="25.5" customHeight="1">
      <c r="B229" s="41"/>
      <c r="C229" s="203" t="s">
        <v>350</v>
      </c>
      <c r="D229" s="203" t="s">
        <v>146</v>
      </c>
      <c r="E229" s="204" t="s">
        <v>351</v>
      </c>
      <c r="F229" s="205" t="s">
        <v>352</v>
      </c>
      <c r="G229" s="206" t="s">
        <v>338</v>
      </c>
      <c r="H229" s="207">
        <v>55</v>
      </c>
      <c r="I229" s="208"/>
      <c r="J229" s="209">
        <f>ROUND(I229*H229,2)</f>
        <v>0</v>
      </c>
      <c r="K229" s="205" t="s">
        <v>150</v>
      </c>
      <c r="L229" s="61"/>
      <c r="M229" s="210" t="s">
        <v>30</v>
      </c>
      <c r="N229" s="211" t="s">
        <v>45</v>
      </c>
      <c r="O229" s="42"/>
      <c r="P229" s="212">
        <f>O229*H229</f>
        <v>0</v>
      </c>
      <c r="Q229" s="212">
        <v>0.24127199999999999</v>
      </c>
      <c r="R229" s="212">
        <f>Q229*H229</f>
        <v>13.269959999999999</v>
      </c>
      <c r="S229" s="212">
        <v>0</v>
      </c>
      <c r="T229" s="213">
        <f>S229*H229</f>
        <v>0</v>
      </c>
      <c r="AR229" s="24" t="s">
        <v>151</v>
      </c>
      <c r="AT229" s="24" t="s">
        <v>146</v>
      </c>
      <c r="AU229" s="24" t="s">
        <v>83</v>
      </c>
      <c r="AY229" s="24" t="s">
        <v>144</v>
      </c>
      <c r="BE229" s="214">
        <f>IF(N229="základní",J229,0)</f>
        <v>0</v>
      </c>
      <c r="BF229" s="214">
        <f>IF(N229="snížená",J229,0)</f>
        <v>0</v>
      </c>
      <c r="BG229" s="214">
        <f>IF(N229="zákl. přenesená",J229,0)</f>
        <v>0</v>
      </c>
      <c r="BH229" s="214">
        <f>IF(N229="sníž. přenesená",J229,0)</f>
        <v>0</v>
      </c>
      <c r="BI229" s="214">
        <f>IF(N229="nulová",J229,0)</f>
        <v>0</v>
      </c>
      <c r="BJ229" s="24" t="s">
        <v>81</v>
      </c>
      <c r="BK229" s="214">
        <f>ROUND(I229*H229,2)</f>
        <v>0</v>
      </c>
      <c r="BL229" s="24" t="s">
        <v>151</v>
      </c>
      <c r="BM229" s="24" t="s">
        <v>353</v>
      </c>
    </row>
    <row r="230" spans="2:65" s="1" customFormat="1">
      <c r="B230" s="41"/>
      <c r="C230" s="63"/>
      <c r="D230" s="215" t="s">
        <v>153</v>
      </c>
      <c r="E230" s="63"/>
      <c r="F230" s="216" t="s">
        <v>354</v>
      </c>
      <c r="G230" s="63"/>
      <c r="H230" s="63"/>
      <c r="I230" s="172"/>
      <c r="J230" s="63"/>
      <c r="K230" s="63"/>
      <c r="L230" s="61"/>
      <c r="M230" s="217"/>
      <c r="N230" s="42"/>
      <c r="O230" s="42"/>
      <c r="P230" s="42"/>
      <c r="Q230" s="42"/>
      <c r="R230" s="42"/>
      <c r="S230" s="42"/>
      <c r="T230" s="78"/>
      <c r="AT230" s="24" t="s">
        <v>153</v>
      </c>
      <c r="AU230" s="24" t="s">
        <v>83</v>
      </c>
    </row>
    <row r="231" spans="2:65" s="1" customFormat="1" ht="67.5">
      <c r="B231" s="41"/>
      <c r="C231" s="63"/>
      <c r="D231" s="215" t="s">
        <v>155</v>
      </c>
      <c r="E231" s="63"/>
      <c r="F231" s="218" t="s">
        <v>341</v>
      </c>
      <c r="G231" s="63"/>
      <c r="H231" s="63"/>
      <c r="I231" s="172"/>
      <c r="J231" s="63"/>
      <c r="K231" s="63"/>
      <c r="L231" s="61"/>
      <c r="M231" s="217"/>
      <c r="N231" s="42"/>
      <c r="O231" s="42"/>
      <c r="P231" s="42"/>
      <c r="Q231" s="42"/>
      <c r="R231" s="42"/>
      <c r="S231" s="42"/>
      <c r="T231" s="78"/>
      <c r="AT231" s="24" t="s">
        <v>155</v>
      </c>
      <c r="AU231" s="24" t="s">
        <v>83</v>
      </c>
    </row>
    <row r="232" spans="2:65" s="12" customFormat="1">
      <c r="B232" s="219"/>
      <c r="C232" s="220"/>
      <c r="D232" s="215" t="s">
        <v>157</v>
      </c>
      <c r="E232" s="221" t="s">
        <v>30</v>
      </c>
      <c r="F232" s="222" t="s">
        <v>355</v>
      </c>
      <c r="G232" s="220"/>
      <c r="H232" s="223">
        <v>55</v>
      </c>
      <c r="I232" s="224"/>
      <c r="J232" s="220"/>
      <c r="K232" s="220"/>
      <c r="L232" s="225"/>
      <c r="M232" s="226"/>
      <c r="N232" s="227"/>
      <c r="O232" s="227"/>
      <c r="P232" s="227"/>
      <c r="Q232" s="227"/>
      <c r="R232" s="227"/>
      <c r="S232" s="227"/>
      <c r="T232" s="228"/>
      <c r="AT232" s="229" t="s">
        <v>157</v>
      </c>
      <c r="AU232" s="229" t="s">
        <v>83</v>
      </c>
      <c r="AV232" s="12" t="s">
        <v>83</v>
      </c>
      <c r="AW232" s="12" t="s">
        <v>37</v>
      </c>
      <c r="AX232" s="12" t="s">
        <v>81</v>
      </c>
      <c r="AY232" s="229" t="s">
        <v>144</v>
      </c>
    </row>
    <row r="233" spans="2:65" s="1" customFormat="1" ht="16.5" customHeight="1">
      <c r="B233" s="41"/>
      <c r="C233" s="241" t="s">
        <v>356</v>
      </c>
      <c r="D233" s="241" t="s">
        <v>273</v>
      </c>
      <c r="E233" s="242" t="s">
        <v>357</v>
      </c>
      <c r="F233" s="243" t="s">
        <v>358</v>
      </c>
      <c r="G233" s="244" t="s">
        <v>346</v>
      </c>
      <c r="H233" s="245">
        <v>308.61099999999999</v>
      </c>
      <c r="I233" s="246"/>
      <c r="J233" s="247">
        <f>ROUND(I233*H233,2)</f>
        <v>0</v>
      </c>
      <c r="K233" s="243" t="s">
        <v>30</v>
      </c>
      <c r="L233" s="248"/>
      <c r="M233" s="249" t="s">
        <v>30</v>
      </c>
      <c r="N233" s="250" t="s">
        <v>45</v>
      </c>
      <c r="O233" s="42"/>
      <c r="P233" s="212">
        <f>O233*H233</f>
        <v>0</v>
      </c>
      <c r="Q233" s="212">
        <v>4.1399999999999999E-2</v>
      </c>
      <c r="R233" s="212">
        <f>Q233*H233</f>
        <v>12.7764954</v>
      </c>
      <c r="S233" s="212">
        <v>0</v>
      </c>
      <c r="T233" s="213">
        <f>S233*H233</f>
        <v>0</v>
      </c>
      <c r="AR233" s="24" t="s">
        <v>197</v>
      </c>
      <c r="AT233" s="24" t="s">
        <v>273</v>
      </c>
      <c r="AU233" s="24" t="s">
        <v>83</v>
      </c>
      <c r="AY233" s="24" t="s">
        <v>144</v>
      </c>
      <c r="BE233" s="214">
        <f>IF(N233="základní",J233,0)</f>
        <v>0</v>
      </c>
      <c r="BF233" s="214">
        <f>IF(N233="snížená",J233,0)</f>
        <v>0</v>
      </c>
      <c r="BG233" s="214">
        <f>IF(N233="zákl. přenesená",J233,0)</f>
        <v>0</v>
      </c>
      <c r="BH233" s="214">
        <f>IF(N233="sníž. přenesená",J233,0)</f>
        <v>0</v>
      </c>
      <c r="BI233" s="214">
        <f>IF(N233="nulová",J233,0)</f>
        <v>0</v>
      </c>
      <c r="BJ233" s="24" t="s">
        <v>81</v>
      </c>
      <c r="BK233" s="214">
        <f>ROUND(I233*H233,2)</f>
        <v>0</v>
      </c>
      <c r="BL233" s="24" t="s">
        <v>151</v>
      </c>
      <c r="BM233" s="24" t="s">
        <v>359</v>
      </c>
    </row>
    <row r="234" spans="2:65" s="1" customFormat="1" ht="27">
      <c r="B234" s="41"/>
      <c r="C234" s="63"/>
      <c r="D234" s="215" t="s">
        <v>153</v>
      </c>
      <c r="E234" s="63"/>
      <c r="F234" s="216" t="s">
        <v>360</v>
      </c>
      <c r="G234" s="63"/>
      <c r="H234" s="63"/>
      <c r="I234" s="172"/>
      <c r="J234" s="63"/>
      <c r="K234" s="63"/>
      <c r="L234" s="61"/>
      <c r="M234" s="217"/>
      <c r="N234" s="42"/>
      <c r="O234" s="42"/>
      <c r="P234" s="42"/>
      <c r="Q234" s="42"/>
      <c r="R234" s="42"/>
      <c r="S234" s="42"/>
      <c r="T234" s="78"/>
      <c r="AT234" s="24" t="s">
        <v>153</v>
      </c>
      <c r="AU234" s="24" t="s">
        <v>83</v>
      </c>
    </row>
    <row r="235" spans="2:65" s="12" customFormat="1">
      <c r="B235" s="219"/>
      <c r="C235" s="220"/>
      <c r="D235" s="215" t="s">
        <v>157</v>
      </c>
      <c r="E235" s="221" t="s">
        <v>30</v>
      </c>
      <c r="F235" s="222" t="s">
        <v>361</v>
      </c>
      <c r="G235" s="220"/>
      <c r="H235" s="223">
        <v>308.61099999999999</v>
      </c>
      <c r="I235" s="224"/>
      <c r="J235" s="220"/>
      <c r="K235" s="220"/>
      <c r="L235" s="225"/>
      <c r="M235" s="226"/>
      <c r="N235" s="227"/>
      <c r="O235" s="227"/>
      <c r="P235" s="227"/>
      <c r="Q235" s="227"/>
      <c r="R235" s="227"/>
      <c r="S235" s="227"/>
      <c r="T235" s="228"/>
      <c r="AT235" s="229" t="s">
        <v>157</v>
      </c>
      <c r="AU235" s="229" t="s">
        <v>83</v>
      </c>
      <c r="AV235" s="12" t="s">
        <v>83</v>
      </c>
      <c r="AW235" s="12" t="s">
        <v>37</v>
      </c>
      <c r="AX235" s="12" t="s">
        <v>81</v>
      </c>
      <c r="AY235" s="229" t="s">
        <v>144</v>
      </c>
    </row>
    <row r="236" spans="2:65" s="1" customFormat="1" ht="25.5" customHeight="1">
      <c r="B236" s="41"/>
      <c r="C236" s="203" t="s">
        <v>362</v>
      </c>
      <c r="D236" s="203" t="s">
        <v>146</v>
      </c>
      <c r="E236" s="204" t="s">
        <v>363</v>
      </c>
      <c r="F236" s="205" t="s">
        <v>364</v>
      </c>
      <c r="G236" s="206" t="s">
        <v>338</v>
      </c>
      <c r="H236" s="207">
        <v>2</v>
      </c>
      <c r="I236" s="208"/>
      <c r="J236" s="209">
        <f>ROUND(I236*H236,2)</f>
        <v>0</v>
      </c>
      <c r="K236" s="205" t="s">
        <v>150</v>
      </c>
      <c r="L236" s="61"/>
      <c r="M236" s="210" t="s">
        <v>30</v>
      </c>
      <c r="N236" s="211" t="s">
        <v>45</v>
      </c>
      <c r="O236" s="42"/>
      <c r="P236" s="212">
        <f>O236*H236</f>
        <v>0</v>
      </c>
      <c r="Q236" s="212">
        <v>0.29756880000000002</v>
      </c>
      <c r="R236" s="212">
        <f>Q236*H236</f>
        <v>0.59513760000000004</v>
      </c>
      <c r="S236" s="212">
        <v>0</v>
      </c>
      <c r="T236" s="213">
        <f>S236*H236</f>
        <v>0</v>
      </c>
      <c r="AR236" s="24" t="s">
        <v>151</v>
      </c>
      <c r="AT236" s="24" t="s">
        <v>146</v>
      </c>
      <c r="AU236" s="24" t="s">
        <v>83</v>
      </c>
      <c r="AY236" s="24" t="s">
        <v>144</v>
      </c>
      <c r="BE236" s="214">
        <f>IF(N236="základní",J236,0)</f>
        <v>0</v>
      </c>
      <c r="BF236" s="214">
        <f>IF(N236="snížená",J236,0)</f>
        <v>0</v>
      </c>
      <c r="BG236" s="214">
        <f>IF(N236="zákl. přenesená",J236,0)</f>
        <v>0</v>
      </c>
      <c r="BH236" s="214">
        <f>IF(N236="sníž. přenesená",J236,0)</f>
        <v>0</v>
      </c>
      <c r="BI236" s="214">
        <f>IF(N236="nulová",J236,0)</f>
        <v>0</v>
      </c>
      <c r="BJ236" s="24" t="s">
        <v>81</v>
      </c>
      <c r="BK236" s="214">
        <f>ROUND(I236*H236,2)</f>
        <v>0</v>
      </c>
      <c r="BL236" s="24" t="s">
        <v>151</v>
      </c>
      <c r="BM236" s="24" t="s">
        <v>365</v>
      </c>
    </row>
    <row r="237" spans="2:65" s="1" customFormat="1">
      <c r="B237" s="41"/>
      <c r="C237" s="63"/>
      <c r="D237" s="215" t="s">
        <v>153</v>
      </c>
      <c r="E237" s="63"/>
      <c r="F237" s="216" t="s">
        <v>366</v>
      </c>
      <c r="G237" s="63"/>
      <c r="H237" s="63"/>
      <c r="I237" s="172"/>
      <c r="J237" s="63"/>
      <c r="K237" s="63"/>
      <c r="L237" s="61"/>
      <c r="M237" s="217"/>
      <c r="N237" s="42"/>
      <c r="O237" s="42"/>
      <c r="P237" s="42"/>
      <c r="Q237" s="42"/>
      <c r="R237" s="42"/>
      <c r="S237" s="42"/>
      <c r="T237" s="78"/>
      <c r="AT237" s="24" t="s">
        <v>153</v>
      </c>
      <c r="AU237" s="24" t="s">
        <v>83</v>
      </c>
    </row>
    <row r="238" spans="2:65" s="1" customFormat="1" ht="67.5">
      <c r="B238" s="41"/>
      <c r="C238" s="63"/>
      <c r="D238" s="215" t="s">
        <v>155</v>
      </c>
      <c r="E238" s="63"/>
      <c r="F238" s="218" t="s">
        <v>341</v>
      </c>
      <c r="G238" s="63"/>
      <c r="H238" s="63"/>
      <c r="I238" s="172"/>
      <c r="J238" s="63"/>
      <c r="K238" s="63"/>
      <c r="L238" s="61"/>
      <c r="M238" s="217"/>
      <c r="N238" s="42"/>
      <c r="O238" s="42"/>
      <c r="P238" s="42"/>
      <c r="Q238" s="42"/>
      <c r="R238" s="42"/>
      <c r="S238" s="42"/>
      <c r="T238" s="78"/>
      <c r="AT238" s="24" t="s">
        <v>155</v>
      </c>
      <c r="AU238" s="24" t="s">
        <v>83</v>
      </c>
    </row>
    <row r="239" spans="2:65" s="12" customFormat="1">
      <c r="B239" s="219"/>
      <c r="C239" s="220"/>
      <c r="D239" s="215" t="s">
        <v>157</v>
      </c>
      <c r="E239" s="221" t="s">
        <v>30</v>
      </c>
      <c r="F239" s="222" t="s">
        <v>83</v>
      </c>
      <c r="G239" s="220"/>
      <c r="H239" s="223">
        <v>2</v>
      </c>
      <c r="I239" s="224"/>
      <c r="J239" s="220"/>
      <c r="K239" s="220"/>
      <c r="L239" s="225"/>
      <c r="M239" s="226"/>
      <c r="N239" s="227"/>
      <c r="O239" s="227"/>
      <c r="P239" s="227"/>
      <c r="Q239" s="227"/>
      <c r="R239" s="227"/>
      <c r="S239" s="227"/>
      <c r="T239" s="228"/>
      <c r="AT239" s="229" t="s">
        <v>157</v>
      </c>
      <c r="AU239" s="229" t="s">
        <v>83</v>
      </c>
      <c r="AV239" s="12" t="s">
        <v>83</v>
      </c>
      <c r="AW239" s="12" t="s">
        <v>37</v>
      </c>
      <c r="AX239" s="12" t="s">
        <v>81</v>
      </c>
      <c r="AY239" s="229" t="s">
        <v>144</v>
      </c>
    </row>
    <row r="240" spans="2:65" s="1" customFormat="1" ht="16.5" customHeight="1">
      <c r="B240" s="41"/>
      <c r="C240" s="241" t="s">
        <v>367</v>
      </c>
      <c r="D240" s="241" t="s">
        <v>273</v>
      </c>
      <c r="E240" s="242" t="s">
        <v>368</v>
      </c>
      <c r="F240" s="243" t="s">
        <v>369</v>
      </c>
      <c r="G240" s="244" t="s">
        <v>346</v>
      </c>
      <c r="H240" s="245">
        <v>11.222</v>
      </c>
      <c r="I240" s="246"/>
      <c r="J240" s="247">
        <f>ROUND(I240*H240,2)</f>
        <v>0</v>
      </c>
      <c r="K240" s="243" t="s">
        <v>30</v>
      </c>
      <c r="L240" s="248"/>
      <c r="M240" s="249" t="s">
        <v>30</v>
      </c>
      <c r="N240" s="250" t="s">
        <v>45</v>
      </c>
      <c r="O240" s="42"/>
      <c r="P240" s="212">
        <f>O240*H240</f>
        <v>0</v>
      </c>
      <c r="Q240" s="212">
        <v>6.1600000000000002E-2</v>
      </c>
      <c r="R240" s="212">
        <f>Q240*H240</f>
        <v>0.69127519999999998</v>
      </c>
      <c r="S240" s="212">
        <v>0</v>
      </c>
      <c r="T240" s="213">
        <f>S240*H240</f>
        <v>0</v>
      </c>
      <c r="AR240" s="24" t="s">
        <v>197</v>
      </c>
      <c r="AT240" s="24" t="s">
        <v>273</v>
      </c>
      <c r="AU240" s="24" t="s">
        <v>83</v>
      </c>
      <c r="AY240" s="24" t="s">
        <v>144</v>
      </c>
      <c r="BE240" s="214">
        <f>IF(N240="základní",J240,0)</f>
        <v>0</v>
      </c>
      <c r="BF240" s="214">
        <f>IF(N240="snížená",J240,0)</f>
        <v>0</v>
      </c>
      <c r="BG240" s="214">
        <f>IF(N240="zákl. přenesená",J240,0)</f>
        <v>0</v>
      </c>
      <c r="BH240" s="214">
        <f>IF(N240="sníž. přenesená",J240,0)</f>
        <v>0</v>
      </c>
      <c r="BI240" s="214">
        <f>IF(N240="nulová",J240,0)</f>
        <v>0</v>
      </c>
      <c r="BJ240" s="24" t="s">
        <v>81</v>
      </c>
      <c r="BK240" s="214">
        <f>ROUND(I240*H240,2)</f>
        <v>0</v>
      </c>
      <c r="BL240" s="24" t="s">
        <v>151</v>
      </c>
      <c r="BM240" s="24" t="s">
        <v>370</v>
      </c>
    </row>
    <row r="241" spans="2:65" s="1" customFormat="1" ht="27">
      <c r="B241" s="41"/>
      <c r="C241" s="63"/>
      <c r="D241" s="215" t="s">
        <v>153</v>
      </c>
      <c r="E241" s="63"/>
      <c r="F241" s="216" t="s">
        <v>371</v>
      </c>
      <c r="G241" s="63"/>
      <c r="H241" s="63"/>
      <c r="I241" s="172"/>
      <c r="J241" s="63"/>
      <c r="K241" s="63"/>
      <c r="L241" s="61"/>
      <c r="M241" s="217"/>
      <c r="N241" s="42"/>
      <c r="O241" s="42"/>
      <c r="P241" s="42"/>
      <c r="Q241" s="42"/>
      <c r="R241" s="42"/>
      <c r="S241" s="42"/>
      <c r="T241" s="78"/>
      <c r="AT241" s="24" t="s">
        <v>153</v>
      </c>
      <c r="AU241" s="24" t="s">
        <v>83</v>
      </c>
    </row>
    <row r="242" spans="2:65" s="12" customFormat="1">
      <c r="B242" s="219"/>
      <c r="C242" s="220"/>
      <c r="D242" s="215" t="s">
        <v>157</v>
      </c>
      <c r="E242" s="221" t="s">
        <v>30</v>
      </c>
      <c r="F242" s="222" t="s">
        <v>372</v>
      </c>
      <c r="G242" s="220"/>
      <c r="H242" s="223">
        <v>11.222</v>
      </c>
      <c r="I242" s="224"/>
      <c r="J242" s="220"/>
      <c r="K242" s="220"/>
      <c r="L242" s="225"/>
      <c r="M242" s="226"/>
      <c r="N242" s="227"/>
      <c r="O242" s="227"/>
      <c r="P242" s="227"/>
      <c r="Q242" s="227"/>
      <c r="R242" s="227"/>
      <c r="S242" s="227"/>
      <c r="T242" s="228"/>
      <c r="AT242" s="229" t="s">
        <v>157</v>
      </c>
      <c r="AU242" s="229" t="s">
        <v>83</v>
      </c>
      <c r="AV242" s="12" t="s">
        <v>83</v>
      </c>
      <c r="AW242" s="12" t="s">
        <v>37</v>
      </c>
      <c r="AX242" s="12" t="s">
        <v>81</v>
      </c>
      <c r="AY242" s="229" t="s">
        <v>144</v>
      </c>
    </row>
    <row r="243" spans="2:65" s="1" customFormat="1" ht="25.5" customHeight="1">
      <c r="B243" s="41"/>
      <c r="C243" s="203" t="s">
        <v>373</v>
      </c>
      <c r="D243" s="203" t="s">
        <v>146</v>
      </c>
      <c r="E243" s="204" t="s">
        <v>374</v>
      </c>
      <c r="F243" s="205" t="s">
        <v>375</v>
      </c>
      <c r="G243" s="206" t="s">
        <v>338</v>
      </c>
      <c r="H243" s="207">
        <v>88</v>
      </c>
      <c r="I243" s="208"/>
      <c r="J243" s="209">
        <f>ROUND(I243*H243,2)</f>
        <v>0</v>
      </c>
      <c r="K243" s="205" t="s">
        <v>150</v>
      </c>
      <c r="L243" s="61"/>
      <c r="M243" s="210" t="s">
        <v>30</v>
      </c>
      <c r="N243" s="211" t="s">
        <v>45</v>
      </c>
      <c r="O243" s="42"/>
      <c r="P243" s="212">
        <f>O243*H243</f>
        <v>0</v>
      </c>
      <c r="Q243" s="212">
        <v>3.6400000000000002E-2</v>
      </c>
      <c r="R243" s="212">
        <f>Q243*H243</f>
        <v>3.2032000000000003</v>
      </c>
      <c r="S243" s="212">
        <v>0</v>
      </c>
      <c r="T243" s="213">
        <f>S243*H243</f>
        <v>0</v>
      </c>
      <c r="AR243" s="24" t="s">
        <v>151</v>
      </c>
      <c r="AT243" s="24" t="s">
        <v>146</v>
      </c>
      <c r="AU243" s="24" t="s">
        <v>83</v>
      </c>
      <c r="AY243" s="24" t="s">
        <v>144</v>
      </c>
      <c r="BE243" s="214">
        <f>IF(N243="základní",J243,0)</f>
        <v>0</v>
      </c>
      <c r="BF243" s="214">
        <f>IF(N243="snížená",J243,0)</f>
        <v>0</v>
      </c>
      <c r="BG243" s="214">
        <f>IF(N243="zákl. přenesená",J243,0)</f>
        <v>0</v>
      </c>
      <c r="BH243" s="214">
        <f>IF(N243="sníž. přenesená",J243,0)</f>
        <v>0</v>
      </c>
      <c r="BI243" s="214">
        <f>IF(N243="nulová",J243,0)</f>
        <v>0</v>
      </c>
      <c r="BJ243" s="24" t="s">
        <v>81</v>
      </c>
      <c r="BK243" s="214">
        <f>ROUND(I243*H243,2)</f>
        <v>0</v>
      </c>
      <c r="BL243" s="24" t="s">
        <v>151</v>
      </c>
      <c r="BM243" s="24" t="s">
        <v>376</v>
      </c>
    </row>
    <row r="244" spans="2:65" s="1" customFormat="1" ht="27">
      <c r="B244" s="41"/>
      <c r="C244" s="63"/>
      <c r="D244" s="215" t="s">
        <v>153</v>
      </c>
      <c r="E244" s="63"/>
      <c r="F244" s="216" t="s">
        <v>377</v>
      </c>
      <c r="G244" s="63"/>
      <c r="H244" s="63"/>
      <c r="I244" s="172"/>
      <c r="J244" s="63"/>
      <c r="K244" s="63"/>
      <c r="L244" s="61"/>
      <c r="M244" s="217"/>
      <c r="N244" s="42"/>
      <c r="O244" s="42"/>
      <c r="P244" s="42"/>
      <c r="Q244" s="42"/>
      <c r="R244" s="42"/>
      <c r="S244" s="42"/>
      <c r="T244" s="78"/>
      <c r="AT244" s="24" t="s">
        <v>153</v>
      </c>
      <c r="AU244" s="24" t="s">
        <v>83</v>
      </c>
    </row>
    <row r="245" spans="2:65" s="1" customFormat="1" ht="108">
      <c r="B245" s="41"/>
      <c r="C245" s="63"/>
      <c r="D245" s="215" t="s">
        <v>155</v>
      </c>
      <c r="E245" s="63"/>
      <c r="F245" s="218" t="s">
        <v>378</v>
      </c>
      <c r="G245" s="63"/>
      <c r="H245" s="63"/>
      <c r="I245" s="172"/>
      <c r="J245" s="63"/>
      <c r="K245" s="63"/>
      <c r="L245" s="61"/>
      <c r="M245" s="217"/>
      <c r="N245" s="42"/>
      <c r="O245" s="42"/>
      <c r="P245" s="42"/>
      <c r="Q245" s="42"/>
      <c r="R245" s="42"/>
      <c r="S245" s="42"/>
      <c r="T245" s="78"/>
      <c r="AT245" s="24" t="s">
        <v>155</v>
      </c>
      <c r="AU245" s="24" t="s">
        <v>83</v>
      </c>
    </row>
    <row r="246" spans="2:65" s="12" customFormat="1">
      <c r="B246" s="219"/>
      <c r="C246" s="220"/>
      <c r="D246" s="215" t="s">
        <v>157</v>
      </c>
      <c r="E246" s="221" t="s">
        <v>30</v>
      </c>
      <c r="F246" s="222" t="s">
        <v>379</v>
      </c>
      <c r="G246" s="220"/>
      <c r="H246" s="223">
        <v>88</v>
      </c>
      <c r="I246" s="224"/>
      <c r="J246" s="220"/>
      <c r="K246" s="220"/>
      <c r="L246" s="225"/>
      <c r="M246" s="226"/>
      <c r="N246" s="227"/>
      <c r="O246" s="227"/>
      <c r="P246" s="227"/>
      <c r="Q246" s="227"/>
      <c r="R246" s="227"/>
      <c r="S246" s="227"/>
      <c r="T246" s="228"/>
      <c r="AT246" s="229" t="s">
        <v>157</v>
      </c>
      <c r="AU246" s="229" t="s">
        <v>83</v>
      </c>
      <c r="AV246" s="12" t="s">
        <v>83</v>
      </c>
      <c r="AW246" s="12" t="s">
        <v>37</v>
      </c>
      <c r="AX246" s="12" t="s">
        <v>81</v>
      </c>
      <c r="AY246" s="229" t="s">
        <v>144</v>
      </c>
    </row>
    <row r="247" spans="2:65" s="11" customFormat="1" ht="29.85" customHeight="1">
      <c r="B247" s="187"/>
      <c r="C247" s="188"/>
      <c r="D247" s="189" t="s">
        <v>73</v>
      </c>
      <c r="E247" s="201" t="s">
        <v>151</v>
      </c>
      <c r="F247" s="201" t="s">
        <v>380</v>
      </c>
      <c r="G247" s="188"/>
      <c r="H247" s="188"/>
      <c r="I247" s="191"/>
      <c r="J247" s="202">
        <f>BK247</f>
        <v>0</v>
      </c>
      <c r="K247" s="188"/>
      <c r="L247" s="193"/>
      <c r="M247" s="194"/>
      <c r="N247" s="195"/>
      <c r="O247" s="195"/>
      <c r="P247" s="196">
        <f>SUM(P248:P251)</f>
        <v>0</v>
      </c>
      <c r="Q247" s="195"/>
      <c r="R247" s="196">
        <f>SUM(R248:R251)</f>
        <v>0</v>
      </c>
      <c r="S247" s="195"/>
      <c r="T247" s="197">
        <f>SUM(T248:T251)</f>
        <v>0</v>
      </c>
      <c r="AR247" s="198" t="s">
        <v>81</v>
      </c>
      <c r="AT247" s="199" t="s">
        <v>73</v>
      </c>
      <c r="AU247" s="199" t="s">
        <v>81</v>
      </c>
      <c r="AY247" s="198" t="s">
        <v>144</v>
      </c>
      <c r="BK247" s="200">
        <f>SUM(BK248:BK251)</f>
        <v>0</v>
      </c>
    </row>
    <row r="248" spans="2:65" s="1" customFormat="1" ht="16.5" customHeight="1">
      <c r="B248" s="41"/>
      <c r="C248" s="203" t="s">
        <v>381</v>
      </c>
      <c r="D248" s="203" t="s">
        <v>146</v>
      </c>
      <c r="E248" s="204" t="s">
        <v>382</v>
      </c>
      <c r="F248" s="205" t="s">
        <v>383</v>
      </c>
      <c r="G248" s="206" t="s">
        <v>149</v>
      </c>
      <c r="H248" s="207">
        <v>0.24</v>
      </c>
      <c r="I248" s="208"/>
      <c r="J248" s="209">
        <f>ROUND(I248*H248,2)</f>
        <v>0</v>
      </c>
      <c r="K248" s="205" t="s">
        <v>150</v>
      </c>
      <c r="L248" s="61"/>
      <c r="M248" s="210" t="s">
        <v>30</v>
      </c>
      <c r="N248" s="211" t="s">
        <v>45</v>
      </c>
      <c r="O248" s="42"/>
      <c r="P248" s="212">
        <f>O248*H248</f>
        <v>0</v>
      </c>
      <c r="Q248" s="212">
        <v>0</v>
      </c>
      <c r="R248" s="212">
        <f>Q248*H248</f>
        <v>0</v>
      </c>
      <c r="S248" s="212">
        <v>0</v>
      </c>
      <c r="T248" s="213">
        <f>S248*H248</f>
        <v>0</v>
      </c>
      <c r="AR248" s="24" t="s">
        <v>151</v>
      </c>
      <c r="AT248" s="24" t="s">
        <v>146</v>
      </c>
      <c r="AU248" s="24" t="s">
        <v>83</v>
      </c>
      <c r="AY248" s="24" t="s">
        <v>144</v>
      </c>
      <c r="BE248" s="214">
        <f>IF(N248="základní",J248,0)</f>
        <v>0</v>
      </c>
      <c r="BF248" s="214">
        <f>IF(N248="snížená",J248,0)</f>
        <v>0</v>
      </c>
      <c r="BG248" s="214">
        <f>IF(N248="zákl. přenesená",J248,0)</f>
        <v>0</v>
      </c>
      <c r="BH248" s="214">
        <f>IF(N248="sníž. přenesená",J248,0)</f>
        <v>0</v>
      </c>
      <c r="BI248" s="214">
        <f>IF(N248="nulová",J248,0)</f>
        <v>0</v>
      </c>
      <c r="BJ248" s="24" t="s">
        <v>81</v>
      </c>
      <c r="BK248" s="214">
        <f>ROUND(I248*H248,2)</f>
        <v>0</v>
      </c>
      <c r="BL248" s="24" t="s">
        <v>151</v>
      </c>
      <c r="BM248" s="24" t="s">
        <v>384</v>
      </c>
    </row>
    <row r="249" spans="2:65" s="1" customFormat="1">
      <c r="B249" s="41"/>
      <c r="C249" s="63"/>
      <c r="D249" s="215" t="s">
        <v>153</v>
      </c>
      <c r="E249" s="63"/>
      <c r="F249" s="216" t="s">
        <v>385</v>
      </c>
      <c r="G249" s="63"/>
      <c r="H249" s="63"/>
      <c r="I249" s="172"/>
      <c r="J249" s="63"/>
      <c r="K249" s="63"/>
      <c r="L249" s="61"/>
      <c r="M249" s="217"/>
      <c r="N249" s="42"/>
      <c r="O249" s="42"/>
      <c r="P249" s="42"/>
      <c r="Q249" s="42"/>
      <c r="R249" s="42"/>
      <c r="S249" s="42"/>
      <c r="T249" s="78"/>
      <c r="AT249" s="24" t="s">
        <v>153</v>
      </c>
      <c r="AU249" s="24" t="s">
        <v>83</v>
      </c>
    </row>
    <row r="250" spans="2:65" s="1" customFormat="1" ht="54">
      <c r="B250" s="41"/>
      <c r="C250" s="63"/>
      <c r="D250" s="215" t="s">
        <v>155</v>
      </c>
      <c r="E250" s="63"/>
      <c r="F250" s="218" t="s">
        <v>386</v>
      </c>
      <c r="G250" s="63"/>
      <c r="H250" s="63"/>
      <c r="I250" s="172"/>
      <c r="J250" s="63"/>
      <c r="K250" s="63"/>
      <c r="L250" s="61"/>
      <c r="M250" s="217"/>
      <c r="N250" s="42"/>
      <c r="O250" s="42"/>
      <c r="P250" s="42"/>
      <c r="Q250" s="42"/>
      <c r="R250" s="42"/>
      <c r="S250" s="42"/>
      <c r="T250" s="78"/>
      <c r="AT250" s="24" t="s">
        <v>155</v>
      </c>
      <c r="AU250" s="24" t="s">
        <v>83</v>
      </c>
    </row>
    <row r="251" spans="2:65" s="12" customFormat="1">
      <c r="B251" s="219"/>
      <c r="C251" s="220"/>
      <c r="D251" s="215" t="s">
        <v>157</v>
      </c>
      <c r="E251" s="221" t="s">
        <v>30</v>
      </c>
      <c r="F251" s="222" t="s">
        <v>387</v>
      </c>
      <c r="G251" s="220"/>
      <c r="H251" s="223">
        <v>0.24</v>
      </c>
      <c r="I251" s="224"/>
      <c r="J251" s="220"/>
      <c r="K251" s="220"/>
      <c r="L251" s="225"/>
      <c r="M251" s="226"/>
      <c r="N251" s="227"/>
      <c r="O251" s="227"/>
      <c r="P251" s="227"/>
      <c r="Q251" s="227"/>
      <c r="R251" s="227"/>
      <c r="S251" s="227"/>
      <c r="T251" s="228"/>
      <c r="AT251" s="229" t="s">
        <v>157</v>
      </c>
      <c r="AU251" s="229" t="s">
        <v>83</v>
      </c>
      <c r="AV251" s="12" t="s">
        <v>83</v>
      </c>
      <c r="AW251" s="12" t="s">
        <v>37</v>
      </c>
      <c r="AX251" s="12" t="s">
        <v>81</v>
      </c>
      <c r="AY251" s="229" t="s">
        <v>144</v>
      </c>
    </row>
    <row r="252" spans="2:65" s="11" customFormat="1" ht="29.85" customHeight="1">
      <c r="B252" s="187"/>
      <c r="C252" s="188"/>
      <c r="D252" s="189" t="s">
        <v>73</v>
      </c>
      <c r="E252" s="201" t="s">
        <v>179</v>
      </c>
      <c r="F252" s="201" t="s">
        <v>388</v>
      </c>
      <c r="G252" s="188"/>
      <c r="H252" s="188"/>
      <c r="I252" s="191"/>
      <c r="J252" s="202">
        <f>BK252</f>
        <v>0</v>
      </c>
      <c r="K252" s="188"/>
      <c r="L252" s="193"/>
      <c r="M252" s="194"/>
      <c r="N252" s="195"/>
      <c r="O252" s="195"/>
      <c r="P252" s="196">
        <f>SUM(P253:P301)</f>
        <v>0</v>
      </c>
      <c r="Q252" s="195"/>
      <c r="R252" s="196">
        <f>SUM(R253:R301)</f>
        <v>69.378679999999989</v>
      </c>
      <c r="S252" s="195"/>
      <c r="T252" s="197">
        <f>SUM(T253:T301)</f>
        <v>0</v>
      </c>
      <c r="AR252" s="198" t="s">
        <v>81</v>
      </c>
      <c r="AT252" s="199" t="s">
        <v>73</v>
      </c>
      <c r="AU252" s="199" t="s">
        <v>81</v>
      </c>
      <c r="AY252" s="198" t="s">
        <v>144</v>
      </c>
      <c r="BK252" s="200">
        <f>SUM(BK253:BK301)</f>
        <v>0</v>
      </c>
    </row>
    <row r="253" spans="2:65" s="1" customFormat="1" ht="16.5" customHeight="1">
      <c r="B253" s="41"/>
      <c r="C253" s="203" t="s">
        <v>389</v>
      </c>
      <c r="D253" s="203" t="s">
        <v>146</v>
      </c>
      <c r="E253" s="204" t="s">
        <v>390</v>
      </c>
      <c r="F253" s="205" t="s">
        <v>391</v>
      </c>
      <c r="G253" s="206" t="s">
        <v>200</v>
      </c>
      <c r="H253" s="207">
        <v>392</v>
      </c>
      <c r="I253" s="208"/>
      <c r="J253" s="209">
        <f>ROUND(I253*H253,2)</f>
        <v>0</v>
      </c>
      <c r="K253" s="205" t="s">
        <v>150</v>
      </c>
      <c r="L253" s="61"/>
      <c r="M253" s="210" t="s">
        <v>30</v>
      </c>
      <c r="N253" s="211" t="s">
        <v>45</v>
      </c>
      <c r="O253" s="42"/>
      <c r="P253" s="212">
        <f>O253*H253</f>
        <v>0</v>
      </c>
      <c r="Q253" s="212">
        <v>0</v>
      </c>
      <c r="R253" s="212">
        <f>Q253*H253</f>
        <v>0</v>
      </c>
      <c r="S253" s="212">
        <v>0</v>
      </c>
      <c r="T253" s="213">
        <f>S253*H253</f>
        <v>0</v>
      </c>
      <c r="AR253" s="24" t="s">
        <v>151</v>
      </c>
      <c r="AT253" s="24" t="s">
        <v>146</v>
      </c>
      <c r="AU253" s="24" t="s">
        <v>83</v>
      </c>
      <c r="AY253" s="24" t="s">
        <v>144</v>
      </c>
      <c r="BE253" s="214">
        <f>IF(N253="základní",J253,0)</f>
        <v>0</v>
      </c>
      <c r="BF253" s="214">
        <f>IF(N253="snížená",J253,0)</f>
        <v>0</v>
      </c>
      <c r="BG253" s="214">
        <f>IF(N253="zákl. přenesená",J253,0)</f>
        <v>0</v>
      </c>
      <c r="BH253" s="214">
        <f>IF(N253="sníž. přenesená",J253,0)</f>
        <v>0</v>
      </c>
      <c r="BI253" s="214">
        <f>IF(N253="nulová",J253,0)</f>
        <v>0</v>
      </c>
      <c r="BJ253" s="24" t="s">
        <v>81</v>
      </c>
      <c r="BK253" s="214">
        <f>ROUND(I253*H253,2)</f>
        <v>0</v>
      </c>
      <c r="BL253" s="24" t="s">
        <v>151</v>
      </c>
      <c r="BM253" s="24" t="s">
        <v>392</v>
      </c>
    </row>
    <row r="254" spans="2:65" s="1" customFormat="1">
      <c r="B254" s="41"/>
      <c r="C254" s="63"/>
      <c r="D254" s="215" t="s">
        <v>153</v>
      </c>
      <c r="E254" s="63"/>
      <c r="F254" s="216" t="s">
        <v>393</v>
      </c>
      <c r="G254" s="63"/>
      <c r="H254" s="63"/>
      <c r="I254" s="172"/>
      <c r="J254" s="63"/>
      <c r="K254" s="63"/>
      <c r="L254" s="61"/>
      <c r="M254" s="217"/>
      <c r="N254" s="42"/>
      <c r="O254" s="42"/>
      <c r="P254" s="42"/>
      <c r="Q254" s="42"/>
      <c r="R254" s="42"/>
      <c r="S254" s="42"/>
      <c r="T254" s="78"/>
      <c r="AT254" s="24" t="s">
        <v>153</v>
      </c>
      <c r="AU254" s="24" t="s">
        <v>83</v>
      </c>
    </row>
    <row r="255" spans="2:65" s="12" customFormat="1">
      <c r="B255" s="219"/>
      <c r="C255" s="220"/>
      <c r="D255" s="215" t="s">
        <v>157</v>
      </c>
      <c r="E255" s="221" t="s">
        <v>30</v>
      </c>
      <c r="F255" s="222" t="s">
        <v>394</v>
      </c>
      <c r="G255" s="220"/>
      <c r="H255" s="223">
        <v>392</v>
      </c>
      <c r="I255" s="224"/>
      <c r="J255" s="220"/>
      <c r="K255" s="220"/>
      <c r="L255" s="225"/>
      <c r="M255" s="226"/>
      <c r="N255" s="227"/>
      <c r="O255" s="227"/>
      <c r="P255" s="227"/>
      <c r="Q255" s="227"/>
      <c r="R255" s="227"/>
      <c r="S255" s="227"/>
      <c r="T255" s="228"/>
      <c r="AT255" s="229" t="s">
        <v>157</v>
      </c>
      <c r="AU255" s="229" t="s">
        <v>83</v>
      </c>
      <c r="AV255" s="12" t="s">
        <v>83</v>
      </c>
      <c r="AW255" s="12" t="s">
        <v>37</v>
      </c>
      <c r="AX255" s="12" t="s">
        <v>81</v>
      </c>
      <c r="AY255" s="229" t="s">
        <v>144</v>
      </c>
    </row>
    <row r="256" spans="2:65" s="1" customFormat="1" ht="16.5" customHeight="1">
      <c r="B256" s="41"/>
      <c r="C256" s="203" t="s">
        <v>395</v>
      </c>
      <c r="D256" s="203" t="s">
        <v>146</v>
      </c>
      <c r="E256" s="204" t="s">
        <v>396</v>
      </c>
      <c r="F256" s="205" t="s">
        <v>397</v>
      </c>
      <c r="G256" s="206" t="s">
        <v>200</v>
      </c>
      <c r="H256" s="207">
        <v>23</v>
      </c>
      <c r="I256" s="208"/>
      <c r="J256" s="209">
        <f>ROUND(I256*H256,2)</f>
        <v>0</v>
      </c>
      <c r="K256" s="205" t="s">
        <v>150</v>
      </c>
      <c r="L256" s="61"/>
      <c r="M256" s="210" t="s">
        <v>30</v>
      </c>
      <c r="N256" s="211" t="s">
        <v>45</v>
      </c>
      <c r="O256" s="42"/>
      <c r="P256" s="212">
        <f>O256*H256</f>
        <v>0</v>
      </c>
      <c r="Q256" s="212">
        <v>0</v>
      </c>
      <c r="R256" s="212">
        <f>Q256*H256</f>
        <v>0</v>
      </c>
      <c r="S256" s="212">
        <v>0</v>
      </c>
      <c r="T256" s="213">
        <f>S256*H256</f>
        <v>0</v>
      </c>
      <c r="AR256" s="24" t="s">
        <v>151</v>
      </c>
      <c r="AT256" s="24" t="s">
        <v>146</v>
      </c>
      <c r="AU256" s="24" t="s">
        <v>83</v>
      </c>
      <c r="AY256" s="24" t="s">
        <v>144</v>
      </c>
      <c r="BE256" s="214">
        <f>IF(N256="základní",J256,0)</f>
        <v>0</v>
      </c>
      <c r="BF256" s="214">
        <f>IF(N256="snížená",J256,0)</f>
        <v>0</v>
      </c>
      <c r="BG256" s="214">
        <f>IF(N256="zákl. přenesená",J256,0)</f>
        <v>0</v>
      </c>
      <c r="BH256" s="214">
        <f>IF(N256="sníž. přenesená",J256,0)</f>
        <v>0</v>
      </c>
      <c r="BI256" s="214">
        <f>IF(N256="nulová",J256,0)</f>
        <v>0</v>
      </c>
      <c r="BJ256" s="24" t="s">
        <v>81</v>
      </c>
      <c r="BK256" s="214">
        <f>ROUND(I256*H256,2)</f>
        <v>0</v>
      </c>
      <c r="BL256" s="24" t="s">
        <v>151</v>
      </c>
      <c r="BM256" s="24" t="s">
        <v>398</v>
      </c>
    </row>
    <row r="257" spans="2:65" s="1" customFormat="1">
      <c r="B257" s="41"/>
      <c r="C257" s="63"/>
      <c r="D257" s="215" t="s">
        <v>153</v>
      </c>
      <c r="E257" s="63"/>
      <c r="F257" s="216" t="s">
        <v>399</v>
      </c>
      <c r="G257" s="63"/>
      <c r="H257" s="63"/>
      <c r="I257" s="172"/>
      <c r="J257" s="63"/>
      <c r="K257" s="63"/>
      <c r="L257" s="61"/>
      <c r="M257" s="217"/>
      <c r="N257" s="42"/>
      <c r="O257" s="42"/>
      <c r="P257" s="42"/>
      <c r="Q257" s="42"/>
      <c r="R257" s="42"/>
      <c r="S257" s="42"/>
      <c r="T257" s="78"/>
      <c r="AT257" s="24" t="s">
        <v>153</v>
      </c>
      <c r="AU257" s="24" t="s">
        <v>83</v>
      </c>
    </row>
    <row r="258" spans="2:65" s="12" customFormat="1">
      <c r="B258" s="219"/>
      <c r="C258" s="220"/>
      <c r="D258" s="215" t="s">
        <v>157</v>
      </c>
      <c r="E258" s="221" t="s">
        <v>30</v>
      </c>
      <c r="F258" s="222" t="s">
        <v>299</v>
      </c>
      <c r="G258" s="220"/>
      <c r="H258" s="223">
        <v>23</v>
      </c>
      <c r="I258" s="224"/>
      <c r="J258" s="220"/>
      <c r="K258" s="220"/>
      <c r="L258" s="225"/>
      <c r="M258" s="226"/>
      <c r="N258" s="227"/>
      <c r="O258" s="227"/>
      <c r="P258" s="227"/>
      <c r="Q258" s="227"/>
      <c r="R258" s="227"/>
      <c r="S258" s="227"/>
      <c r="T258" s="228"/>
      <c r="AT258" s="229" t="s">
        <v>157</v>
      </c>
      <c r="AU258" s="229" t="s">
        <v>83</v>
      </c>
      <c r="AV258" s="12" t="s">
        <v>83</v>
      </c>
      <c r="AW258" s="12" t="s">
        <v>37</v>
      </c>
      <c r="AX258" s="12" t="s">
        <v>81</v>
      </c>
      <c r="AY258" s="229" t="s">
        <v>144</v>
      </c>
    </row>
    <row r="259" spans="2:65" s="1" customFormat="1" ht="25.5" customHeight="1">
      <c r="B259" s="41"/>
      <c r="C259" s="203" t="s">
        <v>400</v>
      </c>
      <c r="D259" s="203" t="s">
        <v>146</v>
      </c>
      <c r="E259" s="204" t="s">
        <v>401</v>
      </c>
      <c r="F259" s="205" t="s">
        <v>402</v>
      </c>
      <c r="G259" s="206" t="s">
        <v>200</v>
      </c>
      <c r="H259" s="207">
        <v>102</v>
      </c>
      <c r="I259" s="208"/>
      <c r="J259" s="209">
        <f>ROUND(I259*H259,2)</f>
        <v>0</v>
      </c>
      <c r="K259" s="205" t="s">
        <v>150</v>
      </c>
      <c r="L259" s="61"/>
      <c r="M259" s="210" t="s">
        <v>30</v>
      </c>
      <c r="N259" s="211" t="s">
        <v>45</v>
      </c>
      <c r="O259" s="42"/>
      <c r="P259" s="212">
        <f>O259*H259</f>
        <v>0</v>
      </c>
      <c r="Q259" s="212">
        <v>0</v>
      </c>
      <c r="R259" s="212">
        <f>Q259*H259</f>
        <v>0</v>
      </c>
      <c r="S259" s="212">
        <v>0</v>
      </c>
      <c r="T259" s="213">
        <f>S259*H259</f>
        <v>0</v>
      </c>
      <c r="AR259" s="24" t="s">
        <v>151</v>
      </c>
      <c r="AT259" s="24" t="s">
        <v>146</v>
      </c>
      <c r="AU259" s="24" t="s">
        <v>83</v>
      </c>
      <c r="AY259" s="24" t="s">
        <v>144</v>
      </c>
      <c r="BE259" s="214">
        <f>IF(N259="základní",J259,0)</f>
        <v>0</v>
      </c>
      <c r="BF259" s="214">
        <f>IF(N259="snížená",J259,0)</f>
        <v>0</v>
      </c>
      <c r="BG259" s="214">
        <f>IF(N259="zákl. přenesená",J259,0)</f>
        <v>0</v>
      </c>
      <c r="BH259" s="214">
        <f>IF(N259="sníž. přenesená",J259,0)</f>
        <v>0</v>
      </c>
      <c r="BI259" s="214">
        <f>IF(N259="nulová",J259,0)</f>
        <v>0</v>
      </c>
      <c r="BJ259" s="24" t="s">
        <v>81</v>
      </c>
      <c r="BK259" s="214">
        <f>ROUND(I259*H259,2)</f>
        <v>0</v>
      </c>
      <c r="BL259" s="24" t="s">
        <v>151</v>
      </c>
      <c r="BM259" s="24" t="s">
        <v>403</v>
      </c>
    </row>
    <row r="260" spans="2:65" s="1" customFormat="1" ht="27">
      <c r="B260" s="41"/>
      <c r="C260" s="63"/>
      <c r="D260" s="215" t="s">
        <v>153</v>
      </c>
      <c r="E260" s="63"/>
      <c r="F260" s="216" t="s">
        <v>404</v>
      </c>
      <c r="G260" s="63"/>
      <c r="H260" s="63"/>
      <c r="I260" s="172"/>
      <c r="J260" s="63"/>
      <c r="K260" s="63"/>
      <c r="L260" s="61"/>
      <c r="M260" s="217"/>
      <c r="N260" s="42"/>
      <c r="O260" s="42"/>
      <c r="P260" s="42"/>
      <c r="Q260" s="42"/>
      <c r="R260" s="42"/>
      <c r="S260" s="42"/>
      <c r="T260" s="78"/>
      <c r="AT260" s="24" t="s">
        <v>153</v>
      </c>
      <c r="AU260" s="24" t="s">
        <v>83</v>
      </c>
    </row>
    <row r="261" spans="2:65" s="1" customFormat="1" ht="27">
      <c r="B261" s="41"/>
      <c r="C261" s="63"/>
      <c r="D261" s="215" t="s">
        <v>155</v>
      </c>
      <c r="E261" s="63"/>
      <c r="F261" s="218" t="s">
        <v>405</v>
      </c>
      <c r="G261" s="63"/>
      <c r="H261" s="63"/>
      <c r="I261" s="172"/>
      <c r="J261" s="63"/>
      <c r="K261" s="63"/>
      <c r="L261" s="61"/>
      <c r="M261" s="217"/>
      <c r="N261" s="42"/>
      <c r="O261" s="42"/>
      <c r="P261" s="42"/>
      <c r="Q261" s="42"/>
      <c r="R261" s="42"/>
      <c r="S261" s="42"/>
      <c r="T261" s="78"/>
      <c r="AT261" s="24" t="s">
        <v>155</v>
      </c>
      <c r="AU261" s="24" t="s">
        <v>83</v>
      </c>
    </row>
    <row r="262" spans="2:65" s="12" customFormat="1">
      <c r="B262" s="219"/>
      <c r="C262" s="220"/>
      <c r="D262" s="215" t="s">
        <v>157</v>
      </c>
      <c r="E262" s="221" t="s">
        <v>30</v>
      </c>
      <c r="F262" s="222" t="s">
        <v>406</v>
      </c>
      <c r="G262" s="220"/>
      <c r="H262" s="223">
        <v>102</v>
      </c>
      <c r="I262" s="224"/>
      <c r="J262" s="220"/>
      <c r="K262" s="220"/>
      <c r="L262" s="225"/>
      <c r="M262" s="226"/>
      <c r="N262" s="227"/>
      <c r="O262" s="227"/>
      <c r="P262" s="227"/>
      <c r="Q262" s="227"/>
      <c r="R262" s="227"/>
      <c r="S262" s="227"/>
      <c r="T262" s="228"/>
      <c r="AT262" s="229" t="s">
        <v>157</v>
      </c>
      <c r="AU262" s="229" t="s">
        <v>83</v>
      </c>
      <c r="AV262" s="12" t="s">
        <v>83</v>
      </c>
      <c r="AW262" s="12" t="s">
        <v>37</v>
      </c>
      <c r="AX262" s="12" t="s">
        <v>81</v>
      </c>
      <c r="AY262" s="229" t="s">
        <v>144</v>
      </c>
    </row>
    <row r="263" spans="2:65" s="1" customFormat="1" ht="16.5" customHeight="1">
      <c r="B263" s="41"/>
      <c r="C263" s="203" t="s">
        <v>407</v>
      </c>
      <c r="D263" s="203" t="s">
        <v>146</v>
      </c>
      <c r="E263" s="204" t="s">
        <v>408</v>
      </c>
      <c r="F263" s="205" t="s">
        <v>409</v>
      </c>
      <c r="G263" s="206" t="s">
        <v>200</v>
      </c>
      <c r="H263" s="207">
        <v>102</v>
      </c>
      <c r="I263" s="208"/>
      <c r="J263" s="209">
        <f>ROUND(I263*H263,2)</f>
        <v>0</v>
      </c>
      <c r="K263" s="205" t="s">
        <v>150</v>
      </c>
      <c r="L263" s="61"/>
      <c r="M263" s="210" t="s">
        <v>30</v>
      </c>
      <c r="N263" s="211" t="s">
        <v>45</v>
      </c>
      <c r="O263" s="42"/>
      <c r="P263" s="212">
        <f>O263*H263</f>
        <v>0</v>
      </c>
      <c r="Q263" s="212">
        <v>0</v>
      </c>
      <c r="R263" s="212">
        <f>Q263*H263</f>
        <v>0</v>
      </c>
      <c r="S263" s="212">
        <v>0</v>
      </c>
      <c r="T263" s="213">
        <f>S263*H263</f>
        <v>0</v>
      </c>
      <c r="AR263" s="24" t="s">
        <v>151</v>
      </c>
      <c r="AT263" s="24" t="s">
        <v>146</v>
      </c>
      <c r="AU263" s="24" t="s">
        <v>83</v>
      </c>
      <c r="AY263" s="24" t="s">
        <v>144</v>
      </c>
      <c r="BE263" s="214">
        <f>IF(N263="základní",J263,0)</f>
        <v>0</v>
      </c>
      <c r="BF263" s="214">
        <f>IF(N263="snížená",J263,0)</f>
        <v>0</v>
      </c>
      <c r="BG263" s="214">
        <f>IF(N263="zákl. přenesená",J263,0)</f>
        <v>0</v>
      </c>
      <c r="BH263" s="214">
        <f>IF(N263="sníž. přenesená",J263,0)</f>
        <v>0</v>
      </c>
      <c r="BI263" s="214">
        <f>IF(N263="nulová",J263,0)</f>
        <v>0</v>
      </c>
      <c r="BJ263" s="24" t="s">
        <v>81</v>
      </c>
      <c r="BK263" s="214">
        <f>ROUND(I263*H263,2)</f>
        <v>0</v>
      </c>
      <c r="BL263" s="24" t="s">
        <v>151</v>
      </c>
      <c r="BM263" s="24" t="s">
        <v>410</v>
      </c>
    </row>
    <row r="264" spans="2:65" s="1" customFormat="1" ht="27">
      <c r="B264" s="41"/>
      <c r="C264" s="63"/>
      <c r="D264" s="215" t="s">
        <v>153</v>
      </c>
      <c r="E264" s="63"/>
      <c r="F264" s="216" t="s">
        <v>411</v>
      </c>
      <c r="G264" s="63"/>
      <c r="H264" s="63"/>
      <c r="I264" s="172"/>
      <c r="J264" s="63"/>
      <c r="K264" s="63"/>
      <c r="L264" s="61"/>
      <c r="M264" s="217"/>
      <c r="N264" s="42"/>
      <c r="O264" s="42"/>
      <c r="P264" s="42"/>
      <c r="Q264" s="42"/>
      <c r="R264" s="42"/>
      <c r="S264" s="42"/>
      <c r="T264" s="78"/>
      <c r="AT264" s="24" t="s">
        <v>153</v>
      </c>
      <c r="AU264" s="24" t="s">
        <v>83</v>
      </c>
    </row>
    <row r="265" spans="2:65" s="1" customFormat="1" ht="94.5">
      <c r="B265" s="41"/>
      <c r="C265" s="63"/>
      <c r="D265" s="215" t="s">
        <v>155</v>
      </c>
      <c r="E265" s="63"/>
      <c r="F265" s="218" t="s">
        <v>412</v>
      </c>
      <c r="G265" s="63"/>
      <c r="H265" s="63"/>
      <c r="I265" s="172"/>
      <c r="J265" s="63"/>
      <c r="K265" s="63"/>
      <c r="L265" s="61"/>
      <c r="M265" s="217"/>
      <c r="N265" s="42"/>
      <c r="O265" s="42"/>
      <c r="P265" s="42"/>
      <c r="Q265" s="42"/>
      <c r="R265" s="42"/>
      <c r="S265" s="42"/>
      <c r="T265" s="78"/>
      <c r="AT265" s="24" t="s">
        <v>155</v>
      </c>
      <c r="AU265" s="24" t="s">
        <v>83</v>
      </c>
    </row>
    <row r="266" spans="2:65" s="12" customFormat="1">
      <c r="B266" s="219"/>
      <c r="C266" s="220"/>
      <c r="D266" s="215" t="s">
        <v>157</v>
      </c>
      <c r="E266" s="221" t="s">
        <v>30</v>
      </c>
      <c r="F266" s="222" t="s">
        <v>406</v>
      </c>
      <c r="G266" s="220"/>
      <c r="H266" s="223">
        <v>102</v>
      </c>
      <c r="I266" s="224"/>
      <c r="J266" s="220"/>
      <c r="K266" s="220"/>
      <c r="L266" s="225"/>
      <c r="M266" s="226"/>
      <c r="N266" s="227"/>
      <c r="O266" s="227"/>
      <c r="P266" s="227"/>
      <c r="Q266" s="227"/>
      <c r="R266" s="227"/>
      <c r="S266" s="227"/>
      <c r="T266" s="228"/>
      <c r="AT266" s="229" t="s">
        <v>157</v>
      </c>
      <c r="AU266" s="229" t="s">
        <v>83</v>
      </c>
      <c r="AV266" s="12" t="s">
        <v>83</v>
      </c>
      <c r="AW266" s="12" t="s">
        <v>37</v>
      </c>
      <c r="AX266" s="12" t="s">
        <v>81</v>
      </c>
      <c r="AY266" s="229" t="s">
        <v>144</v>
      </c>
    </row>
    <row r="267" spans="2:65" s="1" customFormat="1" ht="16.5" customHeight="1">
      <c r="B267" s="41"/>
      <c r="C267" s="203" t="s">
        <v>212</v>
      </c>
      <c r="D267" s="203" t="s">
        <v>146</v>
      </c>
      <c r="E267" s="204" t="s">
        <v>413</v>
      </c>
      <c r="F267" s="205" t="s">
        <v>414</v>
      </c>
      <c r="G267" s="206" t="s">
        <v>200</v>
      </c>
      <c r="H267" s="207">
        <v>102</v>
      </c>
      <c r="I267" s="208"/>
      <c r="J267" s="209">
        <f>ROUND(I267*H267,2)</f>
        <v>0</v>
      </c>
      <c r="K267" s="205" t="s">
        <v>150</v>
      </c>
      <c r="L267" s="61"/>
      <c r="M267" s="210" t="s">
        <v>30</v>
      </c>
      <c r="N267" s="211" t="s">
        <v>45</v>
      </c>
      <c r="O267" s="42"/>
      <c r="P267" s="212">
        <f>O267*H267</f>
        <v>0</v>
      </c>
      <c r="Q267" s="212">
        <v>0</v>
      </c>
      <c r="R267" s="212">
        <f>Q267*H267</f>
        <v>0</v>
      </c>
      <c r="S267" s="212">
        <v>0</v>
      </c>
      <c r="T267" s="213">
        <f>S267*H267</f>
        <v>0</v>
      </c>
      <c r="AR267" s="24" t="s">
        <v>151</v>
      </c>
      <c r="AT267" s="24" t="s">
        <v>146</v>
      </c>
      <c r="AU267" s="24" t="s">
        <v>83</v>
      </c>
      <c r="AY267" s="24" t="s">
        <v>144</v>
      </c>
      <c r="BE267" s="214">
        <f>IF(N267="základní",J267,0)</f>
        <v>0</v>
      </c>
      <c r="BF267" s="214">
        <f>IF(N267="snížená",J267,0)</f>
        <v>0</v>
      </c>
      <c r="BG267" s="214">
        <f>IF(N267="zákl. přenesená",J267,0)</f>
        <v>0</v>
      </c>
      <c r="BH267" s="214">
        <f>IF(N267="sníž. přenesená",J267,0)</f>
        <v>0</v>
      </c>
      <c r="BI267" s="214">
        <f>IF(N267="nulová",J267,0)</f>
        <v>0</v>
      </c>
      <c r="BJ267" s="24" t="s">
        <v>81</v>
      </c>
      <c r="BK267" s="214">
        <f>ROUND(I267*H267,2)</f>
        <v>0</v>
      </c>
      <c r="BL267" s="24" t="s">
        <v>151</v>
      </c>
      <c r="BM267" s="24" t="s">
        <v>415</v>
      </c>
    </row>
    <row r="268" spans="2:65" s="1" customFormat="1">
      <c r="B268" s="41"/>
      <c r="C268" s="63"/>
      <c r="D268" s="215" t="s">
        <v>153</v>
      </c>
      <c r="E268" s="63"/>
      <c r="F268" s="216" t="s">
        <v>416</v>
      </c>
      <c r="G268" s="63"/>
      <c r="H268" s="63"/>
      <c r="I268" s="172"/>
      <c r="J268" s="63"/>
      <c r="K268" s="63"/>
      <c r="L268" s="61"/>
      <c r="M268" s="217"/>
      <c r="N268" s="42"/>
      <c r="O268" s="42"/>
      <c r="P268" s="42"/>
      <c r="Q268" s="42"/>
      <c r="R268" s="42"/>
      <c r="S268" s="42"/>
      <c r="T268" s="78"/>
      <c r="AT268" s="24" t="s">
        <v>153</v>
      </c>
      <c r="AU268" s="24" t="s">
        <v>83</v>
      </c>
    </row>
    <row r="269" spans="2:65" s="1" customFormat="1" ht="40.5">
      <c r="B269" s="41"/>
      <c r="C269" s="63"/>
      <c r="D269" s="215" t="s">
        <v>155</v>
      </c>
      <c r="E269" s="63"/>
      <c r="F269" s="218" t="s">
        <v>417</v>
      </c>
      <c r="G269" s="63"/>
      <c r="H269" s="63"/>
      <c r="I269" s="172"/>
      <c r="J269" s="63"/>
      <c r="K269" s="63"/>
      <c r="L269" s="61"/>
      <c r="M269" s="217"/>
      <c r="N269" s="42"/>
      <c r="O269" s="42"/>
      <c r="P269" s="42"/>
      <c r="Q269" s="42"/>
      <c r="R269" s="42"/>
      <c r="S269" s="42"/>
      <c r="T269" s="78"/>
      <c r="AT269" s="24" t="s">
        <v>155</v>
      </c>
      <c r="AU269" s="24" t="s">
        <v>83</v>
      </c>
    </row>
    <row r="270" spans="2:65" s="12" customFormat="1">
      <c r="B270" s="219"/>
      <c r="C270" s="220"/>
      <c r="D270" s="215" t="s">
        <v>157</v>
      </c>
      <c r="E270" s="221" t="s">
        <v>30</v>
      </c>
      <c r="F270" s="222" t="s">
        <v>406</v>
      </c>
      <c r="G270" s="220"/>
      <c r="H270" s="223">
        <v>102</v>
      </c>
      <c r="I270" s="224"/>
      <c r="J270" s="220"/>
      <c r="K270" s="220"/>
      <c r="L270" s="225"/>
      <c r="M270" s="226"/>
      <c r="N270" s="227"/>
      <c r="O270" s="227"/>
      <c r="P270" s="227"/>
      <c r="Q270" s="227"/>
      <c r="R270" s="227"/>
      <c r="S270" s="227"/>
      <c r="T270" s="228"/>
      <c r="AT270" s="229" t="s">
        <v>157</v>
      </c>
      <c r="AU270" s="229" t="s">
        <v>83</v>
      </c>
      <c r="AV270" s="12" t="s">
        <v>83</v>
      </c>
      <c r="AW270" s="12" t="s">
        <v>37</v>
      </c>
      <c r="AX270" s="12" t="s">
        <v>81</v>
      </c>
      <c r="AY270" s="229" t="s">
        <v>144</v>
      </c>
    </row>
    <row r="271" spans="2:65" s="1" customFormat="1" ht="16.5" customHeight="1">
      <c r="B271" s="41"/>
      <c r="C271" s="203" t="s">
        <v>418</v>
      </c>
      <c r="D271" s="203" t="s">
        <v>146</v>
      </c>
      <c r="E271" s="204" t="s">
        <v>419</v>
      </c>
      <c r="F271" s="205" t="s">
        <v>420</v>
      </c>
      <c r="G271" s="206" t="s">
        <v>200</v>
      </c>
      <c r="H271" s="207">
        <v>102</v>
      </c>
      <c r="I271" s="208"/>
      <c r="J271" s="209">
        <f>ROUND(I271*H271,2)</f>
        <v>0</v>
      </c>
      <c r="K271" s="205" t="s">
        <v>150</v>
      </c>
      <c r="L271" s="61"/>
      <c r="M271" s="210" t="s">
        <v>30</v>
      </c>
      <c r="N271" s="211" t="s">
        <v>45</v>
      </c>
      <c r="O271" s="42"/>
      <c r="P271" s="212">
        <f>O271*H271</f>
        <v>0</v>
      </c>
      <c r="Q271" s="212">
        <v>0</v>
      </c>
      <c r="R271" s="212">
        <f>Q271*H271</f>
        <v>0</v>
      </c>
      <c r="S271" s="212">
        <v>0</v>
      </c>
      <c r="T271" s="213">
        <f>S271*H271</f>
        <v>0</v>
      </c>
      <c r="AR271" s="24" t="s">
        <v>151</v>
      </c>
      <c r="AT271" s="24" t="s">
        <v>146</v>
      </c>
      <c r="AU271" s="24" t="s">
        <v>83</v>
      </c>
      <c r="AY271" s="24" t="s">
        <v>144</v>
      </c>
      <c r="BE271" s="214">
        <f>IF(N271="základní",J271,0)</f>
        <v>0</v>
      </c>
      <c r="BF271" s="214">
        <f>IF(N271="snížená",J271,0)</f>
        <v>0</v>
      </c>
      <c r="BG271" s="214">
        <f>IF(N271="zákl. přenesená",J271,0)</f>
        <v>0</v>
      </c>
      <c r="BH271" s="214">
        <f>IF(N271="sníž. přenesená",J271,0)</f>
        <v>0</v>
      </c>
      <c r="BI271" s="214">
        <f>IF(N271="nulová",J271,0)</f>
        <v>0</v>
      </c>
      <c r="BJ271" s="24" t="s">
        <v>81</v>
      </c>
      <c r="BK271" s="214">
        <f>ROUND(I271*H271,2)</f>
        <v>0</v>
      </c>
      <c r="BL271" s="24" t="s">
        <v>151</v>
      </c>
      <c r="BM271" s="24" t="s">
        <v>421</v>
      </c>
    </row>
    <row r="272" spans="2:65" s="1" customFormat="1">
      <c r="B272" s="41"/>
      <c r="C272" s="63"/>
      <c r="D272" s="215" t="s">
        <v>153</v>
      </c>
      <c r="E272" s="63"/>
      <c r="F272" s="216" t="s">
        <v>422</v>
      </c>
      <c r="G272" s="63"/>
      <c r="H272" s="63"/>
      <c r="I272" s="172"/>
      <c r="J272" s="63"/>
      <c r="K272" s="63"/>
      <c r="L272" s="61"/>
      <c r="M272" s="217"/>
      <c r="N272" s="42"/>
      <c r="O272" s="42"/>
      <c r="P272" s="42"/>
      <c r="Q272" s="42"/>
      <c r="R272" s="42"/>
      <c r="S272" s="42"/>
      <c r="T272" s="78"/>
      <c r="AT272" s="24" t="s">
        <v>153</v>
      </c>
      <c r="AU272" s="24" t="s">
        <v>83</v>
      </c>
    </row>
    <row r="273" spans="2:65" s="12" customFormat="1">
      <c r="B273" s="219"/>
      <c r="C273" s="220"/>
      <c r="D273" s="215" t="s">
        <v>157</v>
      </c>
      <c r="E273" s="221" t="s">
        <v>30</v>
      </c>
      <c r="F273" s="222" t="s">
        <v>406</v>
      </c>
      <c r="G273" s="220"/>
      <c r="H273" s="223">
        <v>102</v>
      </c>
      <c r="I273" s="224"/>
      <c r="J273" s="220"/>
      <c r="K273" s="220"/>
      <c r="L273" s="225"/>
      <c r="M273" s="226"/>
      <c r="N273" s="227"/>
      <c r="O273" s="227"/>
      <c r="P273" s="227"/>
      <c r="Q273" s="227"/>
      <c r="R273" s="227"/>
      <c r="S273" s="227"/>
      <c r="T273" s="228"/>
      <c r="AT273" s="229" t="s">
        <v>157</v>
      </c>
      <c r="AU273" s="229" t="s">
        <v>83</v>
      </c>
      <c r="AV273" s="12" t="s">
        <v>83</v>
      </c>
      <c r="AW273" s="12" t="s">
        <v>37</v>
      </c>
      <c r="AX273" s="12" t="s">
        <v>81</v>
      </c>
      <c r="AY273" s="229" t="s">
        <v>144</v>
      </c>
    </row>
    <row r="274" spans="2:65" s="1" customFormat="1" ht="25.5" customHeight="1">
      <c r="B274" s="41"/>
      <c r="C274" s="203" t="s">
        <v>423</v>
      </c>
      <c r="D274" s="203" t="s">
        <v>146</v>
      </c>
      <c r="E274" s="204" t="s">
        <v>424</v>
      </c>
      <c r="F274" s="205" t="s">
        <v>425</v>
      </c>
      <c r="G274" s="206" t="s">
        <v>200</v>
      </c>
      <c r="H274" s="207">
        <v>102</v>
      </c>
      <c r="I274" s="208"/>
      <c r="J274" s="209">
        <f>ROUND(I274*H274,2)</f>
        <v>0</v>
      </c>
      <c r="K274" s="205" t="s">
        <v>150</v>
      </c>
      <c r="L274" s="61"/>
      <c r="M274" s="210" t="s">
        <v>30</v>
      </c>
      <c r="N274" s="211" t="s">
        <v>45</v>
      </c>
      <c r="O274" s="42"/>
      <c r="P274" s="212">
        <f>O274*H274</f>
        <v>0</v>
      </c>
      <c r="Q274" s="212">
        <v>0</v>
      </c>
      <c r="R274" s="212">
        <f>Q274*H274</f>
        <v>0</v>
      </c>
      <c r="S274" s="212">
        <v>0</v>
      </c>
      <c r="T274" s="213">
        <f>S274*H274</f>
        <v>0</v>
      </c>
      <c r="AR274" s="24" t="s">
        <v>151</v>
      </c>
      <c r="AT274" s="24" t="s">
        <v>146</v>
      </c>
      <c r="AU274" s="24" t="s">
        <v>83</v>
      </c>
      <c r="AY274" s="24" t="s">
        <v>144</v>
      </c>
      <c r="BE274" s="214">
        <f>IF(N274="základní",J274,0)</f>
        <v>0</v>
      </c>
      <c r="BF274" s="214">
        <f>IF(N274="snížená",J274,0)</f>
        <v>0</v>
      </c>
      <c r="BG274" s="214">
        <f>IF(N274="zákl. přenesená",J274,0)</f>
        <v>0</v>
      </c>
      <c r="BH274" s="214">
        <f>IF(N274="sníž. přenesená",J274,0)</f>
        <v>0</v>
      </c>
      <c r="BI274" s="214">
        <f>IF(N274="nulová",J274,0)</f>
        <v>0</v>
      </c>
      <c r="BJ274" s="24" t="s">
        <v>81</v>
      </c>
      <c r="BK274" s="214">
        <f>ROUND(I274*H274,2)</f>
        <v>0</v>
      </c>
      <c r="BL274" s="24" t="s">
        <v>151</v>
      </c>
      <c r="BM274" s="24" t="s">
        <v>426</v>
      </c>
    </row>
    <row r="275" spans="2:65" s="1" customFormat="1" ht="27">
      <c r="B275" s="41"/>
      <c r="C275" s="63"/>
      <c r="D275" s="215" t="s">
        <v>153</v>
      </c>
      <c r="E275" s="63"/>
      <c r="F275" s="216" t="s">
        <v>427</v>
      </c>
      <c r="G275" s="63"/>
      <c r="H275" s="63"/>
      <c r="I275" s="172"/>
      <c r="J275" s="63"/>
      <c r="K275" s="63"/>
      <c r="L275" s="61"/>
      <c r="M275" s="217"/>
      <c r="N275" s="42"/>
      <c r="O275" s="42"/>
      <c r="P275" s="42"/>
      <c r="Q275" s="42"/>
      <c r="R275" s="42"/>
      <c r="S275" s="42"/>
      <c r="T275" s="78"/>
      <c r="AT275" s="24" t="s">
        <v>153</v>
      </c>
      <c r="AU275" s="24" t="s">
        <v>83</v>
      </c>
    </row>
    <row r="276" spans="2:65" s="1" customFormat="1" ht="27">
      <c r="B276" s="41"/>
      <c r="C276" s="63"/>
      <c r="D276" s="215" t="s">
        <v>155</v>
      </c>
      <c r="E276" s="63"/>
      <c r="F276" s="218" t="s">
        <v>428</v>
      </c>
      <c r="G276" s="63"/>
      <c r="H276" s="63"/>
      <c r="I276" s="172"/>
      <c r="J276" s="63"/>
      <c r="K276" s="63"/>
      <c r="L276" s="61"/>
      <c r="M276" s="217"/>
      <c r="N276" s="42"/>
      <c r="O276" s="42"/>
      <c r="P276" s="42"/>
      <c r="Q276" s="42"/>
      <c r="R276" s="42"/>
      <c r="S276" s="42"/>
      <c r="T276" s="78"/>
      <c r="AT276" s="24" t="s">
        <v>155</v>
      </c>
      <c r="AU276" s="24" t="s">
        <v>83</v>
      </c>
    </row>
    <row r="277" spans="2:65" s="12" customFormat="1">
      <c r="B277" s="219"/>
      <c r="C277" s="220"/>
      <c r="D277" s="215" t="s">
        <v>157</v>
      </c>
      <c r="E277" s="221" t="s">
        <v>30</v>
      </c>
      <c r="F277" s="222" t="s">
        <v>406</v>
      </c>
      <c r="G277" s="220"/>
      <c r="H277" s="223">
        <v>102</v>
      </c>
      <c r="I277" s="224"/>
      <c r="J277" s="220"/>
      <c r="K277" s="220"/>
      <c r="L277" s="225"/>
      <c r="M277" s="226"/>
      <c r="N277" s="227"/>
      <c r="O277" s="227"/>
      <c r="P277" s="227"/>
      <c r="Q277" s="227"/>
      <c r="R277" s="227"/>
      <c r="S277" s="227"/>
      <c r="T277" s="228"/>
      <c r="AT277" s="229" t="s">
        <v>157</v>
      </c>
      <c r="AU277" s="229" t="s">
        <v>83</v>
      </c>
      <c r="AV277" s="12" t="s">
        <v>83</v>
      </c>
      <c r="AW277" s="12" t="s">
        <v>37</v>
      </c>
      <c r="AX277" s="12" t="s">
        <v>81</v>
      </c>
      <c r="AY277" s="229" t="s">
        <v>144</v>
      </c>
    </row>
    <row r="278" spans="2:65" s="1" customFormat="1" ht="25.5" customHeight="1">
      <c r="B278" s="41"/>
      <c r="C278" s="203" t="s">
        <v>429</v>
      </c>
      <c r="D278" s="203" t="s">
        <v>146</v>
      </c>
      <c r="E278" s="204" t="s">
        <v>430</v>
      </c>
      <c r="F278" s="205" t="s">
        <v>431</v>
      </c>
      <c r="G278" s="206" t="s">
        <v>200</v>
      </c>
      <c r="H278" s="207">
        <v>9</v>
      </c>
      <c r="I278" s="208"/>
      <c r="J278" s="209">
        <f>ROUND(I278*H278,2)</f>
        <v>0</v>
      </c>
      <c r="K278" s="205" t="s">
        <v>150</v>
      </c>
      <c r="L278" s="61"/>
      <c r="M278" s="210" t="s">
        <v>30</v>
      </c>
      <c r="N278" s="211" t="s">
        <v>45</v>
      </c>
      <c r="O278" s="42"/>
      <c r="P278" s="212">
        <f>O278*H278</f>
        <v>0</v>
      </c>
      <c r="Q278" s="212">
        <v>8.4250000000000005E-2</v>
      </c>
      <c r="R278" s="212">
        <f>Q278*H278</f>
        <v>0.75825000000000009</v>
      </c>
      <c r="S278" s="212">
        <v>0</v>
      </c>
      <c r="T278" s="213">
        <f>S278*H278</f>
        <v>0</v>
      </c>
      <c r="AR278" s="24" t="s">
        <v>151</v>
      </c>
      <c r="AT278" s="24" t="s">
        <v>146</v>
      </c>
      <c r="AU278" s="24" t="s">
        <v>83</v>
      </c>
      <c r="AY278" s="24" t="s">
        <v>144</v>
      </c>
      <c r="BE278" s="214">
        <f>IF(N278="základní",J278,0)</f>
        <v>0</v>
      </c>
      <c r="BF278" s="214">
        <f>IF(N278="snížená",J278,0)</f>
        <v>0</v>
      </c>
      <c r="BG278" s="214">
        <f>IF(N278="zákl. přenesená",J278,0)</f>
        <v>0</v>
      </c>
      <c r="BH278" s="214">
        <f>IF(N278="sníž. přenesená",J278,0)</f>
        <v>0</v>
      </c>
      <c r="BI278" s="214">
        <f>IF(N278="nulová",J278,0)</f>
        <v>0</v>
      </c>
      <c r="BJ278" s="24" t="s">
        <v>81</v>
      </c>
      <c r="BK278" s="214">
        <f>ROUND(I278*H278,2)</f>
        <v>0</v>
      </c>
      <c r="BL278" s="24" t="s">
        <v>151</v>
      </c>
      <c r="BM278" s="24" t="s">
        <v>432</v>
      </c>
    </row>
    <row r="279" spans="2:65" s="1" customFormat="1" ht="40.5">
      <c r="B279" s="41"/>
      <c r="C279" s="63"/>
      <c r="D279" s="215" t="s">
        <v>153</v>
      </c>
      <c r="E279" s="63"/>
      <c r="F279" s="216" t="s">
        <v>433</v>
      </c>
      <c r="G279" s="63"/>
      <c r="H279" s="63"/>
      <c r="I279" s="172"/>
      <c r="J279" s="63"/>
      <c r="K279" s="63"/>
      <c r="L279" s="61"/>
      <c r="M279" s="217"/>
      <c r="N279" s="42"/>
      <c r="O279" s="42"/>
      <c r="P279" s="42"/>
      <c r="Q279" s="42"/>
      <c r="R279" s="42"/>
      <c r="S279" s="42"/>
      <c r="T279" s="78"/>
      <c r="AT279" s="24" t="s">
        <v>153</v>
      </c>
      <c r="AU279" s="24" t="s">
        <v>83</v>
      </c>
    </row>
    <row r="280" spans="2:65" s="1" customFormat="1" ht="121.5">
      <c r="B280" s="41"/>
      <c r="C280" s="63"/>
      <c r="D280" s="215" t="s">
        <v>155</v>
      </c>
      <c r="E280" s="63"/>
      <c r="F280" s="218" t="s">
        <v>434</v>
      </c>
      <c r="G280" s="63"/>
      <c r="H280" s="63"/>
      <c r="I280" s="172"/>
      <c r="J280" s="63"/>
      <c r="K280" s="63"/>
      <c r="L280" s="61"/>
      <c r="M280" s="217"/>
      <c r="N280" s="42"/>
      <c r="O280" s="42"/>
      <c r="P280" s="42"/>
      <c r="Q280" s="42"/>
      <c r="R280" s="42"/>
      <c r="S280" s="42"/>
      <c r="T280" s="78"/>
      <c r="AT280" s="24" t="s">
        <v>155</v>
      </c>
      <c r="AU280" s="24" t="s">
        <v>83</v>
      </c>
    </row>
    <row r="281" spans="2:65" s="12" customFormat="1">
      <c r="B281" s="219"/>
      <c r="C281" s="220"/>
      <c r="D281" s="215" t="s">
        <v>157</v>
      </c>
      <c r="E281" s="221" t="s">
        <v>30</v>
      </c>
      <c r="F281" s="222" t="s">
        <v>207</v>
      </c>
      <c r="G281" s="220"/>
      <c r="H281" s="223">
        <v>9</v>
      </c>
      <c r="I281" s="224"/>
      <c r="J281" s="220"/>
      <c r="K281" s="220"/>
      <c r="L281" s="225"/>
      <c r="M281" s="226"/>
      <c r="N281" s="227"/>
      <c r="O281" s="227"/>
      <c r="P281" s="227"/>
      <c r="Q281" s="227"/>
      <c r="R281" s="227"/>
      <c r="S281" s="227"/>
      <c r="T281" s="228"/>
      <c r="AT281" s="229" t="s">
        <v>157</v>
      </c>
      <c r="AU281" s="229" t="s">
        <v>83</v>
      </c>
      <c r="AV281" s="12" t="s">
        <v>83</v>
      </c>
      <c r="AW281" s="12" t="s">
        <v>37</v>
      </c>
      <c r="AX281" s="12" t="s">
        <v>81</v>
      </c>
      <c r="AY281" s="229" t="s">
        <v>144</v>
      </c>
    </row>
    <row r="282" spans="2:65" s="1" customFormat="1" ht="16.5" customHeight="1">
      <c r="B282" s="41"/>
      <c r="C282" s="241" t="s">
        <v>435</v>
      </c>
      <c r="D282" s="241" t="s">
        <v>273</v>
      </c>
      <c r="E282" s="242" t="s">
        <v>436</v>
      </c>
      <c r="F282" s="243" t="s">
        <v>437</v>
      </c>
      <c r="G282" s="244" t="s">
        <v>200</v>
      </c>
      <c r="H282" s="245">
        <v>9.27</v>
      </c>
      <c r="I282" s="246"/>
      <c r="J282" s="247">
        <f>ROUND(I282*H282,2)</f>
        <v>0</v>
      </c>
      <c r="K282" s="243" t="s">
        <v>150</v>
      </c>
      <c r="L282" s="248"/>
      <c r="M282" s="249" t="s">
        <v>30</v>
      </c>
      <c r="N282" s="250" t="s">
        <v>45</v>
      </c>
      <c r="O282" s="42"/>
      <c r="P282" s="212">
        <f>O282*H282</f>
        <v>0</v>
      </c>
      <c r="Q282" s="212">
        <v>0.13100000000000001</v>
      </c>
      <c r="R282" s="212">
        <f>Q282*H282</f>
        <v>1.2143699999999999</v>
      </c>
      <c r="S282" s="212">
        <v>0</v>
      </c>
      <c r="T282" s="213">
        <f>S282*H282</f>
        <v>0</v>
      </c>
      <c r="AR282" s="24" t="s">
        <v>197</v>
      </c>
      <c r="AT282" s="24" t="s">
        <v>273</v>
      </c>
      <c r="AU282" s="24" t="s">
        <v>83</v>
      </c>
      <c r="AY282" s="24" t="s">
        <v>144</v>
      </c>
      <c r="BE282" s="214">
        <f>IF(N282="základní",J282,0)</f>
        <v>0</v>
      </c>
      <c r="BF282" s="214">
        <f>IF(N282="snížená",J282,0)</f>
        <v>0</v>
      </c>
      <c r="BG282" s="214">
        <f>IF(N282="zákl. přenesená",J282,0)</f>
        <v>0</v>
      </c>
      <c r="BH282" s="214">
        <f>IF(N282="sníž. přenesená",J282,0)</f>
        <v>0</v>
      </c>
      <c r="BI282" s="214">
        <f>IF(N282="nulová",J282,0)</f>
        <v>0</v>
      </c>
      <c r="BJ282" s="24" t="s">
        <v>81</v>
      </c>
      <c r="BK282" s="214">
        <f>ROUND(I282*H282,2)</f>
        <v>0</v>
      </c>
      <c r="BL282" s="24" t="s">
        <v>151</v>
      </c>
      <c r="BM282" s="24" t="s">
        <v>438</v>
      </c>
    </row>
    <row r="283" spans="2:65" s="1" customFormat="1">
      <c r="B283" s="41"/>
      <c r="C283" s="63"/>
      <c r="D283" s="215" t="s">
        <v>153</v>
      </c>
      <c r="E283" s="63"/>
      <c r="F283" s="216" t="s">
        <v>439</v>
      </c>
      <c r="G283" s="63"/>
      <c r="H283" s="63"/>
      <c r="I283" s="172"/>
      <c r="J283" s="63"/>
      <c r="K283" s="63"/>
      <c r="L283" s="61"/>
      <c r="M283" s="217"/>
      <c r="N283" s="42"/>
      <c r="O283" s="42"/>
      <c r="P283" s="42"/>
      <c r="Q283" s="42"/>
      <c r="R283" s="42"/>
      <c r="S283" s="42"/>
      <c r="T283" s="78"/>
      <c r="AT283" s="24" t="s">
        <v>153</v>
      </c>
      <c r="AU283" s="24" t="s">
        <v>83</v>
      </c>
    </row>
    <row r="284" spans="2:65" s="12" customFormat="1">
      <c r="B284" s="219"/>
      <c r="C284" s="220"/>
      <c r="D284" s="215" t="s">
        <v>157</v>
      </c>
      <c r="E284" s="221" t="s">
        <v>30</v>
      </c>
      <c r="F284" s="222" t="s">
        <v>207</v>
      </c>
      <c r="G284" s="220"/>
      <c r="H284" s="223">
        <v>9</v>
      </c>
      <c r="I284" s="224"/>
      <c r="J284" s="220"/>
      <c r="K284" s="220"/>
      <c r="L284" s="225"/>
      <c r="M284" s="226"/>
      <c r="N284" s="227"/>
      <c r="O284" s="227"/>
      <c r="P284" s="227"/>
      <c r="Q284" s="227"/>
      <c r="R284" s="227"/>
      <c r="S284" s="227"/>
      <c r="T284" s="228"/>
      <c r="AT284" s="229" t="s">
        <v>157</v>
      </c>
      <c r="AU284" s="229" t="s">
        <v>83</v>
      </c>
      <c r="AV284" s="12" t="s">
        <v>83</v>
      </c>
      <c r="AW284" s="12" t="s">
        <v>37</v>
      </c>
      <c r="AX284" s="12" t="s">
        <v>81</v>
      </c>
      <c r="AY284" s="229" t="s">
        <v>144</v>
      </c>
    </row>
    <row r="285" spans="2:65" s="12" customFormat="1">
      <c r="B285" s="219"/>
      <c r="C285" s="220"/>
      <c r="D285" s="215" t="s">
        <v>157</v>
      </c>
      <c r="E285" s="220"/>
      <c r="F285" s="222" t="s">
        <v>440</v>
      </c>
      <c r="G285" s="220"/>
      <c r="H285" s="223">
        <v>9.27</v>
      </c>
      <c r="I285" s="224"/>
      <c r="J285" s="220"/>
      <c r="K285" s="220"/>
      <c r="L285" s="225"/>
      <c r="M285" s="226"/>
      <c r="N285" s="227"/>
      <c r="O285" s="227"/>
      <c r="P285" s="227"/>
      <c r="Q285" s="227"/>
      <c r="R285" s="227"/>
      <c r="S285" s="227"/>
      <c r="T285" s="228"/>
      <c r="AT285" s="229" t="s">
        <v>157</v>
      </c>
      <c r="AU285" s="229" t="s">
        <v>83</v>
      </c>
      <c r="AV285" s="12" t="s">
        <v>83</v>
      </c>
      <c r="AW285" s="12" t="s">
        <v>6</v>
      </c>
      <c r="AX285" s="12" t="s">
        <v>81</v>
      </c>
      <c r="AY285" s="229" t="s">
        <v>144</v>
      </c>
    </row>
    <row r="286" spans="2:65" s="1" customFormat="1" ht="25.5" customHeight="1">
      <c r="B286" s="41"/>
      <c r="C286" s="203" t="s">
        <v>441</v>
      </c>
      <c r="D286" s="203" t="s">
        <v>146</v>
      </c>
      <c r="E286" s="204" t="s">
        <v>442</v>
      </c>
      <c r="F286" s="205" t="s">
        <v>443</v>
      </c>
      <c r="G286" s="206" t="s">
        <v>200</v>
      </c>
      <c r="H286" s="207">
        <v>281</v>
      </c>
      <c r="I286" s="208"/>
      <c r="J286" s="209">
        <f>ROUND(I286*H286,2)</f>
        <v>0</v>
      </c>
      <c r="K286" s="205" t="s">
        <v>150</v>
      </c>
      <c r="L286" s="61"/>
      <c r="M286" s="210" t="s">
        <v>30</v>
      </c>
      <c r="N286" s="211" t="s">
        <v>45</v>
      </c>
      <c r="O286" s="42"/>
      <c r="P286" s="212">
        <f>O286*H286</f>
        <v>0</v>
      </c>
      <c r="Q286" s="212">
        <v>8.4250000000000005E-2</v>
      </c>
      <c r="R286" s="212">
        <f>Q286*H286</f>
        <v>23.674250000000001</v>
      </c>
      <c r="S286" s="212">
        <v>0</v>
      </c>
      <c r="T286" s="213">
        <f>S286*H286</f>
        <v>0</v>
      </c>
      <c r="AR286" s="24" t="s">
        <v>151</v>
      </c>
      <c r="AT286" s="24" t="s">
        <v>146</v>
      </c>
      <c r="AU286" s="24" t="s">
        <v>83</v>
      </c>
      <c r="AY286" s="24" t="s">
        <v>144</v>
      </c>
      <c r="BE286" s="214">
        <f>IF(N286="základní",J286,0)</f>
        <v>0</v>
      </c>
      <c r="BF286" s="214">
        <f>IF(N286="snížená",J286,0)</f>
        <v>0</v>
      </c>
      <c r="BG286" s="214">
        <f>IF(N286="zákl. přenesená",J286,0)</f>
        <v>0</v>
      </c>
      <c r="BH286" s="214">
        <f>IF(N286="sníž. přenesená",J286,0)</f>
        <v>0</v>
      </c>
      <c r="BI286" s="214">
        <f>IF(N286="nulová",J286,0)</f>
        <v>0</v>
      </c>
      <c r="BJ286" s="24" t="s">
        <v>81</v>
      </c>
      <c r="BK286" s="214">
        <f>ROUND(I286*H286,2)</f>
        <v>0</v>
      </c>
      <c r="BL286" s="24" t="s">
        <v>151</v>
      </c>
      <c r="BM286" s="24" t="s">
        <v>444</v>
      </c>
    </row>
    <row r="287" spans="2:65" s="1" customFormat="1" ht="40.5">
      <c r="B287" s="41"/>
      <c r="C287" s="63"/>
      <c r="D287" s="215" t="s">
        <v>153</v>
      </c>
      <c r="E287" s="63"/>
      <c r="F287" s="216" t="s">
        <v>445</v>
      </c>
      <c r="G287" s="63"/>
      <c r="H287" s="63"/>
      <c r="I287" s="172"/>
      <c r="J287" s="63"/>
      <c r="K287" s="63"/>
      <c r="L287" s="61"/>
      <c r="M287" s="217"/>
      <c r="N287" s="42"/>
      <c r="O287" s="42"/>
      <c r="P287" s="42"/>
      <c r="Q287" s="42"/>
      <c r="R287" s="42"/>
      <c r="S287" s="42"/>
      <c r="T287" s="78"/>
      <c r="AT287" s="24" t="s">
        <v>153</v>
      </c>
      <c r="AU287" s="24" t="s">
        <v>83</v>
      </c>
    </row>
    <row r="288" spans="2:65" s="1" customFormat="1" ht="121.5">
      <c r="B288" s="41"/>
      <c r="C288" s="63"/>
      <c r="D288" s="215" t="s">
        <v>155</v>
      </c>
      <c r="E288" s="63"/>
      <c r="F288" s="218" t="s">
        <v>434</v>
      </c>
      <c r="G288" s="63"/>
      <c r="H288" s="63"/>
      <c r="I288" s="172"/>
      <c r="J288" s="63"/>
      <c r="K288" s="63"/>
      <c r="L288" s="61"/>
      <c r="M288" s="217"/>
      <c r="N288" s="42"/>
      <c r="O288" s="42"/>
      <c r="P288" s="42"/>
      <c r="Q288" s="42"/>
      <c r="R288" s="42"/>
      <c r="S288" s="42"/>
      <c r="T288" s="78"/>
      <c r="AT288" s="24" t="s">
        <v>155</v>
      </c>
      <c r="AU288" s="24" t="s">
        <v>83</v>
      </c>
    </row>
    <row r="289" spans="2:65" s="12" customFormat="1">
      <c r="B289" s="219"/>
      <c r="C289" s="220"/>
      <c r="D289" s="215" t="s">
        <v>157</v>
      </c>
      <c r="E289" s="221" t="s">
        <v>30</v>
      </c>
      <c r="F289" s="222" t="s">
        <v>446</v>
      </c>
      <c r="G289" s="220"/>
      <c r="H289" s="223">
        <v>281</v>
      </c>
      <c r="I289" s="224"/>
      <c r="J289" s="220"/>
      <c r="K289" s="220"/>
      <c r="L289" s="225"/>
      <c r="M289" s="226"/>
      <c r="N289" s="227"/>
      <c r="O289" s="227"/>
      <c r="P289" s="227"/>
      <c r="Q289" s="227"/>
      <c r="R289" s="227"/>
      <c r="S289" s="227"/>
      <c r="T289" s="228"/>
      <c r="AT289" s="229" t="s">
        <v>157</v>
      </c>
      <c r="AU289" s="229" t="s">
        <v>83</v>
      </c>
      <c r="AV289" s="12" t="s">
        <v>83</v>
      </c>
      <c r="AW289" s="12" t="s">
        <v>37</v>
      </c>
      <c r="AX289" s="12" t="s">
        <v>81</v>
      </c>
      <c r="AY289" s="229" t="s">
        <v>144</v>
      </c>
    </row>
    <row r="290" spans="2:65" s="1" customFormat="1" ht="16.5" customHeight="1">
      <c r="B290" s="41"/>
      <c r="C290" s="241" t="s">
        <v>447</v>
      </c>
      <c r="D290" s="241" t="s">
        <v>273</v>
      </c>
      <c r="E290" s="242" t="s">
        <v>448</v>
      </c>
      <c r="F290" s="243" t="s">
        <v>449</v>
      </c>
      <c r="G290" s="244" t="s">
        <v>200</v>
      </c>
      <c r="H290" s="245">
        <v>283.81</v>
      </c>
      <c r="I290" s="246"/>
      <c r="J290" s="247">
        <f>ROUND(I290*H290,2)</f>
        <v>0</v>
      </c>
      <c r="K290" s="243" t="s">
        <v>150</v>
      </c>
      <c r="L290" s="248"/>
      <c r="M290" s="249" t="s">
        <v>30</v>
      </c>
      <c r="N290" s="250" t="s">
        <v>45</v>
      </c>
      <c r="O290" s="42"/>
      <c r="P290" s="212">
        <f>O290*H290</f>
        <v>0</v>
      </c>
      <c r="Q290" s="212">
        <v>0.13100000000000001</v>
      </c>
      <c r="R290" s="212">
        <f>Q290*H290</f>
        <v>37.179110000000001</v>
      </c>
      <c r="S290" s="212">
        <v>0</v>
      </c>
      <c r="T290" s="213">
        <f>S290*H290</f>
        <v>0</v>
      </c>
      <c r="AR290" s="24" t="s">
        <v>197</v>
      </c>
      <c r="AT290" s="24" t="s">
        <v>273</v>
      </c>
      <c r="AU290" s="24" t="s">
        <v>83</v>
      </c>
      <c r="AY290" s="24" t="s">
        <v>144</v>
      </c>
      <c r="BE290" s="214">
        <f>IF(N290="základní",J290,0)</f>
        <v>0</v>
      </c>
      <c r="BF290" s="214">
        <f>IF(N290="snížená",J290,0)</f>
        <v>0</v>
      </c>
      <c r="BG290" s="214">
        <f>IF(N290="zákl. přenesená",J290,0)</f>
        <v>0</v>
      </c>
      <c r="BH290" s="214">
        <f>IF(N290="sníž. přenesená",J290,0)</f>
        <v>0</v>
      </c>
      <c r="BI290" s="214">
        <f>IF(N290="nulová",J290,0)</f>
        <v>0</v>
      </c>
      <c r="BJ290" s="24" t="s">
        <v>81</v>
      </c>
      <c r="BK290" s="214">
        <f>ROUND(I290*H290,2)</f>
        <v>0</v>
      </c>
      <c r="BL290" s="24" t="s">
        <v>151</v>
      </c>
      <c r="BM290" s="24" t="s">
        <v>450</v>
      </c>
    </row>
    <row r="291" spans="2:65" s="1" customFormat="1">
      <c r="B291" s="41"/>
      <c r="C291" s="63"/>
      <c r="D291" s="215" t="s">
        <v>153</v>
      </c>
      <c r="E291" s="63"/>
      <c r="F291" s="216" t="s">
        <v>451</v>
      </c>
      <c r="G291" s="63"/>
      <c r="H291" s="63"/>
      <c r="I291" s="172"/>
      <c r="J291" s="63"/>
      <c r="K291" s="63"/>
      <c r="L291" s="61"/>
      <c r="M291" s="217"/>
      <c r="N291" s="42"/>
      <c r="O291" s="42"/>
      <c r="P291" s="42"/>
      <c r="Q291" s="42"/>
      <c r="R291" s="42"/>
      <c r="S291" s="42"/>
      <c r="T291" s="78"/>
      <c r="AT291" s="24" t="s">
        <v>153</v>
      </c>
      <c r="AU291" s="24" t="s">
        <v>83</v>
      </c>
    </row>
    <row r="292" spans="2:65" s="12" customFormat="1">
      <c r="B292" s="219"/>
      <c r="C292" s="220"/>
      <c r="D292" s="215" t="s">
        <v>157</v>
      </c>
      <c r="E292" s="221" t="s">
        <v>30</v>
      </c>
      <c r="F292" s="222" t="s">
        <v>446</v>
      </c>
      <c r="G292" s="220"/>
      <c r="H292" s="223">
        <v>281</v>
      </c>
      <c r="I292" s="224"/>
      <c r="J292" s="220"/>
      <c r="K292" s="220"/>
      <c r="L292" s="225"/>
      <c r="M292" s="226"/>
      <c r="N292" s="227"/>
      <c r="O292" s="227"/>
      <c r="P292" s="227"/>
      <c r="Q292" s="227"/>
      <c r="R292" s="227"/>
      <c r="S292" s="227"/>
      <c r="T292" s="228"/>
      <c r="AT292" s="229" t="s">
        <v>157</v>
      </c>
      <c r="AU292" s="229" t="s">
        <v>83</v>
      </c>
      <c r="AV292" s="12" t="s">
        <v>83</v>
      </c>
      <c r="AW292" s="12" t="s">
        <v>37</v>
      </c>
      <c r="AX292" s="12" t="s">
        <v>81</v>
      </c>
      <c r="AY292" s="229" t="s">
        <v>144</v>
      </c>
    </row>
    <row r="293" spans="2:65" s="12" customFormat="1">
      <c r="B293" s="219"/>
      <c r="C293" s="220"/>
      <c r="D293" s="215" t="s">
        <v>157</v>
      </c>
      <c r="E293" s="220"/>
      <c r="F293" s="222" t="s">
        <v>452</v>
      </c>
      <c r="G293" s="220"/>
      <c r="H293" s="223">
        <v>283.81</v>
      </c>
      <c r="I293" s="224"/>
      <c r="J293" s="220"/>
      <c r="K293" s="220"/>
      <c r="L293" s="225"/>
      <c r="M293" s="226"/>
      <c r="N293" s="227"/>
      <c r="O293" s="227"/>
      <c r="P293" s="227"/>
      <c r="Q293" s="227"/>
      <c r="R293" s="227"/>
      <c r="S293" s="227"/>
      <c r="T293" s="228"/>
      <c r="AT293" s="229" t="s">
        <v>157</v>
      </c>
      <c r="AU293" s="229" t="s">
        <v>83</v>
      </c>
      <c r="AV293" s="12" t="s">
        <v>83</v>
      </c>
      <c r="AW293" s="12" t="s">
        <v>6</v>
      </c>
      <c r="AX293" s="12" t="s">
        <v>81</v>
      </c>
      <c r="AY293" s="229" t="s">
        <v>144</v>
      </c>
    </row>
    <row r="294" spans="2:65" s="1" customFormat="1" ht="25.5" customHeight="1">
      <c r="B294" s="41"/>
      <c r="C294" s="203" t="s">
        <v>453</v>
      </c>
      <c r="D294" s="203" t="s">
        <v>146</v>
      </c>
      <c r="E294" s="204" t="s">
        <v>454</v>
      </c>
      <c r="F294" s="205" t="s">
        <v>455</v>
      </c>
      <c r="G294" s="206" t="s">
        <v>200</v>
      </c>
      <c r="H294" s="207">
        <v>23</v>
      </c>
      <c r="I294" s="208"/>
      <c r="J294" s="209">
        <f>ROUND(I294*H294,2)</f>
        <v>0</v>
      </c>
      <c r="K294" s="205" t="s">
        <v>150</v>
      </c>
      <c r="L294" s="61"/>
      <c r="M294" s="210" t="s">
        <v>30</v>
      </c>
      <c r="N294" s="211" t="s">
        <v>45</v>
      </c>
      <c r="O294" s="42"/>
      <c r="P294" s="212">
        <f>O294*H294</f>
        <v>0</v>
      </c>
      <c r="Q294" s="212">
        <v>0.10362</v>
      </c>
      <c r="R294" s="212">
        <f>Q294*H294</f>
        <v>2.3832599999999999</v>
      </c>
      <c r="S294" s="212">
        <v>0</v>
      </c>
      <c r="T294" s="213">
        <f>S294*H294</f>
        <v>0</v>
      </c>
      <c r="AR294" s="24" t="s">
        <v>151</v>
      </c>
      <c r="AT294" s="24" t="s">
        <v>146</v>
      </c>
      <c r="AU294" s="24" t="s">
        <v>83</v>
      </c>
      <c r="AY294" s="24" t="s">
        <v>144</v>
      </c>
      <c r="BE294" s="214">
        <f>IF(N294="základní",J294,0)</f>
        <v>0</v>
      </c>
      <c r="BF294" s="214">
        <f>IF(N294="snížená",J294,0)</f>
        <v>0</v>
      </c>
      <c r="BG294" s="214">
        <f>IF(N294="zákl. přenesená",J294,0)</f>
        <v>0</v>
      </c>
      <c r="BH294" s="214">
        <f>IF(N294="sníž. přenesená",J294,0)</f>
        <v>0</v>
      </c>
      <c r="BI294" s="214">
        <f>IF(N294="nulová",J294,0)</f>
        <v>0</v>
      </c>
      <c r="BJ294" s="24" t="s">
        <v>81</v>
      </c>
      <c r="BK294" s="214">
        <f>ROUND(I294*H294,2)</f>
        <v>0</v>
      </c>
      <c r="BL294" s="24" t="s">
        <v>151</v>
      </c>
      <c r="BM294" s="24" t="s">
        <v>456</v>
      </c>
    </row>
    <row r="295" spans="2:65" s="1" customFormat="1" ht="40.5">
      <c r="B295" s="41"/>
      <c r="C295" s="63"/>
      <c r="D295" s="215" t="s">
        <v>153</v>
      </c>
      <c r="E295" s="63"/>
      <c r="F295" s="216" t="s">
        <v>457</v>
      </c>
      <c r="G295" s="63"/>
      <c r="H295" s="63"/>
      <c r="I295" s="172"/>
      <c r="J295" s="63"/>
      <c r="K295" s="63"/>
      <c r="L295" s="61"/>
      <c r="M295" s="217"/>
      <c r="N295" s="42"/>
      <c r="O295" s="42"/>
      <c r="P295" s="42"/>
      <c r="Q295" s="42"/>
      <c r="R295" s="42"/>
      <c r="S295" s="42"/>
      <c r="T295" s="78"/>
      <c r="AT295" s="24" t="s">
        <v>153</v>
      </c>
      <c r="AU295" s="24" t="s">
        <v>83</v>
      </c>
    </row>
    <row r="296" spans="2:65" s="1" customFormat="1" ht="121.5">
      <c r="B296" s="41"/>
      <c r="C296" s="63"/>
      <c r="D296" s="215" t="s">
        <v>155</v>
      </c>
      <c r="E296" s="63"/>
      <c r="F296" s="218" t="s">
        <v>458</v>
      </c>
      <c r="G296" s="63"/>
      <c r="H296" s="63"/>
      <c r="I296" s="172"/>
      <c r="J296" s="63"/>
      <c r="K296" s="63"/>
      <c r="L296" s="61"/>
      <c r="M296" s="217"/>
      <c r="N296" s="42"/>
      <c r="O296" s="42"/>
      <c r="P296" s="42"/>
      <c r="Q296" s="42"/>
      <c r="R296" s="42"/>
      <c r="S296" s="42"/>
      <c r="T296" s="78"/>
      <c r="AT296" s="24" t="s">
        <v>155</v>
      </c>
      <c r="AU296" s="24" t="s">
        <v>83</v>
      </c>
    </row>
    <row r="297" spans="2:65" s="12" customFormat="1">
      <c r="B297" s="219"/>
      <c r="C297" s="220"/>
      <c r="D297" s="215" t="s">
        <v>157</v>
      </c>
      <c r="E297" s="221" t="s">
        <v>30</v>
      </c>
      <c r="F297" s="222" t="s">
        <v>299</v>
      </c>
      <c r="G297" s="220"/>
      <c r="H297" s="223">
        <v>23</v>
      </c>
      <c r="I297" s="224"/>
      <c r="J297" s="220"/>
      <c r="K297" s="220"/>
      <c r="L297" s="225"/>
      <c r="M297" s="226"/>
      <c r="N297" s="227"/>
      <c r="O297" s="227"/>
      <c r="P297" s="227"/>
      <c r="Q297" s="227"/>
      <c r="R297" s="227"/>
      <c r="S297" s="227"/>
      <c r="T297" s="228"/>
      <c r="AT297" s="229" t="s">
        <v>157</v>
      </c>
      <c r="AU297" s="229" t="s">
        <v>83</v>
      </c>
      <c r="AV297" s="12" t="s">
        <v>83</v>
      </c>
      <c r="AW297" s="12" t="s">
        <v>37</v>
      </c>
      <c r="AX297" s="12" t="s">
        <v>81</v>
      </c>
      <c r="AY297" s="229" t="s">
        <v>144</v>
      </c>
    </row>
    <row r="298" spans="2:65" s="1" customFormat="1" ht="16.5" customHeight="1">
      <c r="B298" s="41"/>
      <c r="C298" s="241" t="s">
        <v>459</v>
      </c>
      <c r="D298" s="241" t="s">
        <v>273</v>
      </c>
      <c r="E298" s="242" t="s">
        <v>460</v>
      </c>
      <c r="F298" s="243" t="s">
        <v>461</v>
      </c>
      <c r="G298" s="244" t="s">
        <v>200</v>
      </c>
      <c r="H298" s="245">
        <v>23.69</v>
      </c>
      <c r="I298" s="246"/>
      <c r="J298" s="247">
        <f>ROUND(I298*H298,2)</f>
        <v>0</v>
      </c>
      <c r="K298" s="243" t="s">
        <v>150</v>
      </c>
      <c r="L298" s="248"/>
      <c r="M298" s="249" t="s">
        <v>30</v>
      </c>
      <c r="N298" s="250" t="s">
        <v>45</v>
      </c>
      <c r="O298" s="42"/>
      <c r="P298" s="212">
        <f>O298*H298</f>
        <v>0</v>
      </c>
      <c r="Q298" s="212">
        <v>0.17599999999999999</v>
      </c>
      <c r="R298" s="212">
        <f>Q298*H298</f>
        <v>4.1694399999999998</v>
      </c>
      <c r="S298" s="212">
        <v>0</v>
      </c>
      <c r="T298" s="213">
        <f>S298*H298</f>
        <v>0</v>
      </c>
      <c r="AR298" s="24" t="s">
        <v>197</v>
      </c>
      <c r="AT298" s="24" t="s">
        <v>273</v>
      </c>
      <c r="AU298" s="24" t="s">
        <v>83</v>
      </c>
      <c r="AY298" s="24" t="s">
        <v>144</v>
      </c>
      <c r="BE298" s="214">
        <f>IF(N298="základní",J298,0)</f>
        <v>0</v>
      </c>
      <c r="BF298" s="214">
        <f>IF(N298="snížená",J298,0)</f>
        <v>0</v>
      </c>
      <c r="BG298" s="214">
        <f>IF(N298="zákl. přenesená",J298,0)</f>
        <v>0</v>
      </c>
      <c r="BH298" s="214">
        <f>IF(N298="sníž. přenesená",J298,0)</f>
        <v>0</v>
      </c>
      <c r="BI298" s="214">
        <f>IF(N298="nulová",J298,0)</f>
        <v>0</v>
      </c>
      <c r="BJ298" s="24" t="s">
        <v>81</v>
      </c>
      <c r="BK298" s="214">
        <f>ROUND(I298*H298,2)</f>
        <v>0</v>
      </c>
      <c r="BL298" s="24" t="s">
        <v>151</v>
      </c>
      <c r="BM298" s="24" t="s">
        <v>462</v>
      </c>
    </row>
    <row r="299" spans="2:65" s="1" customFormat="1">
      <c r="B299" s="41"/>
      <c r="C299" s="63"/>
      <c r="D299" s="215" t="s">
        <v>153</v>
      </c>
      <c r="E299" s="63"/>
      <c r="F299" s="216" t="s">
        <v>463</v>
      </c>
      <c r="G299" s="63"/>
      <c r="H299" s="63"/>
      <c r="I299" s="172"/>
      <c r="J299" s="63"/>
      <c r="K299" s="63"/>
      <c r="L299" s="61"/>
      <c r="M299" s="217"/>
      <c r="N299" s="42"/>
      <c r="O299" s="42"/>
      <c r="P299" s="42"/>
      <c r="Q299" s="42"/>
      <c r="R299" s="42"/>
      <c r="S299" s="42"/>
      <c r="T299" s="78"/>
      <c r="AT299" s="24" t="s">
        <v>153</v>
      </c>
      <c r="AU299" s="24" t="s">
        <v>83</v>
      </c>
    </row>
    <row r="300" spans="2:65" s="12" customFormat="1">
      <c r="B300" s="219"/>
      <c r="C300" s="220"/>
      <c r="D300" s="215" t="s">
        <v>157</v>
      </c>
      <c r="E300" s="221" t="s">
        <v>30</v>
      </c>
      <c r="F300" s="222" t="s">
        <v>299</v>
      </c>
      <c r="G300" s="220"/>
      <c r="H300" s="223">
        <v>23</v>
      </c>
      <c r="I300" s="224"/>
      <c r="J300" s="220"/>
      <c r="K300" s="220"/>
      <c r="L300" s="225"/>
      <c r="M300" s="226"/>
      <c r="N300" s="227"/>
      <c r="O300" s="227"/>
      <c r="P300" s="227"/>
      <c r="Q300" s="227"/>
      <c r="R300" s="227"/>
      <c r="S300" s="227"/>
      <c r="T300" s="228"/>
      <c r="AT300" s="229" t="s">
        <v>157</v>
      </c>
      <c r="AU300" s="229" t="s">
        <v>83</v>
      </c>
      <c r="AV300" s="12" t="s">
        <v>83</v>
      </c>
      <c r="AW300" s="12" t="s">
        <v>37</v>
      </c>
      <c r="AX300" s="12" t="s">
        <v>81</v>
      </c>
      <c r="AY300" s="229" t="s">
        <v>144</v>
      </c>
    </row>
    <row r="301" spans="2:65" s="12" customFormat="1">
      <c r="B301" s="219"/>
      <c r="C301" s="220"/>
      <c r="D301" s="215" t="s">
        <v>157</v>
      </c>
      <c r="E301" s="220"/>
      <c r="F301" s="222" t="s">
        <v>464</v>
      </c>
      <c r="G301" s="220"/>
      <c r="H301" s="223">
        <v>23.69</v>
      </c>
      <c r="I301" s="224"/>
      <c r="J301" s="220"/>
      <c r="K301" s="220"/>
      <c r="L301" s="225"/>
      <c r="M301" s="226"/>
      <c r="N301" s="227"/>
      <c r="O301" s="227"/>
      <c r="P301" s="227"/>
      <c r="Q301" s="227"/>
      <c r="R301" s="227"/>
      <c r="S301" s="227"/>
      <c r="T301" s="228"/>
      <c r="AT301" s="229" t="s">
        <v>157</v>
      </c>
      <c r="AU301" s="229" t="s">
        <v>83</v>
      </c>
      <c r="AV301" s="12" t="s">
        <v>83</v>
      </c>
      <c r="AW301" s="12" t="s">
        <v>6</v>
      </c>
      <c r="AX301" s="12" t="s">
        <v>81</v>
      </c>
      <c r="AY301" s="229" t="s">
        <v>144</v>
      </c>
    </row>
    <row r="302" spans="2:65" s="11" customFormat="1" ht="29.85" customHeight="1">
      <c r="B302" s="187"/>
      <c r="C302" s="188"/>
      <c r="D302" s="189" t="s">
        <v>73</v>
      </c>
      <c r="E302" s="201" t="s">
        <v>197</v>
      </c>
      <c r="F302" s="201" t="s">
        <v>465</v>
      </c>
      <c r="G302" s="188"/>
      <c r="H302" s="188"/>
      <c r="I302" s="191"/>
      <c r="J302" s="202">
        <f>BK302</f>
        <v>0</v>
      </c>
      <c r="K302" s="188"/>
      <c r="L302" s="193"/>
      <c r="M302" s="194"/>
      <c r="N302" s="195"/>
      <c r="O302" s="195"/>
      <c r="P302" s="196">
        <f>SUM(P303:P365)</f>
        <v>0</v>
      </c>
      <c r="Q302" s="195"/>
      <c r="R302" s="196">
        <f>SUM(R303:R365)</f>
        <v>9.7107199999999985</v>
      </c>
      <c r="S302" s="195"/>
      <c r="T302" s="197">
        <f>SUM(T303:T365)</f>
        <v>0.4</v>
      </c>
      <c r="AR302" s="198" t="s">
        <v>81</v>
      </c>
      <c r="AT302" s="199" t="s">
        <v>73</v>
      </c>
      <c r="AU302" s="199" t="s">
        <v>81</v>
      </c>
      <c r="AY302" s="198" t="s">
        <v>144</v>
      </c>
      <c r="BK302" s="200">
        <f>SUM(BK303:BK365)</f>
        <v>0</v>
      </c>
    </row>
    <row r="303" spans="2:65" s="1" customFormat="1" ht="16.5" customHeight="1">
      <c r="B303" s="41"/>
      <c r="C303" s="203" t="s">
        <v>466</v>
      </c>
      <c r="D303" s="203" t="s">
        <v>146</v>
      </c>
      <c r="E303" s="204" t="s">
        <v>467</v>
      </c>
      <c r="F303" s="205" t="s">
        <v>468</v>
      </c>
      <c r="G303" s="206" t="s">
        <v>338</v>
      </c>
      <c r="H303" s="207">
        <v>2</v>
      </c>
      <c r="I303" s="208"/>
      <c r="J303" s="209">
        <f>ROUND(I303*H303,2)</f>
        <v>0</v>
      </c>
      <c r="K303" s="205" t="s">
        <v>150</v>
      </c>
      <c r="L303" s="61"/>
      <c r="M303" s="210" t="s">
        <v>30</v>
      </c>
      <c r="N303" s="211" t="s">
        <v>45</v>
      </c>
      <c r="O303" s="42"/>
      <c r="P303" s="212">
        <f>O303*H303</f>
        <v>0</v>
      </c>
      <c r="Q303" s="212">
        <v>1.2800000000000001E-3</v>
      </c>
      <c r="R303" s="212">
        <f>Q303*H303</f>
        <v>2.5600000000000002E-3</v>
      </c>
      <c r="S303" s="212">
        <v>0</v>
      </c>
      <c r="T303" s="213">
        <f>S303*H303</f>
        <v>0</v>
      </c>
      <c r="AR303" s="24" t="s">
        <v>151</v>
      </c>
      <c r="AT303" s="24" t="s">
        <v>146</v>
      </c>
      <c r="AU303" s="24" t="s">
        <v>83</v>
      </c>
      <c r="AY303" s="24" t="s">
        <v>144</v>
      </c>
      <c r="BE303" s="214">
        <f>IF(N303="základní",J303,0)</f>
        <v>0</v>
      </c>
      <c r="BF303" s="214">
        <f>IF(N303="snížená",J303,0)</f>
        <v>0</v>
      </c>
      <c r="BG303" s="214">
        <f>IF(N303="zákl. přenesená",J303,0)</f>
        <v>0</v>
      </c>
      <c r="BH303" s="214">
        <f>IF(N303="sníž. přenesená",J303,0)</f>
        <v>0</v>
      </c>
      <c r="BI303" s="214">
        <f>IF(N303="nulová",J303,0)</f>
        <v>0</v>
      </c>
      <c r="BJ303" s="24" t="s">
        <v>81</v>
      </c>
      <c r="BK303" s="214">
        <f>ROUND(I303*H303,2)</f>
        <v>0</v>
      </c>
      <c r="BL303" s="24" t="s">
        <v>151</v>
      </c>
      <c r="BM303" s="24" t="s">
        <v>469</v>
      </c>
    </row>
    <row r="304" spans="2:65" s="1" customFormat="1" ht="27">
      <c r="B304" s="41"/>
      <c r="C304" s="63"/>
      <c r="D304" s="215" t="s">
        <v>153</v>
      </c>
      <c r="E304" s="63"/>
      <c r="F304" s="216" t="s">
        <v>470</v>
      </c>
      <c r="G304" s="63"/>
      <c r="H304" s="63"/>
      <c r="I304" s="172"/>
      <c r="J304" s="63"/>
      <c r="K304" s="63"/>
      <c r="L304" s="61"/>
      <c r="M304" s="217"/>
      <c r="N304" s="42"/>
      <c r="O304" s="42"/>
      <c r="P304" s="42"/>
      <c r="Q304" s="42"/>
      <c r="R304" s="42"/>
      <c r="S304" s="42"/>
      <c r="T304" s="78"/>
      <c r="AT304" s="24" t="s">
        <v>153</v>
      </c>
      <c r="AU304" s="24" t="s">
        <v>83</v>
      </c>
    </row>
    <row r="305" spans="2:65" s="1" customFormat="1" ht="108">
      <c r="B305" s="41"/>
      <c r="C305" s="63"/>
      <c r="D305" s="215" t="s">
        <v>155</v>
      </c>
      <c r="E305" s="63"/>
      <c r="F305" s="218" t="s">
        <v>471</v>
      </c>
      <c r="G305" s="63"/>
      <c r="H305" s="63"/>
      <c r="I305" s="172"/>
      <c r="J305" s="63"/>
      <c r="K305" s="63"/>
      <c r="L305" s="61"/>
      <c r="M305" s="217"/>
      <c r="N305" s="42"/>
      <c r="O305" s="42"/>
      <c r="P305" s="42"/>
      <c r="Q305" s="42"/>
      <c r="R305" s="42"/>
      <c r="S305" s="42"/>
      <c r="T305" s="78"/>
      <c r="AT305" s="24" t="s">
        <v>155</v>
      </c>
      <c r="AU305" s="24" t="s">
        <v>83</v>
      </c>
    </row>
    <row r="306" spans="2:65" s="12" customFormat="1">
      <c r="B306" s="219"/>
      <c r="C306" s="220"/>
      <c r="D306" s="215" t="s">
        <v>157</v>
      </c>
      <c r="E306" s="221" t="s">
        <v>30</v>
      </c>
      <c r="F306" s="222" t="s">
        <v>83</v>
      </c>
      <c r="G306" s="220"/>
      <c r="H306" s="223">
        <v>2</v>
      </c>
      <c r="I306" s="224"/>
      <c r="J306" s="220"/>
      <c r="K306" s="220"/>
      <c r="L306" s="225"/>
      <c r="M306" s="226"/>
      <c r="N306" s="227"/>
      <c r="O306" s="227"/>
      <c r="P306" s="227"/>
      <c r="Q306" s="227"/>
      <c r="R306" s="227"/>
      <c r="S306" s="227"/>
      <c r="T306" s="228"/>
      <c r="AT306" s="229" t="s">
        <v>157</v>
      </c>
      <c r="AU306" s="229" t="s">
        <v>83</v>
      </c>
      <c r="AV306" s="12" t="s">
        <v>83</v>
      </c>
      <c r="AW306" s="12" t="s">
        <v>37</v>
      </c>
      <c r="AX306" s="12" t="s">
        <v>81</v>
      </c>
      <c r="AY306" s="229" t="s">
        <v>144</v>
      </c>
    </row>
    <row r="307" spans="2:65" s="1" customFormat="1" ht="16.5" customHeight="1">
      <c r="B307" s="41"/>
      <c r="C307" s="203" t="s">
        <v>472</v>
      </c>
      <c r="D307" s="203" t="s">
        <v>146</v>
      </c>
      <c r="E307" s="204" t="s">
        <v>473</v>
      </c>
      <c r="F307" s="205" t="s">
        <v>474</v>
      </c>
      <c r="G307" s="206" t="s">
        <v>338</v>
      </c>
      <c r="H307" s="207">
        <v>4</v>
      </c>
      <c r="I307" s="208"/>
      <c r="J307" s="209">
        <f>ROUND(I307*H307,2)</f>
        <v>0</v>
      </c>
      <c r="K307" s="205" t="s">
        <v>150</v>
      </c>
      <c r="L307" s="61"/>
      <c r="M307" s="210" t="s">
        <v>30</v>
      </c>
      <c r="N307" s="211" t="s">
        <v>45</v>
      </c>
      <c r="O307" s="42"/>
      <c r="P307" s="212">
        <f>O307*H307</f>
        <v>0</v>
      </c>
      <c r="Q307" s="212">
        <v>2.6800000000000001E-3</v>
      </c>
      <c r="R307" s="212">
        <f>Q307*H307</f>
        <v>1.072E-2</v>
      </c>
      <c r="S307" s="212">
        <v>0</v>
      </c>
      <c r="T307" s="213">
        <f>S307*H307</f>
        <v>0</v>
      </c>
      <c r="AR307" s="24" t="s">
        <v>151</v>
      </c>
      <c r="AT307" s="24" t="s">
        <v>146</v>
      </c>
      <c r="AU307" s="24" t="s">
        <v>83</v>
      </c>
      <c r="AY307" s="24" t="s">
        <v>144</v>
      </c>
      <c r="BE307" s="214">
        <f>IF(N307="základní",J307,0)</f>
        <v>0</v>
      </c>
      <c r="BF307" s="214">
        <f>IF(N307="snížená",J307,0)</f>
        <v>0</v>
      </c>
      <c r="BG307" s="214">
        <f>IF(N307="zákl. přenesená",J307,0)</f>
        <v>0</v>
      </c>
      <c r="BH307" s="214">
        <f>IF(N307="sníž. přenesená",J307,0)</f>
        <v>0</v>
      </c>
      <c r="BI307" s="214">
        <f>IF(N307="nulová",J307,0)</f>
        <v>0</v>
      </c>
      <c r="BJ307" s="24" t="s">
        <v>81</v>
      </c>
      <c r="BK307" s="214">
        <f>ROUND(I307*H307,2)</f>
        <v>0</v>
      </c>
      <c r="BL307" s="24" t="s">
        <v>151</v>
      </c>
      <c r="BM307" s="24" t="s">
        <v>475</v>
      </c>
    </row>
    <row r="308" spans="2:65" s="1" customFormat="1" ht="27">
      <c r="B308" s="41"/>
      <c r="C308" s="63"/>
      <c r="D308" s="215" t="s">
        <v>153</v>
      </c>
      <c r="E308" s="63"/>
      <c r="F308" s="216" t="s">
        <v>476</v>
      </c>
      <c r="G308" s="63"/>
      <c r="H308" s="63"/>
      <c r="I308" s="172"/>
      <c r="J308" s="63"/>
      <c r="K308" s="63"/>
      <c r="L308" s="61"/>
      <c r="M308" s="217"/>
      <c r="N308" s="42"/>
      <c r="O308" s="42"/>
      <c r="P308" s="42"/>
      <c r="Q308" s="42"/>
      <c r="R308" s="42"/>
      <c r="S308" s="42"/>
      <c r="T308" s="78"/>
      <c r="AT308" s="24" t="s">
        <v>153</v>
      </c>
      <c r="AU308" s="24" t="s">
        <v>83</v>
      </c>
    </row>
    <row r="309" spans="2:65" s="1" customFormat="1" ht="108">
      <c r="B309" s="41"/>
      <c r="C309" s="63"/>
      <c r="D309" s="215" t="s">
        <v>155</v>
      </c>
      <c r="E309" s="63"/>
      <c r="F309" s="218" t="s">
        <v>471</v>
      </c>
      <c r="G309" s="63"/>
      <c r="H309" s="63"/>
      <c r="I309" s="172"/>
      <c r="J309" s="63"/>
      <c r="K309" s="63"/>
      <c r="L309" s="61"/>
      <c r="M309" s="217"/>
      <c r="N309" s="42"/>
      <c r="O309" s="42"/>
      <c r="P309" s="42"/>
      <c r="Q309" s="42"/>
      <c r="R309" s="42"/>
      <c r="S309" s="42"/>
      <c r="T309" s="78"/>
      <c r="AT309" s="24" t="s">
        <v>155</v>
      </c>
      <c r="AU309" s="24" t="s">
        <v>83</v>
      </c>
    </row>
    <row r="310" spans="2:65" s="12" customFormat="1">
      <c r="B310" s="219"/>
      <c r="C310" s="220"/>
      <c r="D310" s="215" t="s">
        <v>157</v>
      </c>
      <c r="E310" s="221" t="s">
        <v>30</v>
      </c>
      <c r="F310" s="222" t="s">
        <v>151</v>
      </c>
      <c r="G310" s="220"/>
      <c r="H310" s="223">
        <v>4</v>
      </c>
      <c r="I310" s="224"/>
      <c r="J310" s="220"/>
      <c r="K310" s="220"/>
      <c r="L310" s="225"/>
      <c r="M310" s="226"/>
      <c r="N310" s="227"/>
      <c r="O310" s="227"/>
      <c r="P310" s="227"/>
      <c r="Q310" s="227"/>
      <c r="R310" s="227"/>
      <c r="S310" s="227"/>
      <c r="T310" s="228"/>
      <c r="AT310" s="229" t="s">
        <v>157</v>
      </c>
      <c r="AU310" s="229" t="s">
        <v>83</v>
      </c>
      <c r="AV310" s="12" t="s">
        <v>83</v>
      </c>
      <c r="AW310" s="12" t="s">
        <v>37</v>
      </c>
      <c r="AX310" s="12" t="s">
        <v>81</v>
      </c>
      <c r="AY310" s="229" t="s">
        <v>144</v>
      </c>
    </row>
    <row r="311" spans="2:65" s="1" customFormat="1" ht="16.5" customHeight="1">
      <c r="B311" s="41"/>
      <c r="C311" s="203" t="s">
        <v>477</v>
      </c>
      <c r="D311" s="203" t="s">
        <v>146</v>
      </c>
      <c r="E311" s="204" t="s">
        <v>478</v>
      </c>
      <c r="F311" s="205" t="s">
        <v>479</v>
      </c>
      <c r="G311" s="206" t="s">
        <v>346</v>
      </c>
      <c r="H311" s="207">
        <v>8</v>
      </c>
      <c r="I311" s="208"/>
      <c r="J311" s="209">
        <f>ROUND(I311*H311,2)</f>
        <v>0</v>
      </c>
      <c r="K311" s="205" t="s">
        <v>150</v>
      </c>
      <c r="L311" s="61"/>
      <c r="M311" s="210" t="s">
        <v>30</v>
      </c>
      <c r="N311" s="211" t="s">
        <v>45</v>
      </c>
      <c r="O311" s="42"/>
      <c r="P311" s="212">
        <f>O311*H311</f>
        <v>0</v>
      </c>
      <c r="Q311" s="212">
        <v>0.34089999999999998</v>
      </c>
      <c r="R311" s="212">
        <f>Q311*H311</f>
        <v>2.7271999999999998</v>
      </c>
      <c r="S311" s="212">
        <v>0</v>
      </c>
      <c r="T311" s="213">
        <f>S311*H311</f>
        <v>0</v>
      </c>
      <c r="AR311" s="24" t="s">
        <v>151</v>
      </c>
      <c r="AT311" s="24" t="s">
        <v>146</v>
      </c>
      <c r="AU311" s="24" t="s">
        <v>83</v>
      </c>
      <c r="AY311" s="24" t="s">
        <v>144</v>
      </c>
      <c r="BE311" s="214">
        <f>IF(N311="základní",J311,0)</f>
        <v>0</v>
      </c>
      <c r="BF311" s="214">
        <f>IF(N311="snížená",J311,0)</f>
        <v>0</v>
      </c>
      <c r="BG311" s="214">
        <f>IF(N311="zákl. přenesená",J311,0)</f>
        <v>0</v>
      </c>
      <c r="BH311" s="214">
        <f>IF(N311="sníž. přenesená",J311,0)</f>
        <v>0</v>
      </c>
      <c r="BI311" s="214">
        <f>IF(N311="nulová",J311,0)</f>
        <v>0</v>
      </c>
      <c r="BJ311" s="24" t="s">
        <v>81</v>
      </c>
      <c r="BK311" s="214">
        <f>ROUND(I311*H311,2)</f>
        <v>0</v>
      </c>
      <c r="BL311" s="24" t="s">
        <v>151</v>
      </c>
      <c r="BM311" s="24" t="s">
        <v>480</v>
      </c>
    </row>
    <row r="312" spans="2:65" s="1" customFormat="1">
      <c r="B312" s="41"/>
      <c r="C312" s="63"/>
      <c r="D312" s="215" t="s">
        <v>153</v>
      </c>
      <c r="E312" s="63"/>
      <c r="F312" s="216" t="s">
        <v>479</v>
      </c>
      <c r="G312" s="63"/>
      <c r="H312" s="63"/>
      <c r="I312" s="172"/>
      <c r="J312" s="63"/>
      <c r="K312" s="63"/>
      <c r="L312" s="61"/>
      <c r="M312" s="217"/>
      <c r="N312" s="42"/>
      <c r="O312" s="42"/>
      <c r="P312" s="42"/>
      <c r="Q312" s="42"/>
      <c r="R312" s="42"/>
      <c r="S312" s="42"/>
      <c r="T312" s="78"/>
      <c r="AT312" s="24" t="s">
        <v>153</v>
      </c>
      <c r="AU312" s="24" t="s">
        <v>83</v>
      </c>
    </row>
    <row r="313" spans="2:65" s="1" customFormat="1" ht="108">
      <c r="B313" s="41"/>
      <c r="C313" s="63"/>
      <c r="D313" s="215" t="s">
        <v>155</v>
      </c>
      <c r="E313" s="63"/>
      <c r="F313" s="218" t="s">
        <v>481</v>
      </c>
      <c r="G313" s="63"/>
      <c r="H313" s="63"/>
      <c r="I313" s="172"/>
      <c r="J313" s="63"/>
      <c r="K313" s="63"/>
      <c r="L313" s="61"/>
      <c r="M313" s="217"/>
      <c r="N313" s="42"/>
      <c r="O313" s="42"/>
      <c r="P313" s="42"/>
      <c r="Q313" s="42"/>
      <c r="R313" s="42"/>
      <c r="S313" s="42"/>
      <c r="T313" s="78"/>
      <c r="AT313" s="24" t="s">
        <v>155</v>
      </c>
      <c r="AU313" s="24" t="s">
        <v>83</v>
      </c>
    </row>
    <row r="314" spans="2:65" s="1" customFormat="1" ht="27">
      <c r="B314" s="41"/>
      <c r="C314" s="63"/>
      <c r="D314" s="215" t="s">
        <v>204</v>
      </c>
      <c r="E314" s="63"/>
      <c r="F314" s="218" t="s">
        <v>482</v>
      </c>
      <c r="G314" s="63"/>
      <c r="H314" s="63"/>
      <c r="I314" s="172"/>
      <c r="J314" s="63"/>
      <c r="K314" s="63"/>
      <c r="L314" s="61"/>
      <c r="M314" s="217"/>
      <c r="N314" s="42"/>
      <c r="O314" s="42"/>
      <c r="P314" s="42"/>
      <c r="Q314" s="42"/>
      <c r="R314" s="42"/>
      <c r="S314" s="42"/>
      <c r="T314" s="78"/>
      <c r="AT314" s="24" t="s">
        <v>204</v>
      </c>
      <c r="AU314" s="24" t="s">
        <v>83</v>
      </c>
    </row>
    <row r="315" spans="2:65" s="12" customFormat="1">
      <c r="B315" s="219"/>
      <c r="C315" s="220"/>
      <c r="D315" s="215" t="s">
        <v>157</v>
      </c>
      <c r="E315" s="221" t="s">
        <v>30</v>
      </c>
      <c r="F315" s="222" t="s">
        <v>483</v>
      </c>
      <c r="G315" s="220"/>
      <c r="H315" s="223">
        <v>8</v>
      </c>
      <c r="I315" s="224"/>
      <c r="J315" s="220"/>
      <c r="K315" s="220"/>
      <c r="L315" s="225"/>
      <c r="M315" s="226"/>
      <c r="N315" s="227"/>
      <c r="O315" s="227"/>
      <c r="P315" s="227"/>
      <c r="Q315" s="227"/>
      <c r="R315" s="227"/>
      <c r="S315" s="227"/>
      <c r="T315" s="228"/>
      <c r="AT315" s="229" t="s">
        <v>157</v>
      </c>
      <c r="AU315" s="229" t="s">
        <v>83</v>
      </c>
      <c r="AV315" s="12" t="s">
        <v>83</v>
      </c>
      <c r="AW315" s="12" t="s">
        <v>37</v>
      </c>
      <c r="AX315" s="12" t="s">
        <v>81</v>
      </c>
      <c r="AY315" s="229" t="s">
        <v>144</v>
      </c>
    </row>
    <row r="316" spans="2:65" s="1" customFormat="1" ht="16.5" customHeight="1">
      <c r="B316" s="41"/>
      <c r="C316" s="241" t="s">
        <v>484</v>
      </c>
      <c r="D316" s="241" t="s">
        <v>273</v>
      </c>
      <c r="E316" s="242" t="s">
        <v>485</v>
      </c>
      <c r="F316" s="243" t="s">
        <v>486</v>
      </c>
      <c r="G316" s="244" t="s">
        <v>346</v>
      </c>
      <c r="H316" s="245">
        <v>8</v>
      </c>
      <c r="I316" s="246"/>
      <c r="J316" s="247">
        <f>ROUND(I316*H316,2)</f>
        <v>0</v>
      </c>
      <c r="K316" s="243" t="s">
        <v>150</v>
      </c>
      <c r="L316" s="248"/>
      <c r="M316" s="249" t="s">
        <v>30</v>
      </c>
      <c r="N316" s="250" t="s">
        <v>45</v>
      </c>
      <c r="O316" s="42"/>
      <c r="P316" s="212">
        <f>O316*H316</f>
        <v>0</v>
      </c>
      <c r="Q316" s="212">
        <v>5.8000000000000003E-2</v>
      </c>
      <c r="R316" s="212">
        <f>Q316*H316</f>
        <v>0.46400000000000002</v>
      </c>
      <c r="S316" s="212">
        <v>0</v>
      </c>
      <c r="T316" s="213">
        <f>S316*H316</f>
        <v>0</v>
      </c>
      <c r="AR316" s="24" t="s">
        <v>197</v>
      </c>
      <c r="AT316" s="24" t="s">
        <v>273</v>
      </c>
      <c r="AU316" s="24" t="s">
        <v>83</v>
      </c>
      <c r="AY316" s="24" t="s">
        <v>144</v>
      </c>
      <c r="BE316" s="214">
        <f>IF(N316="základní",J316,0)</f>
        <v>0</v>
      </c>
      <c r="BF316" s="214">
        <f>IF(N316="snížená",J316,0)</f>
        <v>0</v>
      </c>
      <c r="BG316" s="214">
        <f>IF(N316="zákl. přenesená",J316,0)</f>
        <v>0</v>
      </c>
      <c r="BH316" s="214">
        <f>IF(N316="sníž. přenesená",J316,0)</f>
        <v>0</v>
      </c>
      <c r="BI316" s="214">
        <f>IF(N316="nulová",J316,0)</f>
        <v>0</v>
      </c>
      <c r="BJ316" s="24" t="s">
        <v>81</v>
      </c>
      <c r="BK316" s="214">
        <f>ROUND(I316*H316,2)</f>
        <v>0</v>
      </c>
      <c r="BL316" s="24" t="s">
        <v>151</v>
      </c>
      <c r="BM316" s="24" t="s">
        <v>487</v>
      </c>
    </row>
    <row r="317" spans="2:65" s="1" customFormat="1">
      <c r="B317" s="41"/>
      <c r="C317" s="63"/>
      <c r="D317" s="215" t="s">
        <v>153</v>
      </c>
      <c r="E317" s="63"/>
      <c r="F317" s="216" t="s">
        <v>488</v>
      </c>
      <c r="G317" s="63"/>
      <c r="H317" s="63"/>
      <c r="I317" s="172"/>
      <c r="J317" s="63"/>
      <c r="K317" s="63"/>
      <c r="L317" s="61"/>
      <c r="M317" s="217"/>
      <c r="N317" s="42"/>
      <c r="O317" s="42"/>
      <c r="P317" s="42"/>
      <c r="Q317" s="42"/>
      <c r="R317" s="42"/>
      <c r="S317" s="42"/>
      <c r="T317" s="78"/>
      <c r="AT317" s="24" t="s">
        <v>153</v>
      </c>
      <c r="AU317" s="24" t="s">
        <v>83</v>
      </c>
    </row>
    <row r="318" spans="2:65" s="12" customFormat="1">
      <c r="B318" s="219"/>
      <c r="C318" s="220"/>
      <c r="D318" s="215" t="s">
        <v>157</v>
      </c>
      <c r="E318" s="221" t="s">
        <v>30</v>
      </c>
      <c r="F318" s="222" t="s">
        <v>483</v>
      </c>
      <c r="G318" s="220"/>
      <c r="H318" s="223">
        <v>8</v>
      </c>
      <c r="I318" s="224"/>
      <c r="J318" s="220"/>
      <c r="K318" s="220"/>
      <c r="L318" s="225"/>
      <c r="M318" s="226"/>
      <c r="N318" s="227"/>
      <c r="O318" s="227"/>
      <c r="P318" s="227"/>
      <c r="Q318" s="227"/>
      <c r="R318" s="227"/>
      <c r="S318" s="227"/>
      <c r="T318" s="228"/>
      <c r="AT318" s="229" t="s">
        <v>157</v>
      </c>
      <c r="AU318" s="229" t="s">
        <v>83</v>
      </c>
      <c r="AV318" s="12" t="s">
        <v>83</v>
      </c>
      <c r="AW318" s="12" t="s">
        <v>37</v>
      </c>
      <c r="AX318" s="12" t="s">
        <v>81</v>
      </c>
      <c r="AY318" s="229" t="s">
        <v>144</v>
      </c>
    </row>
    <row r="319" spans="2:65" s="1" customFormat="1" ht="16.5" customHeight="1">
      <c r="B319" s="41"/>
      <c r="C319" s="241" t="s">
        <v>489</v>
      </c>
      <c r="D319" s="241" t="s">
        <v>273</v>
      </c>
      <c r="E319" s="242" t="s">
        <v>490</v>
      </c>
      <c r="F319" s="243" t="s">
        <v>491</v>
      </c>
      <c r="G319" s="244" t="s">
        <v>346</v>
      </c>
      <c r="H319" s="245">
        <v>8</v>
      </c>
      <c r="I319" s="246"/>
      <c r="J319" s="247">
        <f>ROUND(I319*H319,2)</f>
        <v>0</v>
      </c>
      <c r="K319" s="243" t="s">
        <v>150</v>
      </c>
      <c r="L319" s="248"/>
      <c r="M319" s="249" t="s">
        <v>30</v>
      </c>
      <c r="N319" s="250" t="s">
        <v>45</v>
      </c>
      <c r="O319" s="42"/>
      <c r="P319" s="212">
        <f>O319*H319</f>
        <v>0</v>
      </c>
      <c r="Q319" s="212">
        <v>0.04</v>
      </c>
      <c r="R319" s="212">
        <f>Q319*H319</f>
        <v>0.32</v>
      </c>
      <c r="S319" s="212">
        <v>0</v>
      </c>
      <c r="T319" s="213">
        <f>S319*H319</f>
        <v>0</v>
      </c>
      <c r="AR319" s="24" t="s">
        <v>197</v>
      </c>
      <c r="AT319" s="24" t="s">
        <v>273</v>
      </c>
      <c r="AU319" s="24" t="s">
        <v>83</v>
      </c>
      <c r="AY319" s="24" t="s">
        <v>144</v>
      </c>
      <c r="BE319" s="214">
        <f>IF(N319="základní",J319,0)</f>
        <v>0</v>
      </c>
      <c r="BF319" s="214">
        <f>IF(N319="snížená",J319,0)</f>
        <v>0</v>
      </c>
      <c r="BG319" s="214">
        <f>IF(N319="zákl. přenesená",J319,0)</f>
        <v>0</v>
      </c>
      <c r="BH319" s="214">
        <f>IF(N319="sníž. přenesená",J319,0)</f>
        <v>0</v>
      </c>
      <c r="BI319" s="214">
        <f>IF(N319="nulová",J319,0)</f>
        <v>0</v>
      </c>
      <c r="BJ319" s="24" t="s">
        <v>81</v>
      </c>
      <c r="BK319" s="214">
        <f>ROUND(I319*H319,2)</f>
        <v>0</v>
      </c>
      <c r="BL319" s="24" t="s">
        <v>151</v>
      </c>
      <c r="BM319" s="24" t="s">
        <v>492</v>
      </c>
    </row>
    <row r="320" spans="2:65" s="1" customFormat="1">
      <c r="B320" s="41"/>
      <c r="C320" s="63"/>
      <c r="D320" s="215" t="s">
        <v>153</v>
      </c>
      <c r="E320" s="63"/>
      <c r="F320" s="216" t="s">
        <v>493</v>
      </c>
      <c r="G320" s="63"/>
      <c r="H320" s="63"/>
      <c r="I320" s="172"/>
      <c r="J320" s="63"/>
      <c r="K320" s="63"/>
      <c r="L320" s="61"/>
      <c r="M320" s="217"/>
      <c r="N320" s="42"/>
      <c r="O320" s="42"/>
      <c r="P320" s="42"/>
      <c r="Q320" s="42"/>
      <c r="R320" s="42"/>
      <c r="S320" s="42"/>
      <c r="T320" s="78"/>
      <c r="AT320" s="24" t="s">
        <v>153</v>
      </c>
      <c r="AU320" s="24" t="s">
        <v>83</v>
      </c>
    </row>
    <row r="321" spans="2:65" s="12" customFormat="1">
      <c r="B321" s="219"/>
      <c r="C321" s="220"/>
      <c r="D321" s="215" t="s">
        <v>157</v>
      </c>
      <c r="E321" s="221" t="s">
        <v>30</v>
      </c>
      <c r="F321" s="222" t="s">
        <v>483</v>
      </c>
      <c r="G321" s="220"/>
      <c r="H321" s="223">
        <v>8</v>
      </c>
      <c r="I321" s="224"/>
      <c r="J321" s="220"/>
      <c r="K321" s="220"/>
      <c r="L321" s="225"/>
      <c r="M321" s="226"/>
      <c r="N321" s="227"/>
      <c r="O321" s="227"/>
      <c r="P321" s="227"/>
      <c r="Q321" s="227"/>
      <c r="R321" s="227"/>
      <c r="S321" s="227"/>
      <c r="T321" s="228"/>
      <c r="AT321" s="229" t="s">
        <v>157</v>
      </c>
      <c r="AU321" s="229" t="s">
        <v>83</v>
      </c>
      <c r="AV321" s="12" t="s">
        <v>83</v>
      </c>
      <c r="AW321" s="12" t="s">
        <v>37</v>
      </c>
      <c r="AX321" s="12" t="s">
        <v>81</v>
      </c>
      <c r="AY321" s="229" t="s">
        <v>144</v>
      </c>
    </row>
    <row r="322" spans="2:65" s="1" customFormat="1" ht="25.5" customHeight="1">
      <c r="B322" s="41"/>
      <c r="C322" s="241" t="s">
        <v>494</v>
      </c>
      <c r="D322" s="241" t="s">
        <v>273</v>
      </c>
      <c r="E322" s="242" t="s">
        <v>495</v>
      </c>
      <c r="F322" s="243" t="s">
        <v>496</v>
      </c>
      <c r="G322" s="244" t="s">
        <v>346</v>
      </c>
      <c r="H322" s="245">
        <v>8</v>
      </c>
      <c r="I322" s="246"/>
      <c r="J322" s="247">
        <f>ROUND(I322*H322,2)</f>
        <v>0</v>
      </c>
      <c r="K322" s="243" t="s">
        <v>497</v>
      </c>
      <c r="L322" s="248"/>
      <c r="M322" s="249" t="s">
        <v>30</v>
      </c>
      <c r="N322" s="250" t="s">
        <v>45</v>
      </c>
      <c r="O322" s="42"/>
      <c r="P322" s="212">
        <f>O322*H322</f>
        <v>0</v>
      </c>
      <c r="Q322" s="212">
        <v>0.08</v>
      </c>
      <c r="R322" s="212">
        <f>Q322*H322</f>
        <v>0.64</v>
      </c>
      <c r="S322" s="212">
        <v>0</v>
      </c>
      <c r="T322" s="213">
        <f>S322*H322</f>
        <v>0</v>
      </c>
      <c r="AR322" s="24" t="s">
        <v>197</v>
      </c>
      <c r="AT322" s="24" t="s">
        <v>273</v>
      </c>
      <c r="AU322" s="24" t="s">
        <v>83</v>
      </c>
      <c r="AY322" s="24" t="s">
        <v>144</v>
      </c>
      <c r="BE322" s="214">
        <f>IF(N322="základní",J322,0)</f>
        <v>0</v>
      </c>
      <c r="BF322" s="214">
        <f>IF(N322="snížená",J322,0)</f>
        <v>0</v>
      </c>
      <c r="BG322" s="214">
        <f>IF(N322="zákl. přenesená",J322,0)</f>
        <v>0</v>
      </c>
      <c r="BH322" s="214">
        <f>IF(N322="sníž. přenesená",J322,0)</f>
        <v>0</v>
      </c>
      <c r="BI322" s="214">
        <f>IF(N322="nulová",J322,0)</f>
        <v>0</v>
      </c>
      <c r="BJ322" s="24" t="s">
        <v>81</v>
      </c>
      <c r="BK322" s="214">
        <f>ROUND(I322*H322,2)</f>
        <v>0</v>
      </c>
      <c r="BL322" s="24" t="s">
        <v>151</v>
      </c>
      <c r="BM322" s="24" t="s">
        <v>498</v>
      </c>
    </row>
    <row r="323" spans="2:65" s="1" customFormat="1">
      <c r="B323" s="41"/>
      <c r="C323" s="63"/>
      <c r="D323" s="215" t="s">
        <v>153</v>
      </c>
      <c r="E323" s="63"/>
      <c r="F323" s="216" t="s">
        <v>499</v>
      </c>
      <c r="G323" s="63"/>
      <c r="H323" s="63"/>
      <c r="I323" s="172"/>
      <c r="J323" s="63"/>
      <c r="K323" s="63"/>
      <c r="L323" s="61"/>
      <c r="M323" s="217"/>
      <c r="N323" s="42"/>
      <c r="O323" s="42"/>
      <c r="P323" s="42"/>
      <c r="Q323" s="42"/>
      <c r="R323" s="42"/>
      <c r="S323" s="42"/>
      <c r="T323" s="78"/>
      <c r="AT323" s="24" t="s">
        <v>153</v>
      </c>
      <c r="AU323" s="24" t="s">
        <v>83</v>
      </c>
    </row>
    <row r="324" spans="2:65" s="12" customFormat="1">
      <c r="B324" s="219"/>
      <c r="C324" s="220"/>
      <c r="D324" s="215" t="s">
        <v>157</v>
      </c>
      <c r="E324" s="221" t="s">
        <v>30</v>
      </c>
      <c r="F324" s="222" t="s">
        <v>483</v>
      </c>
      <c r="G324" s="220"/>
      <c r="H324" s="223">
        <v>8</v>
      </c>
      <c r="I324" s="224"/>
      <c r="J324" s="220"/>
      <c r="K324" s="220"/>
      <c r="L324" s="225"/>
      <c r="M324" s="226"/>
      <c r="N324" s="227"/>
      <c r="O324" s="227"/>
      <c r="P324" s="227"/>
      <c r="Q324" s="227"/>
      <c r="R324" s="227"/>
      <c r="S324" s="227"/>
      <c r="T324" s="228"/>
      <c r="AT324" s="229" t="s">
        <v>157</v>
      </c>
      <c r="AU324" s="229" t="s">
        <v>83</v>
      </c>
      <c r="AV324" s="12" t="s">
        <v>83</v>
      </c>
      <c r="AW324" s="12" t="s">
        <v>37</v>
      </c>
      <c r="AX324" s="12" t="s">
        <v>81</v>
      </c>
      <c r="AY324" s="229" t="s">
        <v>144</v>
      </c>
    </row>
    <row r="325" spans="2:65" s="1" customFormat="1" ht="16.5" customHeight="1">
      <c r="B325" s="41"/>
      <c r="C325" s="241" t="s">
        <v>355</v>
      </c>
      <c r="D325" s="241" t="s">
        <v>273</v>
      </c>
      <c r="E325" s="242" t="s">
        <v>500</v>
      </c>
      <c r="F325" s="243" t="s">
        <v>501</v>
      </c>
      <c r="G325" s="244" t="s">
        <v>346</v>
      </c>
      <c r="H325" s="245">
        <v>8</v>
      </c>
      <c r="I325" s="246"/>
      <c r="J325" s="247">
        <f>ROUND(I325*H325,2)</f>
        <v>0</v>
      </c>
      <c r="K325" s="243" t="s">
        <v>150</v>
      </c>
      <c r="L325" s="248"/>
      <c r="M325" s="249" t="s">
        <v>30</v>
      </c>
      <c r="N325" s="250" t="s">
        <v>45</v>
      </c>
      <c r="O325" s="42"/>
      <c r="P325" s="212">
        <f>O325*H325</f>
        <v>0</v>
      </c>
      <c r="Q325" s="212">
        <v>7.1999999999999995E-2</v>
      </c>
      <c r="R325" s="212">
        <f>Q325*H325</f>
        <v>0.57599999999999996</v>
      </c>
      <c r="S325" s="212">
        <v>0</v>
      </c>
      <c r="T325" s="213">
        <f>S325*H325</f>
        <v>0</v>
      </c>
      <c r="AR325" s="24" t="s">
        <v>197</v>
      </c>
      <c r="AT325" s="24" t="s">
        <v>273</v>
      </c>
      <c r="AU325" s="24" t="s">
        <v>83</v>
      </c>
      <c r="AY325" s="24" t="s">
        <v>144</v>
      </c>
      <c r="BE325" s="214">
        <f>IF(N325="základní",J325,0)</f>
        <v>0</v>
      </c>
      <c r="BF325" s="214">
        <f>IF(N325="snížená",J325,0)</f>
        <v>0</v>
      </c>
      <c r="BG325" s="214">
        <f>IF(N325="zákl. přenesená",J325,0)</f>
        <v>0</v>
      </c>
      <c r="BH325" s="214">
        <f>IF(N325="sníž. přenesená",J325,0)</f>
        <v>0</v>
      </c>
      <c r="BI325" s="214">
        <f>IF(N325="nulová",J325,0)</f>
        <v>0</v>
      </c>
      <c r="BJ325" s="24" t="s">
        <v>81</v>
      </c>
      <c r="BK325" s="214">
        <f>ROUND(I325*H325,2)</f>
        <v>0</v>
      </c>
      <c r="BL325" s="24" t="s">
        <v>151</v>
      </c>
      <c r="BM325" s="24" t="s">
        <v>502</v>
      </c>
    </row>
    <row r="326" spans="2:65" s="1" customFormat="1">
      <c r="B326" s="41"/>
      <c r="C326" s="63"/>
      <c r="D326" s="215" t="s">
        <v>153</v>
      </c>
      <c r="E326" s="63"/>
      <c r="F326" s="216" t="s">
        <v>503</v>
      </c>
      <c r="G326" s="63"/>
      <c r="H326" s="63"/>
      <c r="I326" s="172"/>
      <c r="J326" s="63"/>
      <c r="K326" s="63"/>
      <c r="L326" s="61"/>
      <c r="M326" s="217"/>
      <c r="N326" s="42"/>
      <c r="O326" s="42"/>
      <c r="P326" s="42"/>
      <c r="Q326" s="42"/>
      <c r="R326" s="42"/>
      <c r="S326" s="42"/>
      <c r="T326" s="78"/>
      <c r="AT326" s="24" t="s">
        <v>153</v>
      </c>
      <c r="AU326" s="24" t="s">
        <v>83</v>
      </c>
    </row>
    <row r="327" spans="2:65" s="12" customFormat="1">
      <c r="B327" s="219"/>
      <c r="C327" s="220"/>
      <c r="D327" s="215" t="s">
        <v>157</v>
      </c>
      <c r="E327" s="221" t="s">
        <v>30</v>
      </c>
      <c r="F327" s="222" t="s">
        <v>483</v>
      </c>
      <c r="G327" s="220"/>
      <c r="H327" s="223">
        <v>8</v>
      </c>
      <c r="I327" s="224"/>
      <c r="J327" s="220"/>
      <c r="K327" s="220"/>
      <c r="L327" s="225"/>
      <c r="M327" s="226"/>
      <c r="N327" s="227"/>
      <c r="O327" s="227"/>
      <c r="P327" s="227"/>
      <c r="Q327" s="227"/>
      <c r="R327" s="227"/>
      <c r="S327" s="227"/>
      <c r="T327" s="228"/>
      <c r="AT327" s="229" t="s">
        <v>157</v>
      </c>
      <c r="AU327" s="229" t="s">
        <v>83</v>
      </c>
      <c r="AV327" s="12" t="s">
        <v>83</v>
      </c>
      <c r="AW327" s="12" t="s">
        <v>37</v>
      </c>
      <c r="AX327" s="12" t="s">
        <v>81</v>
      </c>
      <c r="AY327" s="229" t="s">
        <v>144</v>
      </c>
    </row>
    <row r="328" spans="2:65" s="1" customFormat="1" ht="25.5" customHeight="1">
      <c r="B328" s="41"/>
      <c r="C328" s="241" t="s">
        <v>504</v>
      </c>
      <c r="D328" s="241" t="s">
        <v>273</v>
      </c>
      <c r="E328" s="242" t="s">
        <v>505</v>
      </c>
      <c r="F328" s="243" t="s">
        <v>506</v>
      </c>
      <c r="G328" s="244" t="s">
        <v>346</v>
      </c>
      <c r="H328" s="245">
        <v>8</v>
      </c>
      <c r="I328" s="246"/>
      <c r="J328" s="247">
        <f>ROUND(I328*H328,2)</f>
        <v>0</v>
      </c>
      <c r="K328" s="243" t="s">
        <v>150</v>
      </c>
      <c r="L328" s="248"/>
      <c r="M328" s="249" t="s">
        <v>30</v>
      </c>
      <c r="N328" s="250" t="s">
        <v>45</v>
      </c>
      <c r="O328" s="42"/>
      <c r="P328" s="212">
        <f>O328*H328</f>
        <v>0</v>
      </c>
      <c r="Q328" s="212">
        <v>2.7E-2</v>
      </c>
      <c r="R328" s="212">
        <f>Q328*H328</f>
        <v>0.216</v>
      </c>
      <c r="S328" s="212">
        <v>0</v>
      </c>
      <c r="T328" s="213">
        <f>S328*H328</f>
        <v>0</v>
      </c>
      <c r="AR328" s="24" t="s">
        <v>197</v>
      </c>
      <c r="AT328" s="24" t="s">
        <v>273</v>
      </c>
      <c r="AU328" s="24" t="s">
        <v>83</v>
      </c>
      <c r="AY328" s="24" t="s">
        <v>144</v>
      </c>
      <c r="BE328" s="214">
        <f>IF(N328="základní",J328,0)</f>
        <v>0</v>
      </c>
      <c r="BF328" s="214">
        <f>IF(N328="snížená",J328,0)</f>
        <v>0</v>
      </c>
      <c r="BG328" s="214">
        <f>IF(N328="zákl. přenesená",J328,0)</f>
        <v>0</v>
      </c>
      <c r="BH328" s="214">
        <f>IF(N328="sníž. přenesená",J328,0)</f>
        <v>0</v>
      </c>
      <c r="BI328" s="214">
        <f>IF(N328="nulová",J328,0)</f>
        <v>0</v>
      </c>
      <c r="BJ328" s="24" t="s">
        <v>81</v>
      </c>
      <c r="BK328" s="214">
        <f>ROUND(I328*H328,2)</f>
        <v>0</v>
      </c>
      <c r="BL328" s="24" t="s">
        <v>151</v>
      </c>
      <c r="BM328" s="24" t="s">
        <v>507</v>
      </c>
    </row>
    <row r="329" spans="2:65" s="1" customFormat="1">
      <c r="B329" s="41"/>
      <c r="C329" s="63"/>
      <c r="D329" s="215" t="s">
        <v>153</v>
      </c>
      <c r="E329" s="63"/>
      <c r="F329" s="216" t="s">
        <v>508</v>
      </c>
      <c r="G329" s="63"/>
      <c r="H329" s="63"/>
      <c r="I329" s="172"/>
      <c r="J329" s="63"/>
      <c r="K329" s="63"/>
      <c r="L329" s="61"/>
      <c r="M329" s="217"/>
      <c r="N329" s="42"/>
      <c r="O329" s="42"/>
      <c r="P329" s="42"/>
      <c r="Q329" s="42"/>
      <c r="R329" s="42"/>
      <c r="S329" s="42"/>
      <c r="T329" s="78"/>
      <c r="AT329" s="24" t="s">
        <v>153</v>
      </c>
      <c r="AU329" s="24" t="s">
        <v>83</v>
      </c>
    </row>
    <row r="330" spans="2:65" s="12" customFormat="1">
      <c r="B330" s="219"/>
      <c r="C330" s="220"/>
      <c r="D330" s="215" t="s">
        <v>157</v>
      </c>
      <c r="E330" s="221" t="s">
        <v>30</v>
      </c>
      <c r="F330" s="222" t="s">
        <v>483</v>
      </c>
      <c r="G330" s="220"/>
      <c r="H330" s="223">
        <v>8</v>
      </c>
      <c r="I330" s="224"/>
      <c r="J330" s="220"/>
      <c r="K330" s="220"/>
      <c r="L330" s="225"/>
      <c r="M330" s="226"/>
      <c r="N330" s="227"/>
      <c r="O330" s="227"/>
      <c r="P330" s="227"/>
      <c r="Q330" s="227"/>
      <c r="R330" s="227"/>
      <c r="S330" s="227"/>
      <c r="T330" s="228"/>
      <c r="AT330" s="229" t="s">
        <v>157</v>
      </c>
      <c r="AU330" s="229" t="s">
        <v>83</v>
      </c>
      <c r="AV330" s="12" t="s">
        <v>83</v>
      </c>
      <c r="AW330" s="12" t="s">
        <v>37</v>
      </c>
      <c r="AX330" s="12" t="s">
        <v>81</v>
      </c>
      <c r="AY330" s="229" t="s">
        <v>144</v>
      </c>
    </row>
    <row r="331" spans="2:65" s="1" customFormat="1" ht="16.5" customHeight="1">
      <c r="B331" s="41"/>
      <c r="C331" s="241" t="s">
        <v>509</v>
      </c>
      <c r="D331" s="241" t="s">
        <v>273</v>
      </c>
      <c r="E331" s="242" t="s">
        <v>510</v>
      </c>
      <c r="F331" s="243" t="s">
        <v>511</v>
      </c>
      <c r="G331" s="244" t="s">
        <v>346</v>
      </c>
      <c r="H331" s="245">
        <v>8</v>
      </c>
      <c r="I331" s="246"/>
      <c r="J331" s="247">
        <f>ROUND(I331*H331,2)</f>
        <v>0</v>
      </c>
      <c r="K331" s="243" t="s">
        <v>30</v>
      </c>
      <c r="L331" s="248"/>
      <c r="M331" s="249" t="s">
        <v>30</v>
      </c>
      <c r="N331" s="250" t="s">
        <v>45</v>
      </c>
      <c r="O331" s="42"/>
      <c r="P331" s="212">
        <f>O331*H331</f>
        <v>0</v>
      </c>
      <c r="Q331" s="212">
        <v>6.0000000000000001E-3</v>
      </c>
      <c r="R331" s="212">
        <f>Q331*H331</f>
        <v>4.8000000000000001E-2</v>
      </c>
      <c r="S331" s="212">
        <v>0</v>
      </c>
      <c r="T331" s="213">
        <f>S331*H331</f>
        <v>0</v>
      </c>
      <c r="AR331" s="24" t="s">
        <v>197</v>
      </c>
      <c r="AT331" s="24" t="s">
        <v>273</v>
      </c>
      <c r="AU331" s="24" t="s">
        <v>83</v>
      </c>
      <c r="AY331" s="24" t="s">
        <v>144</v>
      </c>
      <c r="BE331" s="214">
        <f>IF(N331="základní",J331,0)</f>
        <v>0</v>
      </c>
      <c r="BF331" s="214">
        <f>IF(N331="snížená",J331,0)</f>
        <v>0</v>
      </c>
      <c r="BG331" s="214">
        <f>IF(N331="zákl. přenesená",J331,0)</f>
        <v>0</v>
      </c>
      <c r="BH331" s="214">
        <f>IF(N331="sníž. přenesená",J331,0)</f>
        <v>0</v>
      </c>
      <c r="BI331" s="214">
        <f>IF(N331="nulová",J331,0)</f>
        <v>0</v>
      </c>
      <c r="BJ331" s="24" t="s">
        <v>81</v>
      </c>
      <c r="BK331" s="214">
        <f>ROUND(I331*H331,2)</f>
        <v>0</v>
      </c>
      <c r="BL331" s="24" t="s">
        <v>151</v>
      </c>
      <c r="BM331" s="24" t="s">
        <v>512</v>
      </c>
    </row>
    <row r="332" spans="2:65" s="1" customFormat="1">
      <c r="B332" s="41"/>
      <c r="C332" s="63"/>
      <c r="D332" s="215" t="s">
        <v>153</v>
      </c>
      <c r="E332" s="63"/>
      <c r="F332" s="216" t="s">
        <v>513</v>
      </c>
      <c r="G332" s="63"/>
      <c r="H332" s="63"/>
      <c r="I332" s="172"/>
      <c r="J332" s="63"/>
      <c r="K332" s="63"/>
      <c r="L332" s="61"/>
      <c r="M332" s="217"/>
      <c r="N332" s="42"/>
      <c r="O332" s="42"/>
      <c r="P332" s="42"/>
      <c r="Q332" s="42"/>
      <c r="R332" s="42"/>
      <c r="S332" s="42"/>
      <c r="T332" s="78"/>
      <c r="AT332" s="24" t="s">
        <v>153</v>
      </c>
      <c r="AU332" s="24" t="s">
        <v>83</v>
      </c>
    </row>
    <row r="333" spans="2:65" s="12" customFormat="1">
      <c r="B333" s="219"/>
      <c r="C333" s="220"/>
      <c r="D333" s="215" t="s">
        <v>157</v>
      </c>
      <c r="E333" s="221" t="s">
        <v>30</v>
      </c>
      <c r="F333" s="222" t="s">
        <v>483</v>
      </c>
      <c r="G333" s="220"/>
      <c r="H333" s="223">
        <v>8</v>
      </c>
      <c r="I333" s="224"/>
      <c r="J333" s="220"/>
      <c r="K333" s="220"/>
      <c r="L333" s="225"/>
      <c r="M333" s="226"/>
      <c r="N333" s="227"/>
      <c r="O333" s="227"/>
      <c r="P333" s="227"/>
      <c r="Q333" s="227"/>
      <c r="R333" s="227"/>
      <c r="S333" s="227"/>
      <c r="T333" s="228"/>
      <c r="AT333" s="229" t="s">
        <v>157</v>
      </c>
      <c r="AU333" s="229" t="s">
        <v>83</v>
      </c>
      <c r="AV333" s="12" t="s">
        <v>83</v>
      </c>
      <c r="AW333" s="12" t="s">
        <v>37</v>
      </c>
      <c r="AX333" s="12" t="s">
        <v>81</v>
      </c>
      <c r="AY333" s="229" t="s">
        <v>144</v>
      </c>
    </row>
    <row r="334" spans="2:65" s="1" customFormat="1" ht="16.5" customHeight="1">
      <c r="B334" s="41"/>
      <c r="C334" s="203" t="s">
        <v>514</v>
      </c>
      <c r="D334" s="203" t="s">
        <v>146</v>
      </c>
      <c r="E334" s="204" t="s">
        <v>515</v>
      </c>
      <c r="F334" s="205" t="s">
        <v>516</v>
      </c>
      <c r="G334" s="206" t="s">
        <v>346</v>
      </c>
      <c r="H334" s="207">
        <v>4</v>
      </c>
      <c r="I334" s="208"/>
      <c r="J334" s="209">
        <f>ROUND(I334*H334,2)</f>
        <v>0</v>
      </c>
      <c r="K334" s="205" t="s">
        <v>30</v>
      </c>
      <c r="L334" s="61"/>
      <c r="M334" s="210" t="s">
        <v>30</v>
      </c>
      <c r="N334" s="211" t="s">
        <v>45</v>
      </c>
      <c r="O334" s="42"/>
      <c r="P334" s="212">
        <f>O334*H334</f>
        <v>0</v>
      </c>
      <c r="Q334" s="212">
        <v>0.42368</v>
      </c>
      <c r="R334" s="212">
        <f>Q334*H334</f>
        <v>1.69472</v>
      </c>
      <c r="S334" s="212">
        <v>0</v>
      </c>
      <c r="T334" s="213">
        <f>S334*H334</f>
        <v>0</v>
      </c>
      <c r="AR334" s="24" t="s">
        <v>151</v>
      </c>
      <c r="AT334" s="24" t="s">
        <v>146</v>
      </c>
      <c r="AU334" s="24" t="s">
        <v>83</v>
      </c>
      <c r="AY334" s="24" t="s">
        <v>144</v>
      </c>
      <c r="BE334" s="214">
        <f>IF(N334="základní",J334,0)</f>
        <v>0</v>
      </c>
      <c r="BF334" s="214">
        <f>IF(N334="snížená",J334,0)</f>
        <v>0</v>
      </c>
      <c r="BG334" s="214">
        <f>IF(N334="zákl. přenesená",J334,0)</f>
        <v>0</v>
      </c>
      <c r="BH334" s="214">
        <f>IF(N334="sníž. přenesená",J334,0)</f>
        <v>0</v>
      </c>
      <c r="BI334" s="214">
        <f>IF(N334="nulová",J334,0)</f>
        <v>0</v>
      </c>
      <c r="BJ334" s="24" t="s">
        <v>81</v>
      </c>
      <c r="BK334" s="214">
        <f>ROUND(I334*H334,2)</f>
        <v>0</v>
      </c>
      <c r="BL334" s="24" t="s">
        <v>151</v>
      </c>
      <c r="BM334" s="24" t="s">
        <v>517</v>
      </c>
    </row>
    <row r="335" spans="2:65" s="1" customFormat="1">
      <c r="B335" s="41"/>
      <c r="C335" s="63"/>
      <c r="D335" s="215" t="s">
        <v>153</v>
      </c>
      <c r="E335" s="63"/>
      <c r="F335" s="216" t="s">
        <v>518</v>
      </c>
      <c r="G335" s="63"/>
      <c r="H335" s="63"/>
      <c r="I335" s="172"/>
      <c r="J335" s="63"/>
      <c r="K335" s="63"/>
      <c r="L335" s="61"/>
      <c r="M335" s="217"/>
      <c r="N335" s="42"/>
      <c r="O335" s="42"/>
      <c r="P335" s="42"/>
      <c r="Q335" s="42"/>
      <c r="R335" s="42"/>
      <c r="S335" s="42"/>
      <c r="T335" s="78"/>
      <c r="AT335" s="24" t="s">
        <v>153</v>
      </c>
      <c r="AU335" s="24" t="s">
        <v>83</v>
      </c>
    </row>
    <row r="336" spans="2:65" s="1" customFormat="1" ht="40.5">
      <c r="B336" s="41"/>
      <c r="C336" s="63"/>
      <c r="D336" s="215" t="s">
        <v>204</v>
      </c>
      <c r="E336" s="63"/>
      <c r="F336" s="218" t="s">
        <v>519</v>
      </c>
      <c r="G336" s="63"/>
      <c r="H336" s="63"/>
      <c r="I336" s="172"/>
      <c r="J336" s="63"/>
      <c r="K336" s="63"/>
      <c r="L336" s="61"/>
      <c r="M336" s="217"/>
      <c r="N336" s="42"/>
      <c r="O336" s="42"/>
      <c r="P336" s="42"/>
      <c r="Q336" s="42"/>
      <c r="R336" s="42"/>
      <c r="S336" s="42"/>
      <c r="T336" s="78"/>
      <c r="AT336" s="24" t="s">
        <v>204</v>
      </c>
      <c r="AU336" s="24" t="s">
        <v>83</v>
      </c>
    </row>
    <row r="337" spans="2:65" s="12" customFormat="1">
      <c r="B337" s="219"/>
      <c r="C337" s="220"/>
      <c r="D337" s="215" t="s">
        <v>157</v>
      </c>
      <c r="E337" s="221" t="s">
        <v>30</v>
      </c>
      <c r="F337" s="222" t="s">
        <v>151</v>
      </c>
      <c r="G337" s="220"/>
      <c r="H337" s="223">
        <v>4</v>
      </c>
      <c r="I337" s="224"/>
      <c r="J337" s="220"/>
      <c r="K337" s="220"/>
      <c r="L337" s="225"/>
      <c r="M337" s="226"/>
      <c r="N337" s="227"/>
      <c r="O337" s="227"/>
      <c r="P337" s="227"/>
      <c r="Q337" s="227"/>
      <c r="R337" s="227"/>
      <c r="S337" s="227"/>
      <c r="T337" s="228"/>
      <c r="AT337" s="229" t="s">
        <v>157</v>
      </c>
      <c r="AU337" s="229" t="s">
        <v>83</v>
      </c>
      <c r="AV337" s="12" t="s">
        <v>83</v>
      </c>
      <c r="AW337" s="12" t="s">
        <v>37</v>
      </c>
      <c r="AX337" s="12" t="s">
        <v>81</v>
      </c>
      <c r="AY337" s="229" t="s">
        <v>144</v>
      </c>
    </row>
    <row r="338" spans="2:65" s="1" customFormat="1" ht="16.5" customHeight="1">
      <c r="B338" s="41"/>
      <c r="C338" s="203" t="s">
        <v>520</v>
      </c>
      <c r="D338" s="203" t="s">
        <v>146</v>
      </c>
      <c r="E338" s="204" t="s">
        <v>521</v>
      </c>
      <c r="F338" s="205" t="s">
        <v>522</v>
      </c>
      <c r="G338" s="206" t="s">
        <v>346</v>
      </c>
      <c r="H338" s="207">
        <v>4</v>
      </c>
      <c r="I338" s="208"/>
      <c r="J338" s="209">
        <f>ROUND(I338*H338,2)</f>
        <v>0</v>
      </c>
      <c r="K338" s="205" t="s">
        <v>150</v>
      </c>
      <c r="L338" s="61"/>
      <c r="M338" s="210" t="s">
        <v>30</v>
      </c>
      <c r="N338" s="211" t="s">
        <v>45</v>
      </c>
      <c r="O338" s="42"/>
      <c r="P338" s="212">
        <f>O338*H338</f>
        <v>0</v>
      </c>
      <c r="Q338" s="212">
        <v>0</v>
      </c>
      <c r="R338" s="212">
        <f>Q338*H338</f>
        <v>0</v>
      </c>
      <c r="S338" s="212">
        <v>0.1</v>
      </c>
      <c r="T338" s="213">
        <f>S338*H338</f>
        <v>0.4</v>
      </c>
      <c r="AR338" s="24" t="s">
        <v>151</v>
      </c>
      <c r="AT338" s="24" t="s">
        <v>146</v>
      </c>
      <c r="AU338" s="24" t="s">
        <v>83</v>
      </c>
      <c r="AY338" s="24" t="s">
        <v>144</v>
      </c>
      <c r="BE338" s="214">
        <f>IF(N338="základní",J338,0)</f>
        <v>0</v>
      </c>
      <c r="BF338" s="214">
        <f>IF(N338="snížená",J338,0)</f>
        <v>0</v>
      </c>
      <c r="BG338" s="214">
        <f>IF(N338="zákl. přenesená",J338,0)</f>
        <v>0</v>
      </c>
      <c r="BH338" s="214">
        <f>IF(N338="sníž. přenesená",J338,0)</f>
        <v>0</v>
      </c>
      <c r="BI338" s="214">
        <f>IF(N338="nulová",J338,0)</f>
        <v>0</v>
      </c>
      <c r="BJ338" s="24" t="s">
        <v>81</v>
      </c>
      <c r="BK338" s="214">
        <f>ROUND(I338*H338,2)</f>
        <v>0</v>
      </c>
      <c r="BL338" s="24" t="s">
        <v>151</v>
      </c>
      <c r="BM338" s="24" t="s">
        <v>523</v>
      </c>
    </row>
    <row r="339" spans="2:65" s="1" customFormat="1">
      <c r="B339" s="41"/>
      <c r="C339" s="63"/>
      <c r="D339" s="215" t="s">
        <v>153</v>
      </c>
      <c r="E339" s="63"/>
      <c r="F339" s="216" t="s">
        <v>524</v>
      </c>
      <c r="G339" s="63"/>
      <c r="H339" s="63"/>
      <c r="I339" s="172"/>
      <c r="J339" s="63"/>
      <c r="K339" s="63"/>
      <c r="L339" s="61"/>
      <c r="M339" s="217"/>
      <c r="N339" s="42"/>
      <c r="O339" s="42"/>
      <c r="P339" s="42"/>
      <c r="Q339" s="42"/>
      <c r="R339" s="42"/>
      <c r="S339" s="42"/>
      <c r="T339" s="78"/>
      <c r="AT339" s="24" t="s">
        <v>153</v>
      </c>
      <c r="AU339" s="24" t="s">
        <v>83</v>
      </c>
    </row>
    <row r="340" spans="2:65" s="12" customFormat="1">
      <c r="B340" s="219"/>
      <c r="C340" s="220"/>
      <c r="D340" s="215" t="s">
        <v>157</v>
      </c>
      <c r="E340" s="221" t="s">
        <v>30</v>
      </c>
      <c r="F340" s="222" t="s">
        <v>151</v>
      </c>
      <c r="G340" s="220"/>
      <c r="H340" s="223">
        <v>4</v>
      </c>
      <c r="I340" s="224"/>
      <c r="J340" s="220"/>
      <c r="K340" s="220"/>
      <c r="L340" s="225"/>
      <c r="M340" s="226"/>
      <c r="N340" s="227"/>
      <c r="O340" s="227"/>
      <c r="P340" s="227"/>
      <c r="Q340" s="227"/>
      <c r="R340" s="227"/>
      <c r="S340" s="227"/>
      <c r="T340" s="228"/>
      <c r="AT340" s="229" t="s">
        <v>157</v>
      </c>
      <c r="AU340" s="229" t="s">
        <v>83</v>
      </c>
      <c r="AV340" s="12" t="s">
        <v>83</v>
      </c>
      <c r="AW340" s="12" t="s">
        <v>37</v>
      </c>
      <c r="AX340" s="12" t="s">
        <v>81</v>
      </c>
      <c r="AY340" s="229" t="s">
        <v>144</v>
      </c>
    </row>
    <row r="341" spans="2:65" s="1" customFormat="1" ht="25.5" customHeight="1">
      <c r="B341" s="41"/>
      <c r="C341" s="203" t="s">
        <v>525</v>
      </c>
      <c r="D341" s="203" t="s">
        <v>146</v>
      </c>
      <c r="E341" s="204" t="s">
        <v>526</v>
      </c>
      <c r="F341" s="205" t="s">
        <v>527</v>
      </c>
      <c r="G341" s="206" t="s">
        <v>346</v>
      </c>
      <c r="H341" s="207">
        <v>4</v>
      </c>
      <c r="I341" s="208"/>
      <c r="J341" s="209">
        <f>ROUND(I341*H341,2)</f>
        <v>0</v>
      </c>
      <c r="K341" s="205" t="s">
        <v>150</v>
      </c>
      <c r="L341" s="61"/>
      <c r="M341" s="210" t="s">
        <v>30</v>
      </c>
      <c r="N341" s="211" t="s">
        <v>45</v>
      </c>
      <c r="O341" s="42"/>
      <c r="P341" s="212">
        <f>O341*H341</f>
        <v>0</v>
      </c>
      <c r="Q341" s="212">
        <v>0.21734000000000001</v>
      </c>
      <c r="R341" s="212">
        <f>Q341*H341</f>
        <v>0.86936000000000002</v>
      </c>
      <c r="S341" s="212">
        <v>0</v>
      </c>
      <c r="T341" s="213">
        <f>S341*H341</f>
        <v>0</v>
      </c>
      <c r="AR341" s="24" t="s">
        <v>151</v>
      </c>
      <c r="AT341" s="24" t="s">
        <v>146</v>
      </c>
      <c r="AU341" s="24" t="s">
        <v>83</v>
      </c>
      <c r="AY341" s="24" t="s">
        <v>144</v>
      </c>
      <c r="BE341" s="214">
        <f>IF(N341="základní",J341,0)</f>
        <v>0</v>
      </c>
      <c r="BF341" s="214">
        <f>IF(N341="snížená",J341,0)</f>
        <v>0</v>
      </c>
      <c r="BG341" s="214">
        <f>IF(N341="zákl. přenesená",J341,0)</f>
        <v>0</v>
      </c>
      <c r="BH341" s="214">
        <f>IF(N341="sníž. přenesená",J341,0)</f>
        <v>0</v>
      </c>
      <c r="BI341" s="214">
        <f>IF(N341="nulová",J341,0)</f>
        <v>0</v>
      </c>
      <c r="BJ341" s="24" t="s">
        <v>81</v>
      </c>
      <c r="BK341" s="214">
        <f>ROUND(I341*H341,2)</f>
        <v>0</v>
      </c>
      <c r="BL341" s="24" t="s">
        <v>151</v>
      </c>
      <c r="BM341" s="24" t="s">
        <v>528</v>
      </c>
    </row>
    <row r="342" spans="2:65" s="1" customFormat="1">
      <c r="B342" s="41"/>
      <c r="C342" s="63"/>
      <c r="D342" s="215" t="s">
        <v>153</v>
      </c>
      <c r="E342" s="63"/>
      <c r="F342" s="216" t="s">
        <v>529</v>
      </c>
      <c r="G342" s="63"/>
      <c r="H342" s="63"/>
      <c r="I342" s="172"/>
      <c r="J342" s="63"/>
      <c r="K342" s="63"/>
      <c r="L342" s="61"/>
      <c r="M342" s="217"/>
      <c r="N342" s="42"/>
      <c r="O342" s="42"/>
      <c r="P342" s="42"/>
      <c r="Q342" s="42"/>
      <c r="R342" s="42"/>
      <c r="S342" s="42"/>
      <c r="T342" s="78"/>
      <c r="AT342" s="24" t="s">
        <v>153</v>
      </c>
      <c r="AU342" s="24" t="s">
        <v>83</v>
      </c>
    </row>
    <row r="343" spans="2:65" s="1" customFormat="1" ht="40.5">
      <c r="B343" s="41"/>
      <c r="C343" s="63"/>
      <c r="D343" s="215" t="s">
        <v>155</v>
      </c>
      <c r="E343" s="63"/>
      <c r="F343" s="218" t="s">
        <v>530</v>
      </c>
      <c r="G343" s="63"/>
      <c r="H343" s="63"/>
      <c r="I343" s="172"/>
      <c r="J343" s="63"/>
      <c r="K343" s="63"/>
      <c r="L343" s="61"/>
      <c r="M343" s="217"/>
      <c r="N343" s="42"/>
      <c r="O343" s="42"/>
      <c r="P343" s="42"/>
      <c r="Q343" s="42"/>
      <c r="R343" s="42"/>
      <c r="S343" s="42"/>
      <c r="T343" s="78"/>
      <c r="AT343" s="24" t="s">
        <v>155</v>
      </c>
      <c r="AU343" s="24" t="s">
        <v>83</v>
      </c>
    </row>
    <row r="344" spans="2:65" s="12" customFormat="1">
      <c r="B344" s="219"/>
      <c r="C344" s="220"/>
      <c r="D344" s="215" t="s">
        <v>157</v>
      </c>
      <c r="E344" s="221" t="s">
        <v>30</v>
      </c>
      <c r="F344" s="222" t="s">
        <v>151</v>
      </c>
      <c r="G344" s="220"/>
      <c r="H344" s="223">
        <v>4</v>
      </c>
      <c r="I344" s="224"/>
      <c r="J344" s="220"/>
      <c r="K344" s="220"/>
      <c r="L344" s="225"/>
      <c r="M344" s="226"/>
      <c r="N344" s="227"/>
      <c r="O344" s="227"/>
      <c r="P344" s="227"/>
      <c r="Q344" s="227"/>
      <c r="R344" s="227"/>
      <c r="S344" s="227"/>
      <c r="T344" s="228"/>
      <c r="AT344" s="229" t="s">
        <v>157</v>
      </c>
      <c r="AU344" s="229" t="s">
        <v>83</v>
      </c>
      <c r="AV344" s="12" t="s">
        <v>83</v>
      </c>
      <c r="AW344" s="12" t="s">
        <v>37</v>
      </c>
      <c r="AX344" s="12" t="s">
        <v>81</v>
      </c>
      <c r="AY344" s="229" t="s">
        <v>144</v>
      </c>
    </row>
    <row r="345" spans="2:65" s="1" customFormat="1" ht="16.5" customHeight="1">
      <c r="B345" s="41"/>
      <c r="C345" s="241" t="s">
        <v>531</v>
      </c>
      <c r="D345" s="241" t="s">
        <v>273</v>
      </c>
      <c r="E345" s="242" t="s">
        <v>532</v>
      </c>
      <c r="F345" s="243" t="s">
        <v>533</v>
      </c>
      <c r="G345" s="244" t="s">
        <v>346</v>
      </c>
      <c r="H345" s="245">
        <v>4</v>
      </c>
      <c r="I345" s="246"/>
      <c r="J345" s="247">
        <f>ROUND(I345*H345,2)</f>
        <v>0</v>
      </c>
      <c r="K345" s="243" t="s">
        <v>30</v>
      </c>
      <c r="L345" s="248"/>
      <c r="M345" s="249" t="s">
        <v>30</v>
      </c>
      <c r="N345" s="250" t="s">
        <v>45</v>
      </c>
      <c r="O345" s="42"/>
      <c r="P345" s="212">
        <f>O345*H345</f>
        <v>0</v>
      </c>
      <c r="Q345" s="212">
        <v>9.5000000000000001E-2</v>
      </c>
      <c r="R345" s="212">
        <f>Q345*H345</f>
        <v>0.38</v>
      </c>
      <c r="S345" s="212">
        <v>0</v>
      </c>
      <c r="T345" s="213">
        <f>S345*H345</f>
        <v>0</v>
      </c>
      <c r="AR345" s="24" t="s">
        <v>197</v>
      </c>
      <c r="AT345" s="24" t="s">
        <v>273</v>
      </c>
      <c r="AU345" s="24" t="s">
        <v>83</v>
      </c>
      <c r="AY345" s="24" t="s">
        <v>144</v>
      </c>
      <c r="BE345" s="214">
        <f>IF(N345="základní",J345,0)</f>
        <v>0</v>
      </c>
      <c r="BF345" s="214">
        <f>IF(N345="snížená",J345,0)</f>
        <v>0</v>
      </c>
      <c r="BG345" s="214">
        <f>IF(N345="zákl. přenesená",J345,0)</f>
        <v>0</v>
      </c>
      <c r="BH345" s="214">
        <f>IF(N345="sníž. přenesená",J345,0)</f>
        <v>0</v>
      </c>
      <c r="BI345" s="214">
        <f>IF(N345="nulová",J345,0)</f>
        <v>0</v>
      </c>
      <c r="BJ345" s="24" t="s">
        <v>81</v>
      </c>
      <c r="BK345" s="214">
        <f>ROUND(I345*H345,2)</f>
        <v>0</v>
      </c>
      <c r="BL345" s="24" t="s">
        <v>151</v>
      </c>
      <c r="BM345" s="24" t="s">
        <v>534</v>
      </c>
    </row>
    <row r="346" spans="2:65" s="1" customFormat="1">
      <c r="B346" s="41"/>
      <c r="C346" s="63"/>
      <c r="D346" s="215" t="s">
        <v>153</v>
      </c>
      <c r="E346" s="63"/>
      <c r="F346" s="216" t="s">
        <v>533</v>
      </c>
      <c r="G346" s="63"/>
      <c r="H346" s="63"/>
      <c r="I346" s="172"/>
      <c r="J346" s="63"/>
      <c r="K346" s="63"/>
      <c r="L346" s="61"/>
      <c r="M346" s="217"/>
      <c r="N346" s="42"/>
      <c r="O346" s="42"/>
      <c r="P346" s="42"/>
      <c r="Q346" s="42"/>
      <c r="R346" s="42"/>
      <c r="S346" s="42"/>
      <c r="T346" s="78"/>
      <c r="AT346" s="24" t="s">
        <v>153</v>
      </c>
      <c r="AU346" s="24" t="s">
        <v>83</v>
      </c>
    </row>
    <row r="347" spans="2:65" s="12" customFormat="1">
      <c r="B347" s="219"/>
      <c r="C347" s="220"/>
      <c r="D347" s="215" t="s">
        <v>157</v>
      </c>
      <c r="E347" s="221" t="s">
        <v>30</v>
      </c>
      <c r="F347" s="222" t="s">
        <v>151</v>
      </c>
      <c r="G347" s="220"/>
      <c r="H347" s="223">
        <v>4</v>
      </c>
      <c r="I347" s="224"/>
      <c r="J347" s="220"/>
      <c r="K347" s="220"/>
      <c r="L347" s="225"/>
      <c r="M347" s="226"/>
      <c r="N347" s="227"/>
      <c r="O347" s="227"/>
      <c r="P347" s="227"/>
      <c r="Q347" s="227"/>
      <c r="R347" s="227"/>
      <c r="S347" s="227"/>
      <c r="T347" s="228"/>
      <c r="AT347" s="229" t="s">
        <v>157</v>
      </c>
      <c r="AU347" s="229" t="s">
        <v>83</v>
      </c>
      <c r="AV347" s="12" t="s">
        <v>83</v>
      </c>
      <c r="AW347" s="12" t="s">
        <v>37</v>
      </c>
      <c r="AX347" s="12" t="s">
        <v>81</v>
      </c>
      <c r="AY347" s="229" t="s">
        <v>144</v>
      </c>
    </row>
    <row r="348" spans="2:65" s="1" customFormat="1" ht="25.5" customHeight="1">
      <c r="B348" s="41"/>
      <c r="C348" s="203" t="s">
        <v>535</v>
      </c>
      <c r="D348" s="203" t="s">
        <v>146</v>
      </c>
      <c r="E348" s="204" t="s">
        <v>536</v>
      </c>
      <c r="F348" s="205" t="s">
        <v>537</v>
      </c>
      <c r="G348" s="206" t="s">
        <v>346</v>
      </c>
      <c r="H348" s="207">
        <v>4</v>
      </c>
      <c r="I348" s="208"/>
      <c r="J348" s="209">
        <f>ROUND(I348*H348,2)</f>
        <v>0</v>
      </c>
      <c r="K348" s="205" t="s">
        <v>150</v>
      </c>
      <c r="L348" s="61"/>
      <c r="M348" s="210" t="s">
        <v>30</v>
      </c>
      <c r="N348" s="211" t="s">
        <v>45</v>
      </c>
      <c r="O348" s="42"/>
      <c r="P348" s="212">
        <f>O348*H348</f>
        <v>0</v>
      </c>
      <c r="Q348" s="212">
        <v>0.21734000000000001</v>
      </c>
      <c r="R348" s="212">
        <f>Q348*H348</f>
        <v>0.86936000000000002</v>
      </c>
      <c r="S348" s="212">
        <v>0</v>
      </c>
      <c r="T348" s="213">
        <f>S348*H348</f>
        <v>0</v>
      </c>
      <c r="AR348" s="24" t="s">
        <v>151</v>
      </c>
      <c r="AT348" s="24" t="s">
        <v>146</v>
      </c>
      <c r="AU348" s="24" t="s">
        <v>83</v>
      </c>
      <c r="AY348" s="24" t="s">
        <v>144</v>
      </c>
      <c r="BE348" s="214">
        <f>IF(N348="základní",J348,0)</f>
        <v>0</v>
      </c>
      <c r="BF348" s="214">
        <f>IF(N348="snížená",J348,0)</f>
        <v>0</v>
      </c>
      <c r="BG348" s="214">
        <f>IF(N348="zákl. přenesená",J348,0)</f>
        <v>0</v>
      </c>
      <c r="BH348" s="214">
        <f>IF(N348="sníž. přenesená",J348,0)</f>
        <v>0</v>
      </c>
      <c r="BI348" s="214">
        <f>IF(N348="nulová",J348,0)</f>
        <v>0</v>
      </c>
      <c r="BJ348" s="24" t="s">
        <v>81</v>
      </c>
      <c r="BK348" s="214">
        <f>ROUND(I348*H348,2)</f>
        <v>0</v>
      </c>
      <c r="BL348" s="24" t="s">
        <v>151</v>
      </c>
      <c r="BM348" s="24" t="s">
        <v>538</v>
      </c>
    </row>
    <row r="349" spans="2:65" s="1" customFormat="1">
      <c r="B349" s="41"/>
      <c r="C349" s="63"/>
      <c r="D349" s="215" t="s">
        <v>153</v>
      </c>
      <c r="E349" s="63"/>
      <c r="F349" s="216" t="s">
        <v>537</v>
      </c>
      <c r="G349" s="63"/>
      <c r="H349" s="63"/>
      <c r="I349" s="172"/>
      <c r="J349" s="63"/>
      <c r="K349" s="63"/>
      <c r="L349" s="61"/>
      <c r="M349" s="217"/>
      <c r="N349" s="42"/>
      <c r="O349" s="42"/>
      <c r="P349" s="42"/>
      <c r="Q349" s="42"/>
      <c r="R349" s="42"/>
      <c r="S349" s="42"/>
      <c r="T349" s="78"/>
      <c r="AT349" s="24" t="s">
        <v>153</v>
      </c>
      <c r="AU349" s="24" t="s">
        <v>83</v>
      </c>
    </row>
    <row r="350" spans="2:65" s="1" customFormat="1" ht="40.5">
      <c r="B350" s="41"/>
      <c r="C350" s="63"/>
      <c r="D350" s="215" t="s">
        <v>155</v>
      </c>
      <c r="E350" s="63"/>
      <c r="F350" s="218" t="s">
        <v>530</v>
      </c>
      <c r="G350" s="63"/>
      <c r="H350" s="63"/>
      <c r="I350" s="172"/>
      <c r="J350" s="63"/>
      <c r="K350" s="63"/>
      <c r="L350" s="61"/>
      <c r="M350" s="217"/>
      <c r="N350" s="42"/>
      <c r="O350" s="42"/>
      <c r="P350" s="42"/>
      <c r="Q350" s="42"/>
      <c r="R350" s="42"/>
      <c r="S350" s="42"/>
      <c r="T350" s="78"/>
      <c r="AT350" s="24" t="s">
        <v>155</v>
      </c>
      <c r="AU350" s="24" t="s">
        <v>83</v>
      </c>
    </row>
    <row r="351" spans="2:65" s="12" customFormat="1">
      <c r="B351" s="219"/>
      <c r="C351" s="220"/>
      <c r="D351" s="215" t="s">
        <v>157</v>
      </c>
      <c r="E351" s="221" t="s">
        <v>30</v>
      </c>
      <c r="F351" s="222" t="s">
        <v>151</v>
      </c>
      <c r="G351" s="220"/>
      <c r="H351" s="223">
        <v>4</v>
      </c>
      <c r="I351" s="224"/>
      <c r="J351" s="220"/>
      <c r="K351" s="220"/>
      <c r="L351" s="225"/>
      <c r="M351" s="226"/>
      <c r="N351" s="227"/>
      <c r="O351" s="227"/>
      <c r="P351" s="227"/>
      <c r="Q351" s="227"/>
      <c r="R351" s="227"/>
      <c r="S351" s="227"/>
      <c r="T351" s="228"/>
      <c r="AT351" s="229" t="s">
        <v>157</v>
      </c>
      <c r="AU351" s="229" t="s">
        <v>83</v>
      </c>
      <c r="AV351" s="12" t="s">
        <v>83</v>
      </c>
      <c r="AW351" s="12" t="s">
        <v>37</v>
      </c>
      <c r="AX351" s="12" t="s">
        <v>81</v>
      </c>
      <c r="AY351" s="229" t="s">
        <v>144</v>
      </c>
    </row>
    <row r="352" spans="2:65" s="1" customFormat="1" ht="16.5" customHeight="1">
      <c r="B352" s="41"/>
      <c r="C352" s="241" t="s">
        <v>539</v>
      </c>
      <c r="D352" s="241" t="s">
        <v>273</v>
      </c>
      <c r="E352" s="242" t="s">
        <v>540</v>
      </c>
      <c r="F352" s="243" t="s">
        <v>541</v>
      </c>
      <c r="G352" s="244" t="s">
        <v>346</v>
      </c>
      <c r="H352" s="245">
        <v>4</v>
      </c>
      <c r="I352" s="246"/>
      <c r="J352" s="247">
        <f>ROUND(I352*H352,2)</f>
        <v>0</v>
      </c>
      <c r="K352" s="243" t="s">
        <v>150</v>
      </c>
      <c r="L352" s="248"/>
      <c r="M352" s="249" t="s">
        <v>30</v>
      </c>
      <c r="N352" s="250" t="s">
        <v>45</v>
      </c>
      <c r="O352" s="42"/>
      <c r="P352" s="212">
        <f>O352*H352</f>
        <v>0</v>
      </c>
      <c r="Q352" s="212">
        <v>5.8000000000000003E-2</v>
      </c>
      <c r="R352" s="212">
        <f>Q352*H352</f>
        <v>0.23200000000000001</v>
      </c>
      <c r="S352" s="212">
        <v>0</v>
      </c>
      <c r="T352" s="213">
        <f>S352*H352</f>
        <v>0</v>
      </c>
      <c r="AR352" s="24" t="s">
        <v>197</v>
      </c>
      <c r="AT352" s="24" t="s">
        <v>273</v>
      </c>
      <c r="AU352" s="24" t="s">
        <v>83</v>
      </c>
      <c r="AY352" s="24" t="s">
        <v>144</v>
      </c>
      <c r="BE352" s="214">
        <f>IF(N352="základní",J352,0)</f>
        <v>0</v>
      </c>
      <c r="BF352" s="214">
        <f>IF(N352="snížená",J352,0)</f>
        <v>0</v>
      </c>
      <c r="BG352" s="214">
        <f>IF(N352="zákl. přenesená",J352,0)</f>
        <v>0</v>
      </c>
      <c r="BH352" s="214">
        <f>IF(N352="sníž. přenesená",J352,0)</f>
        <v>0</v>
      </c>
      <c r="BI352" s="214">
        <f>IF(N352="nulová",J352,0)</f>
        <v>0</v>
      </c>
      <c r="BJ352" s="24" t="s">
        <v>81</v>
      </c>
      <c r="BK352" s="214">
        <f>ROUND(I352*H352,2)</f>
        <v>0</v>
      </c>
      <c r="BL352" s="24" t="s">
        <v>151</v>
      </c>
      <c r="BM352" s="24" t="s">
        <v>542</v>
      </c>
    </row>
    <row r="353" spans="2:65" s="1" customFormat="1">
      <c r="B353" s="41"/>
      <c r="C353" s="63"/>
      <c r="D353" s="215" t="s">
        <v>153</v>
      </c>
      <c r="E353" s="63"/>
      <c r="F353" s="216" t="s">
        <v>543</v>
      </c>
      <c r="G353" s="63"/>
      <c r="H353" s="63"/>
      <c r="I353" s="172"/>
      <c r="J353" s="63"/>
      <c r="K353" s="63"/>
      <c r="L353" s="61"/>
      <c r="M353" s="217"/>
      <c r="N353" s="42"/>
      <c r="O353" s="42"/>
      <c r="P353" s="42"/>
      <c r="Q353" s="42"/>
      <c r="R353" s="42"/>
      <c r="S353" s="42"/>
      <c r="T353" s="78"/>
      <c r="AT353" s="24" t="s">
        <v>153</v>
      </c>
      <c r="AU353" s="24" t="s">
        <v>83</v>
      </c>
    </row>
    <row r="354" spans="2:65" s="12" customFormat="1">
      <c r="B354" s="219"/>
      <c r="C354" s="220"/>
      <c r="D354" s="215" t="s">
        <v>157</v>
      </c>
      <c r="E354" s="221" t="s">
        <v>30</v>
      </c>
      <c r="F354" s="222" t="s">
        <v>151</v>
      </c>
      <c r="G354" s="220"/>
      <c r="H354" s="223">
        <v>4</v>
      </c>
      <c r="I354" s="224"/>
      <c r="J354" s="220"/>
      <c r="K354" s="220"/>
      <c r="L354" s="225"/>
      <c r="M354" s="226"/>
      <c r="N354" s="227"/>
      <c r="O354" s="227"/>
      <c r="P354" s="227"/>
      <c r="Q354" s="227"/>
      <c r="R354" s="227"/>
      <c r="S354" s="227"/>
      <c r="T354" s="228"/>
      <c r="AT354" s="229" t="s">
        <v>157</v>
      </c>
      <c r="AU354" s="229" t="s">
        <v>83</v>
      </c>
      <c r="AV354" s="12" t="s">
        <v>83</v>
      </c>
      <c r="AW354" s="12" t="s">
        <v>37</v>
      </c>
      <c r="AX354" s="12" t="s">
        <v>81</v>
      </c>
      <c r="AY354" s="229" t="s">
        <v>144</v>
      </c>
    </row>
    <row r="355" spans="2:65" s="1" customFormat="1" ht="16.5" customHeight="1">
      <c r="B355" s="41"/>
      <c r="C355" s="241" t="s">
        <v>544</v>
      </c>
      <c r="D355" s="241" t="s">
        <v>273</v>
      </c>
      <c r="E355" s="242" t="s">
        <v>545</v>
      </c>
      <c r="F355" s="243" t="s">
        <v>546</v>
      </c>
      <c r="G355" s="244" t="s">
        <v>346</v>
      </c>
      <c r="H355" s="245">
        <v>4</v>
      </c>
      <c r="I355" s="246"/>
      <c r="J355" s="247">
        <f>ROUND(I355*H355,2)</f>
        <v>0</v>
      </c>
      <c r="K355" s="243" t="s">
        <v>150</v>
      </c>
      <c r="L355" s="248"/>
      <c r="M355" s="249" t="s">
        <v>30</v>
      </c>
      <c r="N355" s="250" t="s">
        <v>45</v>
      </c>
      <c r="O355" s="42"/>
      <c r="P355" s="212">
        <f>O355*H355</f>
        <v>0</v>
      </c>
      <c r="Q355" s="212">
        <v>0.06</v>
      </c>
      <c r="R355" s="212">
        <f>Q355*H355</f>
        <v>0.24</v>
      </c>
      <c r="S355" s="212">
        <v>0</v>
      </c>
      <c r="T355" s="213">
        <f>S355*H355</f>
        <v>0</v>
      </c>
      <c r="AR355" s="24" t="s">
        <v>197</v>
      </c>
      <c r="AT355" s="24" t="s">
        <v>273</v>
      </c>
      <c r="AU355" s="24" t="s">
        <v>83</v>
      </c>
      <c r="AY355" s="24" t="s">
        <v>144</v>
      </c>
      <c r="BE355" s="214">
        <f>IF(N355="základní",J355,0)</f>
        <v>0</v>
      </c>
      <c r="BF355" s="214">
        <f>IF(N355="snížená",J355,0)</f>
        <v>0</v>
      </c>
      <c r="BG355" s="214">
        <f>IF(N355="zákl. přenesená",J355,0)</f>
        <v>0</v>
      </c>
      <c r="BH355" s="214">
        <f>IF(N355="sníž. přenesená",J355,0)</f>
        <v>0</v>
      </c>
      <c r="BI355" s="214">
        <f>IF(N355="nulová",J355,0)</f>
        <v>0</v>
      </c>
      <c r="BJ355" s="24" t="s">
        <v>81</v>
      </c>
      <c r="BK355" s="214">
        <f>ROUND(I355*H355,2)</f>
        <v>0</v>
      </c>
      <c r="BL355" s="24" t="s">
        <v>151</v>
      </c>
      <c r="BM355" s="24" t="s">
        <v>547</v>
      </c>
    </row>
    <row r="356" spans="2:65" s="1" customFormat="1">
      <c r="B356" s="41"/>
      <c r="C356" s="63"/>
      <c r="D356" s="215" t="s">
        <v>153</v>
      </c>
      <c r="E356" s="63"/>
      <c r="F356" s="216" t="s">
        <v>548</v>
      </c>
      <c r="G356" s="63"/>
      <c r="H356" s="63"/>
      <c r="I356" s="172"/>
      <c r="J356" s="63"/>
      <c r="K356" s="63"/>
      <c r="L356" s="61"/>
      <c r="M356" s="217"/>
      <c r="N356" s="42"/>
      <c r="O356" s="42"/>
      <c r="P356" s="42"/>
      <c r="Q356" s="42"/>
      <c r="R356" s="42"/>
      <c r="S356" s="42"/>
      <c r="T356" s="78"/>
      <c r="AT356" s="24" t="s">
        <v>153</v>
      </c>
      <c r="AU356" s="24" t="s">
        <v>83</v>
      </c>
    </row>
    <row r="357" spans="2:65" s="12" customFormat="1">
      <c r="B357" s="219"/>
      <c r="C357" s="220"/>
      <c r="D357" s="215" t="s">
        <v>157</v>
      </c>
      <c r="E357" s="221" t="s">
        <v>30</v>
      </c>
      <c r="F357" s="222" t="s">
        <v>151</v>
      </c>
      <c r="G357" s="220"/>
      <c r="H357" s="223">
        <v>4</v>
      </c>
      <c r="I357" s="224"/>
      <c r="J357" s="220"/>
      <c r="K357" s="220"/>
      <c r="L357" s="225"/>
      <c r="M357" s="226"/>
      <c r="N357" s="227"/>
      <c r="O357" s="227"/>
      <c r="P357" s="227"/>
      <c r="Q357" s="227"/>
      <c r="R357" s="227"/>
      <c r="S357" s="227"/>
      <c r="T357" s="228"/>
      <c r="AT357" s="229" t="s">
        <v>157</v>
      </c>
      <c r="AU357" s="229" t="s">
        <v>83</v>
      </c>
      <c r="AV357" s="12" t="s">
        <v>83</v>
      </c>
      <c r="AW357" s="12" t="s">
        <v>37</v>
      </c>
      <c r="AX357" s="12" t="s">
        <v>81</v>
      </c>
      <c r="AY357" s="229" t="s">
        <v>144</v>
      </c>
    </row>
    <row r="358" spans="2:65" s="1" customFormat="1" ht="16.5" customHeight="1">
      <c r="B358" s="41"/>
      <c r="C358" s="203" t="s">
        <v>549</v>
      </c>
      <c r="D358" s="203" t="s">
        <v>146</v>
      </c>
      <c r="E358" s="204" t="s">
        <v>550</v>
      </c>
      <c r="F358" s="205" t="s">
        <v>551</v>
      </c>
      <c r="G358" s="206" t="s">
        <v>346</v>
      </c>
      <c r="H358" s="207">
        <v>1</v>
      </c>
      <c r="I358" s="208"/>
      <c r="J358" s="209">
        <f>ROUND(I358*H358,2)</f>
        <v>0</v>
      </c>
      <c r="K358" s="205" t="s">
        <v>150</v>
      </c>
      <c r="L358" s="61"/>
      <c r="M358" s="210" t="s">
        <v>30</v>
      </c>
      <c r="N358" s="211" t="s">
        <v>45</v>
      </c>
      <c r="O358" s="42"/>
      <c r="P358" s="212">
        <f>O358*H358</f>
        <v>0</v>
      </c>
      <c r="Q358" s="212">
        <v>0.42080000000000001</v>
      </c>
      <c r="R358" s="212">
        <f>Q358*H358</f>
        <v>0.42080000000000001</v>
      </c>
      <c r="S358" s="212">
        <v>0</v>
      </c>
      <c r="T358" s="213">
        <f>S358*H358</f>
        <v>0</v>
      </c>
      <c r="AR358" s="24" t="s">
        <v>151</v>
      </c>
      <c r="AT358" s="24" t="s">
        <v>146</v>
      </c>
      <c r="AU358" s="24" t="s">
        <v>83</v>
      </c>
      <c r="AY358" s="24" t="s">
        <v>144</v>
      </c>
      <c r="BE358" s="214">
        <f>IF(N358="základní",J358,0)</f>
        <v>0</v>
      </c>
      <c r="BF358" s="214">
        <f>IF(N358="snížená",J358,0)</f>
        <v>0</v>
      </c>
      <c r="BG358" s="214">
        <f>IF(N358="zákl. přenesená",J358,0)</f>
        <v>0</v>
      </c>
      <c r="BH358" s="214">
        <f>IF(N358="sníž. přenesená",J358,0)</f>
        <v>0</v>
      </c>
      <c r="BI358" s="214">
        <f>IF(N358="nulová",J358,0)</f>
        <v>0</v>
      </c>
      <c r="BJ358" s="24" t="s">
        <v>81</v>
      </c>
      <c r="BK358" s="214">
        <f>ROUND(I358*H358,2)</f>
        <v>0</v>
      </c>
      <c r="BL358" s="24" t="s">
        <v>151</v>
      </c>
      <c r="BM358" s="24" t="s">
        <v>552</v>
      </c>
    </row>
    <row r="359" spans="2:65" s="1" customFormat="1">
      <c r="B359" s="41"/>
      <c r="C359" s="63"/>
      <c r="D359" s="215" t="s">
        <v>153</v>
      </c>
      <c r="E359" s="63"/>
      <c r="F359" s="216" t="s">
        <v>551</v>
      </c>
      <c r="G359" s="63"/>
      <c r="H359" s="63"/>
      <c r="I359" s="172"/>
      <c r="J359" s="63"/>
      <c r="K359" s="63"/>
      <c r="L359" s="61"/>
      <c r="M359" s="217"/>
      <c r="N359" s="42"/>
      <c r="O359" s="42"/>
      <c r="P359" s="42"/>
      <c r="Q359" s="42"/>
      <c r="R359" s="42"/>
      <c r="S359" s="42"/>
      <c r="T359" s="78"/>
      <c r="AT359" s="24" t="s">
        <v>153</v>
      </c>
      <c r="AU359" s="24" t="s">
        <v>83</v>
      </c>
    </row>
    <row r="360" spans="2:65" s="1" customFormat="1" ht="108">
      <c r="B360" s="41"/>
      <c r="C360" s="63"/>
      <c r="D360" s="215" t="s">
        <v>155</v>
      </c>
      <c r="E360" s="63"/>
      <c r="F360" s="218" t="s">
        <v>553</v>
      </c>
      <c r="G360" s="63"/>
      <c r="H360" s="63"/>
      <c r="I360" s="172"/>
      <c r="J360" s="63"/>
      <c r="K360" s="63"/>
      <c r="L360" s="61"/>
      <c r="M360" s="217"/>
      <c r="N360" s="42"/>
      <c r="O360" s="42"/>
      <c r="P360" s="42"/>
      <c r="Q360" s="42"/>
      <c r="R360" s="42"/>
      <c r="S360" s="42"/>
      <c r="T360" s="78"/>
      <c r="AT360" s="24" t="s">
        <v>155</v>
      </c>
      <c r="AU360" s="24" t="s">
        <v>83</v>
      </c>
    </row>
    <row r="361" spans="2:65" s="12" customFormat="1">
      <c r="B361" s="219"/>
      <c r="C361" s="220"/>
      <c r="D361" s="215" t="s">
        <v>157</v>
      </c>
      <c r="E361" s="221" t="s">
        <v>30</v>
      </c>
      <c r="F361" s="222" t="s">
        <v>81</v>
      </c>
      <c r="G361" s="220"/>
      <c r="H361" s="223">
        <v>1</v>
      </c>
      <c r="I361" s="224"/>
      <c r="J361" s="220"/>
      <c r="K361" s="220"/>
      <c r="L361" s="225"/>
      <c r="M361" s="226"/>
      <c r="N361" s="227"/>
      <c r="O361" s="227"/>
      <c r="P361" s="227"/>
      <c r="Q361" s="227"/>
      <c r="R361" s="227"/>
      <c r="S361" s="227"/>
      <c r="T361" s="228"/>
      <c r="AT361" s="229" t="s">
        <v>157</v>
      </c>
      <c r="AU361" s="229" t="s">
        <v>83</v>
      </c>
      <c r="AV361" s="12" t="s">
        <v>83</v>
      </c>
      <c r="AW361" s="12" t="s">
        <v>37</v>
      </c>
      <c r="AX361" s="12" t="s">
        <v>81</v>
      </c>
      <c r="AY361" s="229" t="s">
        <v>144</v>
      </c>
    </row>
    <row r="362" spans="2:65" s="1" customFormat="1" ht="16.5" customHeight="1">
      <c r="B362" s="41"/>
      <c r="C362" s="203" t="s">
        <v>554</v>
      </c>
      <c r="D362" s="203" t="s">
        <v>146</v>
      </c>
      <c r="E362" s="204" t="s">
        <v>555</v>
      </c>
      <c r="F362" s="205" t="s">
        <v>556</v>
      </c>
      <c r="G362" s="206" t="s">
        <v>346</v>
      </c>
      <c r="H362" s="207">
        <v>2</v>
      </c>
      <c r="I362" s="208"/>
      <c r="J362" s="209">
        <f>ROUND(I362*H362,2)</f>
        <v>0</v>
      </c>
      <c r="K362" s="205" t="s">
        <v>30</v>
      </c>
      <c r="L362" s="61"/>
      <c r="M362" s="210" t="s">
        <v>30</v>
      </c>
      <c r="N362" s="211" t="s">
        <v>45</v>
      </c>
      <c r="O362" s="42"/>
      <c r="P362" s="212">
        <f>O362*H362</f>
        <v>0</v>
      </c>
      <c r="Q362" s="212">
        <v>0</v>
      </c>
      <c r="R362" s="212">
        <f>Q362*H362</f>
        <v>0</v>
      </c>
      <c r="S362" s="212">
        <v>0</v>
      </c>
      <c r="T362" s="213">
        <f>S362*H362</f>
        <v>0</v>
      </c>
      <c r="AR362" s="24" t="s">
        <v>151</v>
      </c>
      <c r="AT362" s="24" t="s">
        <v>146</v>
      </c>
      <c r="AU362" s="24" t="s">
        <v>83</v>
      </c>
      <c r="AY362" s="24" t="s">
        <v>144</v>
      </c>
      <c r="BE362" s="214">
        <f>IF(N362="základní",J362,0)</f>
        <v>0</v>
      </c>
      <c r="BF362" s="214">
        <f>IF(N362="snížená",J362,0)</f>
        <v>0</v>
      </c>
      <c r="BG362" s="214">
        <f>IF(N362="zákl. přenesená",J362,0)</f>
        <v>0</v>
      </c>
      <c r="BH362" s="214">
        <f>IF(N362="sníž. přenesená",J362,0)</f>
        <v>0</v>
      </c>
      <c r="BI362" s="214">
        <f>IF(N362="nulová",J362,0)</f>
        <v>0</v>
      </c>
      <c r="BJ362" s="24" t="s">
        <v>81</v>
      </c>
      <c r="BK362" s="214">
        <f>ROUND(I362*H362,2)</f>
        <v>0</v>
      </c>
      <c r="BL362" s="24" t="s">
        <v>151</v>
      </c>
      <c r="BM362" s="24" t="s">
        <v>557</v>
      </c>
    </row>
    <row r="363" spans="2:65" s="1" customFormat="1">
      <c r="B363" s="41"/>
      <c r="C363" s="63"/>
      <c r="D363" s="215" t="s">
        <v>153</v>
      </c>
      <c r="E363" s="63"/>
      <c r="F363" s="216" t="s">
        <v>556</v>
      </c>
      <c r="G363" s="63"/>
      <c r="H363" s="63"/>
      <c r="I363" s="172"/>
      <c r="J363" s="63"/>
      <c r="K363" s="63"/>
      <c r="L363" s="61"/>
      <c r="M363" s="217"/>
      <c r="N363" s="42"/>
      <c r="O363" s="42"/>
      <c r="P363" s="42"/>
      <c r="Q363" s="42"/>
      <c r="R363" s="42"/>
      <c r="S363" s="42"/>
      <c r="T363" s="78"/>
      <c r="AT363" s="24" t="s">
        <v>153</v>
      </c>
      <c r="AU363" s="24" t="s">
        <v>83</v>
      </c>
    </row>
    <row r="364" spans="2:65" s="1" customFormat="1" ht="40.5">
      <c r="B364" s="41"/>
      <c r="C364" s="63"/>
      <c r="D364" s="215" t="s">
        <v>204</v>
      </c>
      <c r="E364" s="63"/>
      <c r="F364" s="218" t="s">
        <v>558</v>
      </c>
      <c r="G364" s="63"/>
      <c r="H364" s="63"/>
      <c r="I364" s="172"/>
      <c r="J364" s="63"/>
      <c r="K364" s="63"/>
      <c r="L364" s="61"/>
      <c r="M364" s="217"/>
      <c r="N364" s="42"/>
      <c r="O364" s="42"/>
      <c r="P364" s="42"/>
      <c r="Q364" s="42"/>
      <c r="R364" s="42"/>
      <c r="S364" s="42"/>
      <c r="T364" s="78"/>
      <c r="AT364" s="24" t="s">
        <v>204</v>
      </c>
      <c r="AU364" s="24" t="s">
        <v>83</v>
      </c>
    </row>
    <row r="365" spans="2:65" s="12" customFormat="1">
      <c r="B365" s="219"/>
      <c r="C365" s="220"/>
      <c r="D365" s="215" t="s">
        <v>157</v>
      </c>
      <c r="E365" s="221" t="s">
        <v>30</v>
      </c>
      <c r="F365" s="222" t="s">
        <v>559</v>
      </c>
      <c r="G365" s="220"/>
      <c r="H365" s="223">
        <v>2</v>
      </c>
      <c r="I365" s="224"/>
      <c r="J365" s="220"/>
      <c r="K365" s="220"/>
      <c r="L365" s="225"/>
      <c r="M365" s="226"/>
      <c r="N365" s="227"/>
      <c r="O365" s="227"/>
      <c r="P365" s="227"/>
      <c r="Q365" s="227"/>
      <c r="R365" s="227"/>
      <c r="S365" s="227"/>
      <c r="T365" s="228"/>
      <c r="AT365" s="229" t="s">
        <v>157</v>
      </c>
      <c r="AU365" s="229" t="s">
        <v>83</v>
      </c>
      <c r="AV365" s="12" t="s">
        <v>83</v>
      </c>
      <c r="AW365" s="12" t="s">
        <v>37</v>
      </c>
      <c r="AX365" s="12" t="s">
        <v>74</v>
      </c>
      <c r="AY365" s="229" t="s">
        <v>144</v>
      </c>
    </row>
    <row r="366" spans="2:65" s="11" customFormat="1" ht="29.85" customHeight="1">
      <c r="B366" s="187"/>
      <c r="C366" s="188"/>
      <c r="D366" s="189" t="s">
        <v>73</v>
      </c>
      <c r="E366" s="201" t="s">
        <v>207</v>
      </c>
      <c r="F366" s="201" t="s">
        <v>560</v>
      </c>
      <c r="G366" s="188"/>
      <c r="H366" s="188"/>
      <c r="I366" s="191"/>
      <c r="J366" s="202">
        <f>BK366</f>
        <v>0</v>
      </c>
      <c r="K366" s="188"/>
      <c r="L366" s="193"/>
      <c r="M366" s="194"/>
      <c r="N366" s="195"/>
      <c r="O366" s="195"/>
      <c r="P366" s="196">
        <f>P367+SUM(P368:P441)</f>
        <v>0</v>
      </c>
      <c r="Q366" s="195"/>
      <c r="R366" s="196">
        <f>R367+SUM(R368:R441)</f>
        <v>102.44363776</v>
      </c>
      <c r="S366" s="195"/>
      <c r="T366" s="197">
        <f>T367+SUM(T368:T441)</f>
        <v>110.26619999999998</v>
      </c>
      <c r="AR366" s="198" t="s">
        <v>81</v>
      </c>
      <c r="AT366" s="199" t="s">
        <v>73</v>
      </c>
      <c r="AU366" s="199" t="s">
        <v>81</v>
      </c>
      <c r="AY366" s="198" t="s">
        <v>144</v>
      </c>
      <c r="BK366" s="200">
        <f>BK367+SUM(BK368:BK441)</f>
        <v>0</v>
      </c>
    </row>
    <row r="367" spans="2:65" s="1" customFormat="1" ht="16.5" customHeight="1">
      <c r="B367" s="41"/>
      <c r="C367" s="203" t="s">
        <v>561</v>
      </c>
      <c r="D367" s="203" t="s">
        <v>146</v>
      </c>
      <c r="E367" s="204" t="s">
        <v>562</v>
      </c>
      <c r="F367" s="205" t="s">
        <v>563</v>
      </c>
      <c r="G367" s="206" t="s">
        <v>338</v>
      </c>
      <c r="H367" s="207">
        <v>46</v>
      </c>
      <c r="I367" s="208"/>
      <c r="J367" s="209">
        <f>ROUND(I367*H367,2)</f>
        <v>0</v>
      </c>
      <c r="K367" s="205" t="s">
        <v>150</v>
      </c>
      <c r="L367" s="61"/>
      <c r="M367" s="210" t="s">
        <v>30</v>
      </c>
      <c r="N367" s="211" t="s">
        <v>45</v>
      </c>
      <c r="O367" s="42"/>
      <c r="P367" s="212">
        <f>O367*H367</f>
        <v>0</v>
      </c>
      <c r="Q367" s="212">
        <v>8.3799999999999999E-4</v>
      </c>
      <c r="R367" s="212">
        <f>Q367*H367</f>
        <v>3.8547999999999999E-2</v>
      </c>
      <c r="S367" s="212">
        <v>0</v>
      </c>
      <c r="T367" s="213">
        <f>S367*H367</f>
        <v>0</v>
      </c>
      <c r="AR367" s="24" t="s">
        <v>151</v>
      </c>
      <c r="AT367" s="24" t="s">
        <v>146</v>
      </c>
      <c r="AU367" s="24" t="s">
        <v>83</v>
      </c>
      <c r="AY367" s="24" t="s">
        <v>144</v>
      </c>
      <c r="BE367" s="214">
        <f>IF(N367="základní",J367,0)</f>
        <v>0</v>
      </c>
      <c r="BF367" s="214">
        <f>IF(N367="snížená",J367,0)</f>
        <v>0</v>
      </c>
      <c r="BG367" s="214">
        <f>IF(N367="zákl. přenesená",J367,0)</f>
        <v>0</v>
      </c>
      <c r="BH367" s="214">
        <f>IF(N367="sníž. přenesená",J367,0)</f>
        <v>0</v>
      </c>
      <c r="BI367" s="214">
        <f>IF(N367="nulová",J367,0)</f>
        <v>0</v>
      </c>
      <c r="BJ367" s="24" t="s">
        <v>81</v>
      </c>
      <c r="BK367" s="214">
        <f>ROUND(I367*H367,2)</f>
        <v>0</v>
      </c>
      <c r="BL367" s="24" t="s">
        <v>151</v>
      </c>
      <c r="BM367" s="24" t="s">
        <v>564</v>
      </c>
    </row>
    <row r="368" spans="2:65" s="1" customFormat="1">
      <c r="B368" s="41"/>
      <c r="C368" s="63"/>
      <c r="D368" s="215" t="s">
        <v>153</v>
      </c>
      <c r="E368" s="63"/>
      <c r="F368" s="216" t="s">
        <v>563</v>
      </c>
      <c r="G368" s="63"/>
      <c r="H368" s="63"/>
      <c r="I368" s="172"/>
      <c r="J368" s="63"/>
      <c r="K368" s="63"/>
      <c r="L368" s="61"/>
      <c r="M368" s="217"/>
      <c r="N368" s="42"/>
      <c r="O368" s="42"/>
      <c r="P368" s="42"/>
      <c r="Q368" s="42"/>
      <c r="R368" s="42"/>
      <c r="S368" s="42"/>
      <c r="T368" s="78"/>
      <c r="AT368" s="24" t="s">
        <v>153</v>
      </c>
      <c r="AU368" s="24" t="s">
        <v>83</v>
      </c>
    </row>
    <row r="369" spans="2:65" s="1" customFormat="1" ht="94.5">
      <c r="B369" s="41"/>
      <c r="C369" s="63"/>
      <c r="D369" s="215" t="s">
        <v>155</v>
      </c>
      <c r="E369" s="63"/>
      <c r="F369" s="218" t="s">
        <v>565</v>
      </c>
      <c r="G369" s="63"/>
      <c r="H369" s="63"/>
      <c r="I369" s="172"/>
      <c r="J369" s="63"/>
      <c r="K369" s="63"/>
      <c r="L369" s="61"/>
      <c r="M369" s="217"/>
      <c r="N369" s="42"/>
      <c r="O369" s="42"/>
      <c r="P369" s="42"/>
      <c r="Q369" s="42"/>
      <c r="R369" s="42"/>
      <c r="S369" s="42"/>
      <c r="T369" s="78"/>
      <c r="AT369" s="24" t="s">
        <v>155</v>
      </c>
      <c r="AU369" s="24" t="s">
        <v>83</v>
      </c>
    </row>
    <row r="370" spans="2:65" s="12" customFormat="1">
      <c r="B370" s="219"/>
      <c r="C370" s="220"/>
      <c r="D370" s="215" t="s">
        <v>157</v>
      </c>
      <c r="E370" s="221" t="s">
        <v>30</v>
      </c>
      <c r="F370" s="222" t="s">
        <v>447</v>
      </c>
      <c r="G370" s="220"/>
      <c r="H370" s="223">
        <v>46</v>
      </c>
      <c r="I370" s="224"/>
      <c r="J370" s="220"/>
      <c r="K370" s="220"/>
      <c r="L370" s="225"/>
      <c r="M370" s="226"/>
      <c r="N370" s="227"/>
      <c r="O370" s="227"/>
      <c r="P370" s="227"/>
      <c r="Q370" s="227"/>
      <c r="R370" s="227"/>
      <c r="S370" s="227"/>
      <c r="T370" s="228"/>
      <c r="AT370" s="229" t="s">
        <v>157</v>
      </c>
      <c r="AU370" s="229" t="s">
        <v>83</v>
      </c>
      <c r="AV370" s="12" t="s">
        <v>83</v>
      </c>
      <c r="AW370" s="12" t="s">
        <v>37</v>
      </c>
      <c r="AX370" s="12" t="s">
        <v>81</v>
      </c>
      <c r="AY370" s="229" t="s">
        <v>144</v>
      </c>
    </row>
    <row r="371" spans="2:65" s="1" customFormat="1" ht="16.5" customHeight="1">
      <c r="B371" s="41"/>
      <c r="C371" s="241" t="s">
        <v>566</v>
      </c>
      <c r="D371" s="241" t="s">
        <v>273</v>
      </c>
      <c r="E371" s="242" t="s">
        <v>567</v>
      </c>
      <c r="F371" s="243" t="s">
        <v>568</v>
      </c>
      <c r="G371" s="244" t="s">
        <v>338</v>
      </c>
      <c r="H371" s="245">
        <v>46</v>
      </c>
      <c r="I371" s="246"/>
      <c r="J371" s="247">
        <f>ROUND(I371*H371,2)</f>
        <v>0</v>
      </c>
      <c r="K371" s="243" t="s">
        <v>30</v>
      </c>
      <c r="L371" s="248"/>
      <c r="M371" s="249" t="s">
        <v>30</v>
      </c>
      <c r="N371" s="250" t="s">
        <v>45</v>
      </c>
      <c r="O371" s="42"/>
      <c r="P371" s="212">
        <f>O371*H371</f>
        <v>0</v>
      </c>
      <c r="Q371" s="212">
        <v>7.0499999999999993E-2</v>
      </c>
      <c r="R371" s="212">
        <f>Q371*H371</f>
        <v>3.2429999999999999</v>
      </c>
      <c r="S371" s="212">
        <v>0</v>
      </c>
      <c r="T371" s="213">
        <f>S371*H371</f>
        <v>0</v>
      </c>
      <c r="AR371" s="24" t="s">
        <v>197</v>
      </c>
      <c r="AT371" s="24" t="s">
        <v>273</v>
      </c>
      <c r="AU371" s="24" t="s">
        <v>83</v>
      </c>
      <c r="AY371" s="24" t="s">
        <v>144</v>
      </c>
      <c r="BE371" s="214">
        <f>IF(N371="základní",J371,0)</f>
        <v>0</v>
      </c>
      <c r="BF371" s="214">
        <f>IF(N371="snížená",J371,0)</f>
        <v>0</v>
      </c>
      <c r="BG371" s="214">
        <f>IF(N371="zákl. přenesená",J371,0)</f>
        <v>0</v>
      </c>
      <c r="BH371" s="214">
        <f>IF(N371="sníž. přenesená",J371,0)</f>
        <v>0</v>
      </c>
      <c r="BI371" s="214">
        <f>IF(N371="nulová",J371,0)</f>
        <v>0</v>
      </c>
      <c r="BJ371" s="24" t="s">
        <v>81</v>
      </c>
      <c r="BK371" s="214">
        <f>ROUND(I371*H371,2)</f>
        <v>0</v>
      </c>
      <c r="BL371" s="24" t="s">
        <v>151</v>
      </c>
      <c r="BM371" s="24" t="s">
        <v>569</v>
      </c>
    </row>
    <row r="372" spans="2:65" s="1" customFormat="1">
      <c r="B372" s="41"/>
      <c r="C372" s="63"/>
      <c r="D372" s="215" t="s">
        <v>153</v>
      </c>
      <c r="E372" s="63"/>
      <c r="F372" s="216" t="s">
        <v>570</v>
      </c>
      <c r="G372" s="63"/>
      <c r="H372" s="63"/>
      <c r="I372" s="172"/>
      <c r="J372" s="63"/>
      <c r="K372" s="63"/>
      <c r="L372" s="61"/>
      <c r="M372" s="217"/>
      <c r="N372" s="42"/>
      <c r="O372" s="42"/>
      <c r="P372" s="42"/>
      <c r="Q372" s="42"/>
      <c r="R372" s="42"/>
      <c r="S372" s="42"/>
      <c r="T372" s="78"/>
      <c r="AT372" s="24" t="s">
        <v>153</v>
      </c>
      <c r="AU372" s="24" t="s">
        <v>83</v>
      </c>
    </row>
    <row r="373" spans="2:65" s="12" customFormat="1">
      <c r="B373" s="219"/>
      <c r="C373" s="220"/>
      <c r="D373" s="215" t="s">
        <v>157</v>
      </c>
      <c r="E373" s="221" t="s">
        <v>30</v>
      </c>
      <c r="F373" s="222" t="s">
        <v>447</v>
      </c>
      <c r="G373" s="220"/>
      <c r="H373" s="223">
        <v>46</v>
      </c>
      <c r="I373" s="224"/>
      <c r="J373" s="220"/>
      <c r="K373" s="220"/>
      <c r="L373" s="225"/>
      <c r="M373" s="226"/>
      <c r="N373" s="227"/>
      <c r="O373" s="227"/>
      <c r="P373" s="227"/>
      <c r="Q373" s="227"/>
      <c r="R373" s="227"/>
      <c r="S373" s="227"/>
      <c r="T373" s="228"/>
      <c r="AT373" s="229" t="s">
        <v>157</v>
      </c>
      <c r="AU373" s="229" t="s">
        <v>83</v>
      </c>
      <c r="AV373" s="12" t="s">
        <v>83</v>
      </c>
      <c r="AW373" s="12" t="s">
        <v>37</v>
      </c>
      <c r="AX373" s="12" t="s">
        <v>81</v>
      </c>
      <c r="AY373" s="229" t="s">
        <v>144</v>
      </c>
    </row>
    <row r="374" spans="2:65" s="1" customFormat="1" ht="25.5" customHeight="1">
      <c r="B374" s="41"/>
      <c r="C374" s="203" t="s">
        <v>571</v>
      </c>
      <c r="D374" s="203" t="s">
        <v>146</v>
      </c>
      <c r="E374" s="204" t="s">
        <v>572</v>
      </c>
      <c r="F374" s="205" t="s">
        <v>573</v>
      </c>
      <c r="G374" s="206" t="s">
        <v>346</v>
      </c>
      <c r="H374" s="207">
        <v>2</v>
      </c>
      <c r="I374" s="208"/>
      <c r="J374" s="209">
        <f>ROUND(I374*H374,2)</f>
        <v>0</v>
      </c>
      <c r="K374" s="205" t="s">
        <v>150</v>
      </c>
      <c r="L374" s="61"/>
      <c r="M374" s="210" t="s">
        <v>30</v>
      </c>
      <c r="N374" s="211" t="s">
        <v>45</v>
      </c>
      <c r="O374" s="42"/>
      <c r="P374" s="212">
        <f>O374*H374</f>
        <v>0</v>
      </c>
      <c r="Q374" s="212">
        <v>6.9999999999999999E-4</v>
      </c>
      <c r="R374" s="212">
        <f>Q374*H374</f>
        <v>1.4E-3</v>
      </c>
      <c r="S374" s="212">
        <v>0</v>
      </c>
      <c r="T374" s="213">
        <f>S374*H374</f>
        <v>0</v>
      </c>
      <c r="AR374" s="24" t="s">
        <v>151</v>
      </c>
      <c r="AT374" s="24" t="s">
        <v>146</v>
      </c>
      <c r="AU374" s="24" t="s">
        <v>83</v>
      </c>
      <c r="AY374" s="24" t="s">
        <v>144</v>
      </c>
      <c r="BE374" s="214">
        <f>IF(N374="základní",J374,0)</f>
        <v>0</v>
      </c>
      <c r="BF374" s="214">
        <f>IF(N374="snížená",J374,0)</f>
        <v>0</v>
      </c>
      <c r="BG374" s="214">
        <f>IF(N374="zákl. přenesená",J374,0)</f>
        <v>0</v>
      </c>
      <c r="BH374" s="214">
        <f>IF(N374="sníž. přenesená",J374,0)</f>
        <v>0</v>
      </c>
      <c r="BI374" s="214">
        <f>IF(N374="nulová",J374,0)</f>
        <v>0</v>
      </c>
      <c r="BJ374" s="24" t="s">
        <v>81</v>
      </c>
      <c r="BK374" s="214">
        <f>ROUND(I374*H374,2)</f>
        <v>0</v>
      </c>
      <c r="BL374" s="24" t="s">
        <v>151</v>
      </c>
      <c r="BM374" s="24" t="s">
        <v>574</v>
      </c>
    </row>
    <row r="375" spans="2:65" s="1" customFormat="1">
      <c r="B375" s="41"/>
      <c r="C375" s="63"/>
      <c r="D375" s="215" t="s">
        <v>153</v>
      </c>
      <c r="E375" s="63"/>
      <c r="F375" s="216" t="s">
        <v>575</v>
      </c>
      <c r="G375" s="63"/>
      <c r="H375" s="63"/>
      <c r="I375" s="172"/>
      <c r="J375" s="63"/>
      <c r="K375" s="63"/>
      <c r="L375" s="61"/>
      <c r="M375" s="217"/>
      <c r="N375" s="42"/>
      <c r="O375" s="42"/>
      <c r="P375" s="42"/>
      <c r="Q375" s="42"/>
      <c r="R375" s="42"/>
      <c r="S375" s="42"/>
      <c r="T375" s="78"/>
      <c r="AT375" s="24" t="s">
        <v>153</v>
      </c>
      <c r="AU375" s="24" t="s">
        <v>83</v>
      </c>
    </row>
    <row r="376" spans="2:65" s="1" customFormat="1" ht="135">
      <c r="B376" s="41"/>
      <c r="C376" s="63"/>
      <c r="D376" s="215" t="s">
        <v>155</v>
      </c>
      <c r="E376" s="63"/>
      <c r="F376" s="218" t="s">
        <v>576</v>
      </c>
      <c r="G376" s="63"/>
      <c r="H376" s="63"/>
      <c r="I376" s="172"/>
      <c r="J376" s="63"/>
      <c r="K376" s="63"/>
      <c r="L376" s="61"/>
      <c r="M376" s="217"/>
      <c r="N376" s="42"/>
      <c r="O376" s="42"/>
      <c r="P376" s="42"/>
      <c r="Q376" s="42"/>
      <c r="R376" s="42"/>
      <c r="S376" s="42"/>
      <c r="T376" s="78"/>
      <c r="AT376" s="24" t="s">
        <v>155</v>
      </c>
      <c r="AU376" s="24" t="s">
        <v>83</v>
      </c>
    </row>
    <row r="377" spans="2:65" s="12" customFormat="1">
      <c r="B377" s="219"/>
      <c r="C377" s="220"/>
      <c r="D377" s="215" t="s">
        <v>157</v>
      </c>
      <c r="E377" s="221" t="s">
        <v>30</v>
      </c>
      <c r="F377" s="222" t="s">
        <v>577</v>
      </c>
      <c r="G377" s="220"/>
      <c r="H377" s="223">
        <v>2</v>
      </c>
      <c r="I377" s="224"/>
      <c r="J377" s="220"/>
      <c r="K377" s="220"/>
      <c r="L377" s="225"/>
      <c r="M377" s="226"/>
      <c r="N377" s="227"/>
      <c r="O377" s="227"/>
      <c r="P377" s="227"/>
      <c r="Q377" s="227"/>
      <c r="R377" s="227"/>
      <c r="S377" s="227"/>
      <c r="T377" s="228"/>
      <c r="AT377" s="229" t="s">
        <v>157</v>
      </c>
      <c r="AU377" s="229" t="s">
        <v>83</v>
      </c>
      <c r="AV377" s="12" t="s">
        <v>83</v>
      </c>
      <c r="AW377" s="12" t="s">
        <v>37</v>
      </c>
      <c r="AX377" s="12" t="s">
        <v>81</v>
      </c>
      <c r="AY377" s="229" t="s">
        <v>144</v>
      </c>
    </row>
    <row r="378" spans="2:65" s="1" customFormat="1" ht="25.5" customHeight="1">
      <c r="B378" s="41"/>
      <c r="C378" s="203" t="s">
        <v>578</v>
      </c>
      <c r="D378" s="203" t="s">
        <v>146</v>
      </c>
      <c r="E378" s="204" t="s">
        <v>579</v>
      </c>
      <c r="F378" s="205" t="s">
        <v>580</v>
      </c>
      <c r="G378" s="206" t="s">
        <v>346</v>
      </c>
      <c r="H378" s="207">
        <v>2</v>
      </c>
      <c r="I378" s="208"/>
      <c r="J378" s="209">
        <f>ROUND(I378*H378,2)</f>
        <v>0</v>
      </c>
      <c r="K378" s="205" t="s">
        <v>150</v>
      </c>
      <c r="L378" s="61"/>
      <c r="M378" s="210" t="s">
        <v>30</v>
      </c>
      <c r="N378" s="211" t="s">
        <v>45</v>
      </c>
      <c r="O378" s="42"/>
      <c r="P378" s="212">
        <f>O378*H378</f>
        <v>0</v>
      </c>
      <c r="Q378" s="212">
        <v>0.11241</v>
      </c>
      <c r="R378" s="212">
        <f>Q378*H378</f>
        <v>0.22481999999999999</v>
      </c>
      <c r="S378" s="212">
        <v>0</v>
      </c>
      <c r="T378" s="213">
        <f>S378*H378</f>
        <v>0</v>
      </c>
      <c r="AR378" s="24" t="s">
        <v>151</v>
      </c>
      <c r="AT378" s="24" t="s">
        <v>146</v>
      </c>
      <c r="AU378" s="24" t="s">
        <v>83</v>
      </c>
      <c r="AY378" s="24" t="s">
        <v>144</v>
      </c>
      <c r="BE378" s="214">
        <f>IF(N378="základní",J378,0)</f>
        <v>0</v>
      </c>
      <c r="BF378" s="214">
        <f>IF(N378="snížená",J378,0)</f>
        <v>0</v>
      </c>
      <c r="BG378" s="214">
        <f>IF(N378="zákl. přenesená",J378,0)</f>
        <v>0</v>
      </c>
      <c r="BH378" s="214">
        <f>IF(N378="sníž. přenesená",J378,0)</f>
        <v>0</v>
      </c>
      <c r="BI378" s="214">
        <f>IF(N378="nulová",J378,0)</f>
        <v>0</v>
      </c>
      <c r="BJ378" s="24" t="s">
        <v>81</v>
      </c>
      <c r="BK378" s="214">
        <f>ROUND(I378*H378,2)</f>
        <v>0</v>
      </c>
      <c r="BL378" s="24" t="s">
        <v>151</v>
      </c>
      <c r="BM378" s="24" t="s">
        <v>581</v>
      </c>
    </row>
    <row r="379" spans="2:65" s="1" customFormat="1">
      <c r="B379" s="41"/>
      <c r="C379" s="63"/>
      <c r="D379" s="215" t="s">
        <v>153</v>
      </c>
      <c r="E379" s="63"/>
      <c r="F379" s="216" t="s">
        <v>582</v>
      </c>
      <c r="G379" s="63"/>
      <c r="H379" s="63"/>
      <c r="I379" s="172"/>
      <c r="J379" s="63"/>
      <c r="K379" s="63"/>
      <c r="L379" s="61"/>
      <c r="M379" s="217"/>
      <c r="N379" s="42"/>
      <c r="O379" s="42"/>
      <c r="P379" s="42"/>
      <c r="Q379" s="42"/>
      <c r="R379" s="42"/>
      <c r="S379" s="42"/>
      <c r="T379" s="78"/>
      <c r="AT379" s="24" t="s">
        <v>153</v>
      </c>
      <c r="AU379" s="24" t="s">
        <v>83</v>
      </c>
    </row>
    <row r="380" spans="2:65" s="1" customFormat="1" ht="94.5">
      <c r="B380" s="41"/>
      <c r="C380" s="63"/>
      <c r="D380" s="215" t="s">
        <v>155</v>
      </c>
      <c r="E380" s="63"/>
      <c r="F380" s="218" t="s">
        <v>583</v>
      </c>
      <c r="G380" s="63"/>
      <c r="H380" s="63"/>
      <c r="I380" s="172"/>
      <c r="J380" s="63"/>
      <c r="K380" s="63"/>
      <c r="L380" s="61"/>
      <c r="M380" s="217"/>
      <c r="N380" s="42"/>
      <c r="O380" s="42"/>
      <c r="P380" s="42"/>
      <c r="Q380" s="42"/>
      <c r="R380" s="42"/>
      <c r="S380" s="42"/>
      <c r="T380" s="78"/>
      <c r="AT380" s="24" t="s">
        <v>155</v>
      </c>
      <c r="AU380" s="24" t="s">
        <v>83</v>
      </c>
    </row>
    <row r="381" spans="2:65" s="12" customFormat="1">
      <c r="B381" s="219"/>
      <c r="C381" s="220"/>
      <c r="D381" s="215" t="s">
        <v>157</v>
      </c>
      <c r="E381" s="221" t="s">
        <v>30</v>
      </c>
      <c r="F381" s="222" t="s">
        <v>577</v>
      </c>
      <c r="G381" s="220"/>
      <c r="H381" s="223">
        <v>2</v>
      </c>
      <c r="I381" s="224"/>
      <c r="J381" s="220"/>
      <c r="K381" s="220"/>
      <c r="L381" s="225"/>
      <c r="M381" s="226"/>
      <c r="N381" s="227"/>
      <c r="O381" s="227"/>
      <c r="P381" s="227"/>
      <c r="Q381" s="227"/>
      <c r="R381" s="227"/>
      <c r="S381" s="227"/>
      <c r="T381" s="228"/>
      <c r="AT381" s="229" t="s">
        <v>157</v>
      </c>
      <c r="AU381" s="229" t="s">
        <v>83</v>
      </c>
      <c r="AV381" s="12" t="s">
        <v>83</v>
      </c>
      <c r="AW381" s="12" t="s">
        <v>37</v>
      </c>
      <c r="AX381" s="12" t="s">
        <v>81</v>
      </c>
      <c r="AY381" s="229" t="s">
        <v>144</v>
      </c>
    </row>
    <row r="382" spans="2:65" s="1" customFormat="1" ht="25.5" customHeight="1">
      <c r="B382" s="41"/>
      <c r="C382" s="203" t="s">
        <v>584</v>
      </c>
      <c r="D382" s="203" t="s">
        <v>146</v>
      </c>
      <c r="E382" s="204" t="s">
        <v>585</v>
      </c>
      <c r="F382" s="205" t="s">
        <v>586</v>
      </c>
      <c r="G382" s="206" t="s">
        <v>338</v>
      </c>
      <c r="H382" s="207">
        <v>202</v>
      </c>
      <c r="I382" s="208"/>
      <c r="J382" s="209">
        <f>ROUND(I382*H382,2)</f>
        <v>0</v>
      </c>
      <c r="K382" s="205" t="s">
        <v>150</v>
      </c>
      <c r="L382" s="61"/>
      <c r="M382" s="210" t="s">
        <v>30</v>
      </c>
      <c r="N382" s="211" t="s">
        <v>45</v>
      </c>
      <c r="O382" s="42"/>
      <c r="P382" s="212">
        <f>O382*H382</f>
        <v>0</v>
      </c>
      <c r="Q382" s="212">
        <v>8.9775999999999995E-2</v>
      </c>
      <c r="R382" s="212">
        <f>Q382*H382</f>
        <v>18.134751999999999</v>
      </c>
      <c r="S382" s="212">
        <v>0</v>
      </c>
      <c r="T382" s="213">
        <f>S382*H382</f>
        <v>0</v>
      </c>
      <c r="AR382" s="24" t="s">
        <v>151</v>
      </c>
      <c r="AT382" s="24" t="s">
        <v>146</v>
      </c>
      <c r="AU382" s="24" t="s">
        <v>83</v>
      </c>
      <c r="AY382" s="24" t="s">
        <v>144</v>
      </c>
      <c r="BE382" s="214">
        <f>IF(N382="základní",J382,0)</f>
        <v>0</v>
      </c>
      <c r="BF382" s="214">
        <f>IF(N382="snížená",J382,0)</f>
        <v>0</v>
      </c>
      <c r="BG382" s="214">
        <f>IF(N382="zákl. přenesená",J382,0)</f>
        <v>0</v>
      </c>
      <c r="BH382" s="214">
        <f>IF(N382="sníž. přenesená",J382,0)</f>
        <v>0</v>
      </c>
      <c r="BI382" s="214">
        <f>IF(N382="nulová",J382,0)</f>
        <v>0</v>
      </c>
      <c r="BJ382" s="24" t="s">
        <v>81</v>
      </c>
      <c r="BK382" s="214">
        <f>ROUND(I382*H382,2)</f>
        <v>0</v>
      </c>
      <c r="BL382" s="24" t="s">
        <v>151</v>
      </c>
      <c r="BM382" s="24" t="s">
        <v>587</v>
      </c>
    </row>
    <row r="383" spans="2:65" s="1" customFormat="1" ht="40.5">
      <c r="B383" s="41"/>
      <c r="C383" s="63"/>
      <c r="D383" s="215" t="s">
        <v>153</v>
      </c>
      <c r="E383" s="63"/>
      <c r="F383" s="216" t="s">
        <v>588</v>
      </c>
      <c r="G383" s="63"/>
      <c r="H383" s="63"/>
      <c r="I383" s="172"/>
      <c r="J383" s="63"/>
      <c r="K383" s="63"/>
      <c r="L383" s="61"/>
      <c r="M383" s="217"/>
      <c r="N383" s="42"/>
      <c r="O383" s="42"/>
      <c r="P383" s="42"/>
      <c r="Q383" s="42"/>
      <c r="R383" s="42"/>
      <c r="S383" s="42"/>
      <c r="T383" s="78"/>
      <c r="AT383" s="24" t="s">
        <v>153</v>
      </c>
      <c r="AU383" s="24" t="s">
        <v>83</v>
      </c>
    </row>
    <row r="384" spans="2:65" s="1" customFormat="1" ht="135">
      <c r="B384" s="41"/>
      <c r="C384" s="63"/>
      <c r="D384" s="215" t="s">
        <v>155</v>
      </c>
      <c r="E384" s="63"/>
      <c r="F384" s="218" t="s">
        <v>589</v>
      </c>
      <c r="G384" s="63"/>
      <c r="H384" s="63"/>
      <c r="I384" s="172"/>
      <c r="J384" s="63"/>
      <c r="K384" s="63"/>
      <c r="L384" s="61"/>
      <c r="M384" s="217"/>
      <c r="N384" s="42"/>
      <c r="O384" s="42"/>
      <c r="P384" s="42"/>
      <c r="Q384" s="42"/>
      <c r="R384" s="42"/>
      <c r="S384" s="42"/>
      <c r="T384" s="78"/>
      <c r="AT384" s="24" t="s">
        <v>155</v>
      </c>
      <c r="AU384" s="24" t="s">
        <v>83</v>
      </c>
    </row>
    <row r="385" spans="2:65" s="14" customFormat="1">
      <c r="B385" s="251"/>
      <c r="C385" s="252"/>
      <c r="D385" s="215" t="s">
        <v>157</v>
      </c>
      <c r="E385" s="253" t="s">
        <v>30</v>
      </c>
      <c r="F385" s="254" t="s">
        <v>590</v>
      </c>
      <c r="G385" s="252"/>
      <c r="H385" s="253" t="s">
        <v>30</v>
      </c>
      <c r="I385" s="255"/>
      <c r="J385" s="252"/>
      <c r="K385" s="252"/>
      <c r="L385" s="256"/>
      <c r="M385" s="257"/>
      <c r="N385" s="258"/>
      <c r="O385" s="258"/>
      <c r="P385" s="258"/>
      <c r="Q385" s="258"/>
      <c r="R385" s="258"/>
      <c r="S385" s="258"/>
      <c r="T385" s="259"/>
      <c r="AT385" s="260" t="s">
        <v>157</v>
      </c>
      <c r="AU385" s="260" t="s">
        <v>83</v>
      </c>
      <c r="AV385" s="14" t="s">
        <v>81</v>
      </c>
      <c r="AW385" s="14" t="s">
        <v>37</v>
      </c>
      <c r="AX385" s="14" t="s">
        <v>74</v>
      </c>
      <c r="AY385" s="260" t="s">
        <v>144</v>
      </c>
    </row>
    <row r="386" spans="2:65" s="12" customFormat="1">
      <c r="B386" s="219"/>
      <c r="C386" s="220"/>
      <c r="D386" s="215" t="s">
        <v>157</v>
      </c>
      <c r="E386" s="221" t="s">
        <v>30</v>
      </c>
      <c r="F386" s="222" t="s">
        <v>591</v>
      </c>
      <c r="G386" s="220"/>
      <c r="H386" s="223">
        <v>202</v>
      </c>
      <c r="I386" s="224"/>
      <c r="J386" s="220"/>
      <c r="K386" s="220"/>
      <c r="L386" s="225"/>
      <c r="M386" s="226"/>
      <c r="N386" s="227"/>
      <c r="O386" s="227"/>
      <c r="P386" s="227"/>
      <c r="Q386" s="227"/>
      <c r="R386" s="227"/>
      <c r="S386" s="227"/>
      <c r="T386" s="228"/>
      <c r="AT386" s="229" t="s">
        <v>157</v>
      </c>
      <c r="AU386" s="229" t="s">
        <v>83</v>
      </c>
      <c r="AV386" s="12" t="s">
        <v>83</v>
      </c>
      <c r="AW386" s="12" t="s">
        <v>37</v>
      </c>
      <c r="AX386" s="12" t="s">
        <v>81</v>
      </c>
      <c r="AY386" s="229" t="s">
        <v>144</v>
      </c>
    </row>
    <row r="387" spans="2:65" s="1" customFormat="1" ht="16.5" customHeight="1">
      <c r="B387" s="41"/>
      <c r="C387" s="241" t="s">
        <v>592</v>
      </c>
      <c r="D387" s="241" t="s">
        <v>273</v>
      </c>
      <c r="E387" s="242" t="s">
        <v>593</v>
      </c>
      <c r="F387" s="243" t="s">
        <v>594</v>
      </c>
      <c r="G387" s="244" t="s">
        <v>253</v>
      </c>
      <c r="H387" s="245">
        <v>2.177</v>
      </c>
      <c r="I387" s="246"/>
      <c r="J387" s="247">
        <f>ROUND(I387*H387,2)</f>
        <v>0</v>
      </c>
      <c r="K387" s="243" t="s">
        <v>150</v>
      </c>
      <c r="L387" s="248"/>
      <c r="M387" s="249" t="s">
        <v>30</v>
      </c>
      <c r="N387" s="250" t="s">
        <v>45</v>
      </c>
      <c r="O387" s="42"/>
      <c r="P387" s="212">
        <f>O387*H387</f>
        <v>0</v>
      </c>
      <c r="Q387" s="212">
        <v>1</v>
      </c>
      <c r="R387" s="212">
        <f>Q387*H387</f>
        <v>2.177</v>
      </c>
      <c r="S387" s="212">
        <v>0</v>
      </c>
      <c r="T387" s="213">
        <f>S387*H387</f>
        <v>0</v>
      </c>
      <c r="AR387" s="24" t="s">
        <v>197</v>
      </c>
      <c r="AT387" s="24" t="s">
        <v>273</v>
      </c>
      <c r="AU387" s="24" t="s">
        <v>83</v>
      </c>
      <c r="AY387" s="24" t="s">
        <v>144</v>
      </c>
      <c r="BE387" s="214">
        <f>IF(N387="základní",J387,0)</f>
        <v>0</v>
      </c>
      <c r="BF387" s="214">
        <f>IF(N387="snížená",J387,0)</f>
        <v>0</v>
      </c>
      <c r="BG387" s="214">
        <f>IF(N387="zákl. přenesená",J387,0)</f>
        <v>0</v>
      </c>
      <c r="BH387" s="214">
        <f>IF(N387="sníž. přenesená",J387,0)</f>
        <v>0</v>
      </c>
      <c r="BI387" s="214">
        <f>IF(N387="nulová",J387,0)</f>
        <v>0</v>
      </c>
      <c r="BJ387" s="24" t="s">
        <v>81</v>
      </c>
      <c r="BK387" s="214">
        <f>ROUND(I387*H387,2)</f>
        <v>0</v>
      </c>
      <c r="BL387" s="24" t="s">
        <v>151</v>
      </c>
      <c r="BM387" s="24" t="s">
        <v>595</v>
      </c>
    </row>
    <row r="388" spans="2:65" s="1" customFormat="1">
      <c r="B388" s="41"/>
      <c r="C388" s="63"/>
      <c r="D388" s="215" t="s">
        <v>153</v>
      </c>
      <c r="E388" s="63"/>
      <c r="F388" s="216" t="s">
        <v>594</v>
      </c>
      <c r="G388" s="63"/>
      <c r="H388" s="63"/>
      <c r="I388" s="172"/>
      <c r="J388" s="63"/>
      <c r="K388" s="63"/>
      <c r="L388" s="61"/>
      <c r="M388" s="217"/>
      <c r="N388" s="42"/>
      <c r="O388" s="42"/>
      <c r="P388" s="42"/>
      <c r="Q388" s="42"/>
      <c r="R388" s="42"/>
      <c r="S388" s="42"/>
      <c r="T388" s="78"/>
      <c r="AT388" s="24" t="s">
        <v>153</v>
      </c>
      <c r="AU388" s="24" t="s">
        <v>83</v>
      </c>
    </row>
    <row r="389" spans="2:65" s="12" customFormat="1">
      <c r="B389" s="219"/>
      <c r="C389" s="220"/>
      <c r="D389" s="215" t="s">
        <v>157</v>
      </c>
      <c r="E389" s="221" t="s">
        <v>30</v>
      </c>
      <c r="F389" s="222" t="s">
        <v>596</v>
      </c>
      <c r="G389" s="220"/>
      <c r="H389" s="223">
        <v>2.1549999999999998</v>
      </c>
      <c r="I389" s="224"/>
      <c r="J389" s="220"/>
      <c r="K389" s="220"/>
      <c r="L389" s="225"/>
      <c r="M389" s="226"/>
      <c r="N389" s="227"/>
      <c r="O389" s="227"/>
      <c r="P389" s="227"/>
      <c r="Q389" s="227"/>
      <c r="R389" s="227"/>
      <c r="S389" s="227"/>
      <c r="T389" s="228"/>
      <c r="AT389" s="229" t="s">
        <v>157</v>
      </c>
      <c r="AU389" s="229" t="s">
        <v>83</v>
      </c>
      <c r="AV389" s="12" t="s">
        <v>83</v>
      </c>
      <c r="AW389" s="12" t="s">
        <v>37</v>
      </c>
      <c r="AX389" s="12" t="s">
        <v>81</v>
      </c>
      <c r="AY389" s="229" t="s">
        <v>144</v>
      </c>
    </row>
    <row r="390" spans="2:65" s="12" customFormat="1">
      <c r="B390" s="219"/>
      <c r="C390" s="220"/>
      <c r="D390" s="215" t="s">
        <v>157</v>
      </c>
      <c r="E390" s="220"/>
      <c r="F390" s="222" t="s">
        <v>597</v>
      </c>
      <c r="G390" s="220"/>
      <c r="H390" s="223">
        <v>2.177</v>
      </c>
      <c r="I390" s="224"/>
      <c r="J390" s="220"/>
      <c r="K390" s="220"/>
      <c r="L390" s="225"/>
      <c r="M390" s="226"/>
      <c r="N390" s="227"/>
      <c r="O390" s="227"/>
      <c r="P390" s="227"/>
      <c r="Q390" s="227"/>
      <c r="R390" s="227"/>
      <c r="S390" s="227"/>
      <c r="T390" s="228"/>
      <c r="AT390" s="229" t="s">
        <v>157</v>
      </c>
      <c r="AU390" s="229" t="s">
        <v>83</v>
      </c>
      <c r="AV390" s="12" t="s">
        <v>83</v>
      </c>
      <c r="AW390" s="12" t="s">
        <v>6</v>
      </c>
      <c r="AX390" s="12" t="s">
        <v>81</v>
      </c>
      <c r="AY390" s="229" t="s">
        <v>144</v>
      </c>
    </row>
    <row r="391" spans="2:65" s="1" customFormat="1" ht="25.5" customHeight="1">
      <c r="B391" s="41"/>
      <c r="C391" s="203" t="s">
        <v>598</v>
      </c>
      <c r="D391" s="203" t="s">
        <v>146</v>
      </c>
      <c r="E391" s="204" t="s">
        <v>599</v>
      </c>
      <c r="F391" s="205" t="s">
        <v>600</v>
      </c>
      <c r="G391" s="206" t="s">
        <v>338</v>
      </c>
      <c r="H391" s="207">
        <v>16.600000000000001</v>
      </c>
      <c r="I391" s="208"/>
      <c r="J391" s="209">
        <f>ROUND(I391*H391,2)</f>
        <v>0</v>
      </c>
      <c r="K391" s="205" t="s">
        <v>150</v>
      </c>
      <c r="L391" s="61"/>
      <c r="M391" s="210" t="s">
        <v>30</v>
      </c>
      <c r="N391" s="211" t="s">
        <v>45</v>
      </c>
      <c r="O391" s="42"/>
      <c r="P391" s="212">
        <f>O391*H391</f>
        <v>0</v>
      </c>
      <c r="Q391" s="212">
        <v>0.20218871999999999</v>
      </c>
      <c r="R391" s="212">
        <f>Q391*H391</f>
        <v>3.3563327520000001</v>
      </c>
      <c r="S391" s="212">
        <v>0</v>
      </c>
      <c r="T391" s="213">
        <f>S391*H391</f>
        <v>0</v>
      </c>
      <c r="AR391" s="24" t="s">
        <v>151</v>
      </c>
      <c r="AT391" s="24" t="s">
        <v>146</v>
      </c>
      <c r="AU391" s="24" t="s">
        <v>83</v>
      </c>
      <c r="AY391" s="24" t="s">
        <v>144</v>
      </c>
      <c r="BE391" s="214">
        <f>IF(N391="základní",J391,0)</f>
        <v>0</v>
      </c>
      <c r="BF391" s="214">
        <f>IF(N391="snížená",J391,0)</f>
        <v>0</v>
      </c>
      <c r="BG391" s="214">
        <f>IF(N391="zákl. přenesená",J391,0)</f>
        <v>0</v>
      </c>
      <c r="BH391" s="214">
        <f>IF(N391="sníž. přenesená",J391,0)</f>
        <v>0</v>
      </c>
      <c r="BI391" s="214">
        <f>IF(N391="nulová",J391,0)</f>
        <v>0</v>
      </c>
      <c r="BJ391" s="24" t="s">
        <v>81</v>
      </c>
      <c r="BK391" s="214">
        <f>ROUND(I391*H391,2)</f>
        <v>0</v>
      </c>
      <c r="BL391" s="24" t="s">
        <v>151</v>
      </c>
      <c r="BM391" s="24" t="s">
        <v>601</v>
      </c>
    </row>
    <row r="392" spans="2:65" s="1" customFormat="1" ht="40.5">
      <c r="B392" s="41"/>
      <c r="C392" s="63"/>
      <c r="D392" s="215" t="s">
        <v>153</v>
      </c>
      <c r="E392" s="63"/>
      <c r="F392" s="216" t="s">
        <v>602</v>
      </c>
      <c r="G392" s="63"/>
      <c r="H392" s="63"/>
      <c r="I392" s="172"/>
      <c r="J392" s="63"/>
      <c r="K392" s="63"/>
      <c r="L392" s="61"/>
      <c r="M392" s="217"/>
      <c r="N392" s="42"/>
      <c r="O392" s="42"/>
      <c r="P392" s="42"/>
      <c r="Q392" s="42"/>
      <c r="R392" s="42"/>
      <c r="S392" s="42"/>
      <c r="T392" s="78"/>
      <c r="AT392" s="24" t="s">
        <v>153</v>
      </c>
      <c r="AU392" s="24" t="s">
        <v>83</v>
      </c>
    </row>
    <row r="393" spans="2:65" s="1" customFormat="1" ht="94.5">
      <c r="B393" s="41"/>
      <c r="C393" s="63"/>
      <c r="D393" s="215" t="s">
        <v>155</v>
      </c>
      <c r="E393" s="63"/>
      <c r="F393" s="218" t="s">
        <v>603</v>
      </c>
      <c r="G393" s="63"/>
      <c r="H393" s="63"/>
      <c r="I393" s="172"/>
      <c r="J393" s="63"/>
      <c r="K393" s="63"/>
      <c r="L393" s="61"/>
      <c r="M393" s="217"/>
      <c r="N393" s="42"/>
      <c r="O393" s="42"/>
      <c r="P393" s="42"/>
      <c r="Q393" s="42"/>
      <c r="R393" s="42"/>
      <c r="S393" s="42"/>
      <c r="T393" s="78"/>
      <c r="AT393" s="24" t="s">
        <v>155</v>
      </c>
      <c r="AU393" s="24" t="s">
        <v>83</v>
      </c>
    </row>
    <row r="394" spans="2:65" s="12" customFormat="1">
      <c r="B394" s="219"/>
      <c r="C394" s="220"/>
      <c r="D394" s="215" t="s">
        <v>157</v>
      </c>
      <c r="E394" s="221" t="s">
        <v>30</v>
      </c>
      <c r="F394" s="222" t="s">
        <v>604</v>
      </c>
      <c r="G394" s="220"/>
      <c r="H394" s="223">
        <v>16.600000000000001</v>
      </c>
      <c r="I394" s="224"/>
      <c r="J394" s="220"/>
      <c r="K394" s="220"/>
      <c r="L394" s="225"/>
      <c r="M394" s="226"/>
      <c r="N394" s="227"/>
      <c r="O394" s="227"/>
      <c r="P394" s="227"/>
      <c r="Q394" s="227"/>
      <c r="R394" s="227"/>
      <c r="S394" s="227"/>
      <c r="T394" s="228"/>
      <c r="AT394" s="229" t="s">
        <v>157</v>
      </c>
      <c r="AU394" s="229" t="s">
        <v>83</v>
      </c>
      <c r="AV394" s="12" t="s">
        <v>83</v>
      </c>
      <c r="AW394" s="12" t="s">
        <v>37</v>
      </c>
      <c r="AX394" s="12" t="s">
        <v>81</v>
      </c>
      <c r="AY394" s="229" t="s">
        <v>144</v>
      </c>
    </row>
    <row r="395" spans="2:65" s="1" customFormat="1" ht="16.5" customHeight="1">
      <c r="B395" s="41"/>
      <c r="C395" s="241" t="s">
        <v>605</v>
      </c>
      <c r="D395" s="241" t="s">
        <v>273</v>
      </c>
      <c r="E395" s="242" t="s">
        <v>606</v>
      </c>
      <c r="F395" s="243" t="s">
        <v>607</v>
      </c>
      <c r="G395" s="244" t="s">
        <v>346</v>
      </c>
      <c r="H395" s="245">
        <v>21.884</v>
      </c>
      <c r="I395" s="246"/>
      <c r="J395" s="247">
        <f>ROUND(I395*H395,2)</f>
        <v>0</v>
      </c>
      <c r="K395" s="243" t="s">
        <v>30</v>
      </c>
      <c r="L395" s="248"/>
      <c r="M395" s="249" t="s">
        <v>30</v>
      </c>
      <c r="N395" s="250" t="s">
        <v>45</v>
      </c>
      <c r="O395" s="42"/>
      <c r="P395" s="212">
        <f>O395*H395</f>
        <v>0</v>
      </c>
      <c r="Q395" s="212">
        <v>6.7000000000000004E-2</v>
      </c>
      <c r="R395" s="212">
        <f>Q395*H395</f>
        <v>1.4662280000000001</v>
      </c>
      <c r="S395" s="212">
        <v>0</v>
      </c>
      <c r="T395" s="213">
        <f>S395*H395</f>
        <v>0</v>
      </c>
      <c r="AR395" s="24" t="s">
        <v>197</v>
      </c>
      <c r="AT395" s="24" t="s">
        <v>273</v>
      </c>
      <c r="AU395" s="24" t="s">
        <v>83</v>
      </c>
      <c r="AY395" s="24" t="s">
        <v>144</v>
      </c>
      <c r="BE395" s="214">
        <f>IF(N395="základní",J395,0)</f>
        <v>0</v>
      </c>
      <c r="BF395" s="214">
        <f>IF(N395="snížená",J395,0)</f>
        <v>0</v>
      </c>
      <c r="BG395" s="214">
        <f>IF(N395="zákl. přenesená",J395,0)</f>
        <v>0</v>
      </c>
      <c r="BH395" s="214">
        <f>IF(N395="sníž. přenesená",J395,0)</f>
        <v>0</v>
      </c>
      <c r="BI395" s="214">
        <f>IF(N395="nulová",J395,0)</f>
        <v>0</v>
      </c>
      <c r="BJ395" s="24" t="s">
        <v>81</v>
      </c>
      <c r="BK395" s="214">
        <f>ROUND(I395*H395,2)</f>
        <v>0</v>
      </c>
      <c r="BL395" s="24" t="s">
        <v>151</v>
      </c>
      <c r="BM395" s="24" t="s">
        <v>608</v>
      </c>
    </row>
    <row r="396" spans="2:65" s="1" customFormat="1">
      <c r="B396" s="41"/>
      <c r="C396" s="63"/>
      <c r="D396" s="215" t="s">
        <v>153</v>
      </c>
      <c r="E396" s="63"/>
      <c r="F396" s="216" t="s">
        <v>607</v>
      </c>
      <c r="G396" s="63"/>
      <c r="H396" s="63"/>
      <c r="I396" s="172"/>
      <c r="J396" s="63"/>
      <c r="K396" s="63"/>
      <c r="L396" s="61"/>
      <c r="M396" s="217"/>
      <c r="N396" s="42"/>
      <c r="O396" s="42"/>
      <c r="P396" s="42"/>
      <c r="Q396" s="42"/>
      <c r="R396" s="42"/>
      <c r="S396" s="42"/>
      <c r="T396" s="78"/>
      <c r="AT396" s="24" t="s">
        <v>153</v>
      </c>
      <c r="AU396" s="24" t="s">
        <v>83</v>
      </c>
    </row>
    <row r="397" spans="2:65" s="12" customFormat="1">
      <c r="B397" s="219"/>
      <c r="C397" s="220"/>
      <c r="D397" s="215" t="s">
        <v>157</v>
      </c>
      <c r="E397" s="221" t="s">
        <v>30</v>
      </c>
      <c r="F397" s="222" t="s">
        <v>609</v>
      </c>
      <c r="G397" s="220"/>
      <c r="H397" s="223">
        <v>21.667000000000002</v>
      </c>
      <c r="I397" s="224"/>
      <c r="J397" s="220"/>
      <c r="K397" s="220"/>
      <c r="L397" s="225"/>
      <c r="M397" s="226"/>
      <c r="N397" s="227"/>
      <c r="O397" s="227"/>
      <c r="P397" s="227"/>
      <c r="Q397" s="227"/>
      <c r="R397" s="227"/>
      <c r="S397" s="227"/>
      <c r="T397" s="228"/>
      <c r="AT397" s="229" t="s">
        <v>157</v>
      </c>
      <c r="AU397" s="229" t="s">
        <v>83</v>
      </c>
      <c r="AV397" s="12" t="s">
        <v>83</v>
      </c>
      <c r="AW397" s="12" t="s">
        <v>37</v>
      </c>
      <c r="AX397" s="12" t="s">
        <v>81</v>
      </c>
      <c r="AY397" s="229" t="s">
        <v>144</v>
      </c>
    </row>
    <row r="398" spans="2:65" s="12" customFormat="1">
      <c r="B398" s="219"/>
      <c r="C398" s="220"/>
      <c r="D398" s="215" t="s">
        <v>157</v>
      </c>
      <c r="E398" s="220"/>
      <c r="F398" s="222" t="s">
        <v>610</v>
      </c>
      <c r="G398" s="220"/>
      <c r="H398" s="223">
        <v>21.884</v>
      </c>
      <c r="I398" s="224"/>
      <c r="J398" s="220"/>
      <c r="K398" s="220"/>
      <c r="L398" s="225"/>
      <c r="M398" s="226"/>
      <c r="N398" s="227"/>
      <c r="O398" s="227"/>
      <c r="P398" s="227"/>
      <c r="Q398" s="227"/>
      <c r="R398" s="227"/>
      <c r="S398" s="227"/>
      <c r="T398" s="228"/>
      <c r="AT398" s="229" t="s">
        <v>157</v>
      </c>
      <c r="AU398" s="229" t="s">
        <v>83</v>
      </c>
      <c r="AV398" s="12" t="s">
        <v>83</v>
      </c>
      <c r="AW398" s="12" t="s">
        <v>6</v>
      </c>
      <c r="AX398" s="12" t="s">
        <v>81</v>
      </c>
      <c r="AY398" s="229" t="s">
        <v>144</v>
      </c>
    </row>
    <row r="399" spans="2:65" s="1" customFormat="1" ht="25.5" customHeight="1">
      <c r="B399" s="41"/>
      <c r="C399" s="241" t="s">
        <v>611</v>
      </c>
      <c r="D399" s="241" t="s">
        <v>273</v>
      </c>
      <c r="E399" s="242" t="s">
        <v>612</v>
      </c>
      <c r="F399" s="243" t="s">
        <v>613</v>
      </c>
      <c r="G399" s="244" t="s">
        <v>346</v>
      </c>
      <c r="H399" s="245">
        <v>6.06</v>
      </c>
      <c r="I399" s="246"/>
      <c r="J399" s="247">
        <f>ROUND(I399*H399,2)</f>
        <v>0</v>
      </c>
      <c r="K399" s="243" t="s">
        <v>30</v>
      </c>
      <c r="L399" s="248"/>
      <c r="M399" s="249" t="s">
        <v>30</v>
      </c>
      <c r="N399" s="250" t="s">
        <v>45</v>
      </c>
      <c r="O399" s="42"/>
      <c r="P399" s="212">
        <f>O399*H399</f>
        <v>0</v>
      </c>
      <c r="Q399" s="212">
        <v>6.3E-2</v>
      </c>
      <c r="R399" s="212">
        <f>Q399*H399</f>
        <v>0.38177999999999995</v>
      </c>
      <c r="S399" s="212">
        <v>0</v>
      </c>
      <c r="T399" s="213">
        <f>S399*H399</f>
        <v>0</v>
      </c>
      <c r="AR399" s="24" t="s">
        <v>197</v>
      </c>
      <c r="AT399" s="24" t="s">
        <v>273</v>
      </c>
      <c r="AU399" s="24" t="s">
        <v>83</v>
      </c>
      <c r="AY399" s="24" t="s">
        <v>144</v>
      </c>
      <c r="BE399" s="214">
        <f>IF(N399="základní",J399,0)</f>
        <v>0</v>
      </c>
      <c r="BF399" s="214">
        <f>IF(N399="snížená",J399,0)</f>
        <v>0</v>
      </c>
      <c r="BG399" s="214">
        <f>IF(N399="zákl. přenesená",J399,0)</f>
        <v>0</v>
      </c>
      <c r="BH399" s="214">
        <f>IF(N399="sníž. přenesená",J399,0)</f>
        <v>0</v>
      </c>
      <c r="BI399" s="214">
        <f>IF(N399="nulová",J399,0)</f>
        <v>0</v>
      </c>
      <c r="BJ399" s="24" t="s">
        <v>81</v>
      </c>
      <c r="BK399" s="214">
        <f>ROUND(I399*H399,2)</f>
        <v>0</v>
      </c>
      <c r="BL399" s="24" t="s">
        <v>151</v>
      </c>
      <c r="BM399" s="24" t="s">
        <v>614</v>
      </c>
    </row>
    <row r="400" spans="2:65" s="1" customFormat="1">
      <c r="B400" s="41"/>
      <c r="C400" s="63"/>
      <c r="D400" s="215" t="s">
        <v>153</v>
      </c>
      <c r="E400" s="63"/>
      <c r="F400" s="216" t="s">
        <v>613</v>
      </c>
      <c r="G400" s="63"/>
      <c r="H400" s="63"/>
      <c r="I400" s="172"/>
      <c r="J400" s="63"/>
      <c r="K400" s="63"/>
      <c r="L400" s="61"/>
      <c r="M400" s="217"/>
      <c r="N400" s="42"/>
      <c r="O400" s="42"/>
      <c r="P400" s="42"/>
      <c r="Q400" s="42"/>
      <c r="R400" s="42"/>
      <c r="S400" s="42"/>
      <c r="T400" s="78"/>
      <c r="AT400" s="24" t="s">
        <v>153</v>
      </c>
      <c r="AU400" s="24" t="s">
        <v>83</v>
      </c>
    </row>
    <row r="401" spans="2:65" s="1" customFormat="1" ht="40.5">
      <c r="B401" s="41"/>
      <c r="C401" s="63"/>
      <c r="D401" s="215" t="s">
        <v>204</v>
      </c>
      <c r="E401" s="63"/>
      <c r="F401" s="218" t="s">
        <v>615</v>
      </c>
      <c r="G401" s="63"/>
      <c r="H401" s="63"/>
      <c r="I401" s="172"/>
      <c r="J401" s="63"/>
      <c r="K401" s="63"/>
      <c r="L401" s="61"/>
      <c r="M401" s="217"/>
      <c r="N401" s="42"/>
      <c r="O401" s="42"/>
      <c r="P401" s="42"/>
      <c r="Q401" s="42"/>
      <c r="R401" s="42"/>
      <c r="S401" s="42"/>
      <c r="T401" s="78"/>
      <c r="AT401" s="24" t="s">
        <v>204</v>
      </c>
      <c r="AU401" s="24" t="s">
        <v>83</v>
      </c>
    </row>
    <row r="402" spans="2:65" s="12" customFormat="1">
      <c r="B402" s="219"/>
      <c r="C402" s="220"/>
      <c r="D402" s="215" t="s">
        <v>157</v>
      </c>
      <c r="E402" s="221" t="s">
        <v>30</v>
      </c>
      <c r="F402" s="222" t="s">
        <v>616</v>
      </c>
      <c r="G402" s="220"/>
      <c r="H402" s="223">
        <v>3</v>
      </c>
      <c r="I402" s="224"/>
      <c r="J402" s="220"/>
      <c r="K402" s="220"/>
      <c r="L402" s="225"/>
      <c r="M402" s="226"/>
      <c r="N402" s="227"/>
      <c r="O402" s="227"/>
      <c r="P402" s="227"/>
      <c r="Q402" s="227"/>
      <c r="R402" s="227"/>
      <c r="S402" s="227"/>
      <c r="T402" s="228"/>
      <c r="AT402" s="229" t="s">
        <v>157</v>
      </c>
      <c r="AU402" s="229" t="s">
        <v>83</v>
      </c>
      <c r="AV402" s="12" t="s">
        <v>83</v>
      </c>
      <c r="AW402" s="12" t="s">
        <v>37</v>
      </c>
      <c r="AX402" s="12" t="s">
        <v>74</v>
      </c>
      <c r="AY402" s="229" t="s">
        <v>144</v>
      </c>
    </row>
    <row r="403" spans="2:65" s="12" customFormat="1">
      <c r="B403" s="219"/>
      <c r="C403" s="220"/>
      <c r="D403" s="215" t="s">
        <v>157</v>
      </c>
      <c r="E403" s="221" t="s">
        <v>30</v>
      </c>
      <c r="F403" s="222" t="s">
        <v>617</v>
      </c>
      <c r="G403" s="220"/>
      <c r="H403" s="223">
        <v>3</v>
      </c>
      <c r="I403" s="224"/>
      <c r="J403" s="220"/>
      <c r="K403" s="220"/>
      <c r="L403" s="225"/>
      <c r="M403" s="226"/>
      <c r="N403" s="227"/>
      <c r="O403" s="227"/>
      <c r="P403" s="227"/>
      <c r="Q403" s="227"/>
      <c r="R403" s="227"/>
      <c r="S403" s="227"/>
      <c r="T403" s="228"/>
      <c r="AT403" s="229" t="s">
        <v>157</v>
      </c>
      <c r="AU403" s="229" t="s">
        <v>83</v>
      </c>
      <c r="AV403" s="12" t="s">
        <v>83</v>
      </c>
      <c r="AW403" s="12" t="s">
        <v>37</v>
      </c>
      <c r="AX403" s="12" t="s">
        <v>74</v>
      </c>
      <c r="AY403" s="229" t="s">
        <v>144</v>
      </c>
    </row>
    <row r="404" spans="2:65" s="13" customFormat="1">
      <c r="B404" s="230"/>
      <c r="C404" s="231"/>
      <c r="D404" s="215" t="s">
        <v>157</v>
      </c>
      <c r="E404" s="232" t="s">
        <v>30</v>
      </c>
      <c r="F404" s="233" t="s">
        <v>160</v>
      </c>
      <c r="G404" s="231"/>
      <c r="H404" s="234">
        <v>6</v>
      </c>
      <c r="I404" s="235"/>
      <c r="J404" s="231"/>
      <c r="K404" s="231"/>
      <c r="L404" s="236"/>
      <c r="M404" s="237"/>
      <c r="N404" s="238"/>
      <c r="O404" s="238"/>
      <c r="P404" s="238"/>
      <c r="Q404" s="238"/>
      <c r="R404" s="238"/>
      <c r="S404" s="238"/>
      <c r="T404" s="239"/>
      <c r="AT404" s="240" t="s">
        <v>157</v>
      </c>
      <c r="AU404" s="240" t="s">
        <v>83</v>
      </c>
      <c r="AV404" s="13" t="s">
        <v>151</v>
      </c>
      <c r="AW404" s="13" t="s">
        <v>37</v>
      </c>
      <c r="AX404" s="13" t="s">
        <v>81</v>
      </c>
      <c r="AY404" s="240" t="s">
        <v>144</v>
      </c>
    </row>
    <row r="405" spans="2:65" s="12" customFormat="1">
      <c r="B405" s="219"/>
      <c r="C405" s="220"/>
      <c r="D405" s="215" t="s">
        <v>157</v>
      </c>
      <c r="E405" s="220"/>
      <c r="F405" s="222" t="s">
        <v>618</v>
      </c>
      <c r="G405" s="220"/>
      <c r="H405" s="223">
        <v>6.06</v>
      </c>
      <c r="I405" s="224"/>
      <c r="J405" s="220"/>
      <c r="K405" s="220"/>
      <c r="L405" s="225"/>
      <c r="M405" s="226"/>
      <c r="N405" s="227"/>
      <c r="O405" s="227"/>
      <c r="P405" s="227"/>
      <c r="Q405" s="227"/>
      <c r="R405" s="227"/>
      <c r="S405" s="227"/>
      <c r="T405" s="228"/>
      <c r="AT405" s="229" t="s">
        <v>157</v>
      </c>
      <c r="AU405" s="229" t="s">
        <v>83</v>
      </c>
      <c r="AV405" s="12" t="s">
        <v>83</v>
      </c>
      <c r="AW405" s="12" t="s">
        <v>6</v>
      </c>
      <c r="AX405" s="12" t="s">
        <v>81</v>
      </c>
      <c r="AY405" s="229" t="s">
        <v>144</v>
      </c>
    </row>
    <row r="406" spans="2:65" s="1" customFormat="1" ht="25.5" customHeight="1">
      <c r="B406" s="41"/>
      <c r="C406" s="203" t="s">
        <v>619</v>
      </c>
      <c r="D406" s="203" t="s">
        <v>146</v>
      </c>
      <c r="E406" s="204" t="s">
        <v>620</v>
      </c>
      <c r="F406" s="205" t="s">
        <v>621</v>
      </c>
      <c r="G406" s="206" t="s">
        <v>338</v>
      </c>
      <c r="H406" s="207">
        <v>290</v>
      </c>
      <c r="I406" s="208"/>
      <c r="J406" s="209">
        <f>ROUND(I406*H406,2)</f>
        <v>0</v>
      </c>
      <c r="K406" s="205" t="s">
        <v>150</v>
      </c>
      <c r="L406" s="61"/>
      <c r="M406" s="210" t="s">
        <v>30</v>
      </c>
      <c r="N406" s="211" t="s">
        <v>45</v>
      </c>
      <c r="O406" s="42"/>
      <c r="P406" s="212">
        <f>O406*H406</f>
        <v>0</v>
      </c>
      <c r="Q406" s="212">
        <v>0.15539952000000001</v>
      </c>
      <c r="R406" s="212">
        <f>Q406*H406</f>
        <v>45.065860800000003</v>
      </c>
      <c r="S406" s="212">
        <v>0</v>
      </c>
      <c r="T406" s="213">
        <f>S406*H406</f>
        <v>0</v>
      </c>
      <c r="AR406" s="24" t="s">
        <v>151</v>
      </c>
      <c r="AT406" s="24" t="s">
        <v>146</v>
      </c>
      <c r="AU406" s="24" t="s">
        <v>83</v>
      </c>
      <c r="AY406" s="24" t="s">
        <v>144</v>
      </c>
      <c r="BE406" s="214">
        <f>IF(N406="základní",J406,0)</f>
        <v>0</v>
      </c>
      <c r="BF406" s="214">
        <f>IF(N406="snížená",J406,0)</f>
        <v>0</v>
      </c>
      <c r="BG406" s="214">
        <f>IF(N406="zákl. přenesená",J406,0)</f>
        <v>0</v>
      </c>
      <c r="BH406" s="214">
        <f>IF(N406="sníž. přenesená",J406,0)</f>
        <v>0</v>
      </c>
      <c r="BI406" s="214">
        <f>IF(N406="nulová",J406,0)</f>
        <v>0</v>
      </c>
      <c r="BJ406" s="24" t="s">
        <v>81</v>
      </c>
      <c r="BK406" s="214">
        <f>ROUND(I406*H406,2)</f>
        <v>0</v>
      </c>
      <c r="BL406" s="24" t="s">
        <v>151</v>
      </c>
      <c r="BM406" s="24" t="s">
        <v>622</v>
      </c>
    </row>
    <row r="407" spans="2:65" s="1" customFormat="1" ht="40.5">
      <c r="B407" s="41"/>
      <c r="C407" s="63"/>
      <c r="D407" s="215" t="s">
        <v>153</v>
      </c>
      <c r="E407" s="63"/>
      <c r="F407" s="216" t="s">
        <v>623</v>
      </c>
      <c r="G407" s="63"/>
      <c r="H407" s="63"/>
      <c r="I407" s="172"/>
      <c r="J407" s="63"/>
      <c r="K407" s="63"/>
      <c r="L407" s="61"/>
      <c r="M407" s="217"/>
      <c r="N407" s="42"/>
      <c r="O407" s="42"/>
      <c r="P407" s="42"/>
      <c r="Q407" s="42"/>
      <c r="R407" s="42"/>
      <c r="S407" s="42"/>
      <c r="T407" s="78"/>
      <c r="AT407" s="24" t="s">
        <v>153</v>
      </c>
      <c r="AU407" s="24" t="s">
        <v>83</v>
      </c>
    </row>
    <row r="408" spans="2:65" s="1" customFormat="1" ht="94.5">
      <c r="B408" s="41"/>
      <c r="C408" s="63"/>
      <c r="D408" s="215" t="s">
        <v>155</v>
      </c>
      <c r="E408" s="63"/>
      <c r="F408" s="218" t="s">
        <v>603</v>
      </c>
      <c r="G408" s="63"/>
      <c r="H408" s="63"/>
      <c r="I408" s="172"/>
      <c r="J408" s="63"/>
      <c r="K408" s="63"/>
      <c r="L408" s="61"/>
      <c r="M408" s="217"/>
      <c r="N408" s="42"/>
      <c r="O408" s="42"/>
      <c r="P408" s="42"/>
      <c r="Q408" s="42"/>
      <c r="R408" s="42"/>
      <c r="S408" s="42"/>
      <c r="T408" s="78"/>
      <c r="AT408" s="24" t="s">
        <v>155</v>
      </c>
      <c r="AU408" s="24" t="s">
        <v>83</v>
      </c>
    </row>
    <row r="409" spans="2:65" s="12" customFormat="1">
      <c r="B409" s="219"/>
      <c r="C409" s="220"/>
      <c r="D409" s="215" t="s">
        <v>157</v>
      </c>
      <c r="E409" s="221" t="s">
        <v>30</v>
      </c>
      <c r="F409" s="222" t="s">
        <v>624</v>
      </c>
      <c r="G409" s="220"/>
      <c r="H409" s="223">
        <v>290</v>
      </c>
      <c r="I409" s="224"/>
      <c r="J409" s="220"/>
      <c r="K409" s="220"/>
      <c r="L409" s="225"/>
      <c r="M409" s="226"/>
      <c r="N409" s="227"/>
      <c r="O409" s="227"/>
      <c r="P409" s="227"/>
      <c r="Q409" s="227"/>
      <c r="R409" s="227"/>
      <c r="S409" s="227"/>
      <c r="T409" s="228"/>
      <c r="AT409" s="229" t="s">
        <v>157</v>
      </c>
      <c r="AU409" s="229" t="s">
        <v>83</v>
      </c>
      <c r="AV409" s="12" t="s">
        <v>83</v>
      </c>
      <c r="AW409" s="12" t="s">
        <v>37</v>
      </c>
      <c r="AX409" s="12" t="s">
        <v>81</v>
      </c>
      <c r="AY409" s="229" t="s">
        <v>144</v>
      </c>
    </row>
    <row r="410" spans="2:65" s="1" customFormat="1" ht="16.5" customHeight="1">
      <c r="B410" s="41"/>
      <c r="C410" s="241" t="s">
        <v>625</v>
      </c>
      <c r="D410" s="241" t="s">
        <v>273</v>
      </c>
      <c r="E410" s="242" t="s">
        <v>626</v>
      </c>
      <c r="F410" s="243" t="s">
        <v>627</v>
      </c>
      <c r="G410" s="244" t="s">
        <v>346</v>
      </c>
      <c r="H410" s="245">
        <v>170.69</v>
      </c>
      <c r="I410" s="246"/>
      <c r="J410" s="247">
        <f>ROUND(I410*H410,2)</f>
        <v>0</v>
      </c>
      <c r="K410" s="243" t="s">
        <v>150</v>
      </c>
      <c r="L410" s="248"/>
      <c r="M410" s="249" t="s">
        <v>30</v>
      </c>
      <c r="N410" s="250" t="s">
        <v>45</v>
      </c>
      <c r="O410" s="42"/>
      <c r="P410" s="212">
        <f>O410*H410</f>
        <v>0</v>
      </c>
      <c r="Q410" s="212">
        <v>8.2100000000000006E-2</v>
      </c>
      <c r="R410" s="212">
        <f>Q410*H410</f>
        <v>14.013649000000001</v>
      </c>
      <c r="S410" s="212">
        <v>0</v>
      </c>
      <c r="T410" s="213">
        <f>S410*H410</f>
        <v>0</v>
      </c>
      <c r="AR410" s="24" t="s">
        <v>197</v>
      </c>
      <c r="AT410" s="24" t="s">
        <v>273</v>
      </c>
      <c r="AU410" s="24" t="s">
        <v>83</v>
      </c>
      <c r="AY410" s="24" t="s">
        <v>144</v>
      </c>
      <c r="BE410" s="214">
        <f>IF(N410="základní",J410,0)</f>
        <v>0</v>
      </c>
      <c r="BF410" s="214">
        <f>IF(N410="snížená",J410,0)</f>
        <v>0</v>
      </c>
      <c r="BG410" s="214">
        <f>IF(N410="zákl. přenesená",J410,0)</f>
        <v>0</v>
      </c>
      <c r="BH410" s="214">
        <f>IF(N410="sníž. přenesená",J410,0)</f>
        <v>0</v>
      </c>
      <c r="BI410" s="214">
        <f>IF(N410="nulová",J410,0)</f>
        <v>0</v>
      </c>
      <c r="BJ410" s="24" t="s">
        <v>81</v>
      </c>
      <c r="BK410" s="214">
        <f>ROUND(I410*H410,2)</f>
        <v>0</v>
      </c>
      <c r="BL410" s="24" t="s">
        <v>151</v>
      </c>
      <c r="BM410" s="24" t="s">
        <v>628</v>
      </c>
    </row>
    <row r="411" spans="2:65" s="1" customFormat="1">
      <c r="B411" s="41"/>
      <c r="C411" s="63"/>
      <c r="D411" s="215" t="s">
        <v>153</v>
      </c>
      <c r="E411" s="63"/>
      <c r="F411" s="216" t="s">
        <v>629</v>
      </c>
      <c r="G411" s="63"/>
      <c r="H411" s="63"/>
      <c r="I411" s="172"/>
      <c r="J411" s="63"/>
      <c r="K411" s="63"/>
      <c r="L411" s="61"/>
      <c r="M411" s="217"/>
      <c r="N411" s="42"/>
      <c r="O411" s="42"/>
      <c r="P411" s="42"/>
      <c r="Q411" s="42"/>
      <c r="R411" s="42"/>
      <c r="S411" s="42"/>
      <c r="T411" s="78"/>
      <c r="AT411" s="24" t="s">
        <v>153</v>
      </c>
      <c r="AU411" s="24" t="s">
        <v>83</v>
      </c>
    </row>
    <row r="412" spans="2:65" s="12" customFormat="1">
      <c r="B412" s="219"/>
      <c r="C412" s="220"/>
      <c r="D412" s="215" t="s">
        <v>157</v>
      </c>
      <c r="E412" s="221" t="s">
        <v>30</v>
      </c>
      <c r="F412" s="222" t="s">
        <v>630</v>
      </c>
      <c r="G412" s="220"/>
      <c r="H412" s="223">
        <v>169</v>
      </c>
      <c r="I412" s="224"/>
      <c r="J412" s="220"/>
      <c r="K412" s="220"/>
      <c r="L412" s="225"/>
      <c r="M412" s="226"/>
      <c r="N412" s="227"/>
      <c r="O412" s="227"/>
      <c r="P412" s="227"/>
      <c r="Q412" s="227"/>
      <c r="R412" s="227"/>
      <c r="S412" s="227"/>
      <c r="T412" s="228"/>
      <c r="AT412" s="229" t="s">
        <v>157</v>
      </c>
      <c r="AU412" s="229" t="s">
        <v>83</v>
      </c>
      <c r="AV412" s="12" t="s">
        <v>83</v>
      </c>
      <c r="AW412" s="12" t="s">
        <v>37</v>
      </c>
      <c r="AX412" s="12" t="s">
        <v>81</v>
      </c>
      <c r="AY412" s="229" t="s">
        <v>144</v>
      </c>
    </row>
    <row r="413" spans="2:65" s="12" customFormat="1">
      <c r="B413" s="219"/>
      <c r="C413" s="220"/>
      <c r="D413" s="215" t="s">
        <v>157</v>
      </c>
      <c r="E413" s="220"/>
      <c r="F413" s="222" t="s">
        <v>631</v>
      </c>
      <c r="G413" s="220"/>
      <c r="H413" s="223">
        <v>170.69</v>
      </c>
      <c r="I413" s="224"/>
      <c r="J413" s="220"/>
      <c r="K413" s="220"/>
      <c r="L413" s="225"/>
      <c r="M413" s="226"/>
      <c r="N413" s="227"/>
      <c r="O413" s="227"/>
      <c r="P413" s="227"/>
      <c r="Q413" s="227"/>
      <c r="R413" s="227"/>
      <c r="S413" s="227"/>
      <c r="T413" s="228"/>
      <c r="AT413" s="229" t="s">
        <v>157</v>
      </c>
      <c r="AU413" s="229" t="s">
        <v>83</v>
      </c>
      <c r="AV413" s="12" t="s">
        <v>83</v>
      </c>
      <c r="AW413" s="12" t="s">
        <v>6</v>
      </c>
      <c r="AX413" s="12" t="s">
        <v>81</v>
      </c>
      <c r="AY413" s="229" t="s">
        <v>144</v>
      </c>
    </row>
    <row r="414" spans="2:65" s="1" customFormat="1" ht="16.5" customHeight="1">
      <c r="B414" s="41"/>
      <c r="C414" s="241" t="s">
        <v>632</v>
      </c>
      <c r="D414" s="241" t="s">
        <v>273</v>
      </c>
      <c r="E414" s="242" t="s">
        <v>633</v>
      </c>
      <c r="F414" s="243" t="s">
        <v>634</v>
      </c>
      <c r="G414" s="244" t="s">
        <v>346</v>
      </c>
      <c r="H414" s="245">
        <v>21.21</v>
      </c>
      <c r="I414" s="246"/>
      <c r="J414" s="247">
        <f>ROUND(I414*H414,2)</f>
        <v>0</v>
      </c>
      <c r="K414" s="243" t="s">
        <v>150</v>
      </c>
      <c r="L414" s="248"/>
      <c r="M414" s="249" t="s">
        <v>30</v>
      </c>
      <c r="N414" s="250" t="s">
        <v>45</v>
      </c>
      <c r="O414" s="42"/>
      <c r="P414" s="212">
        <f>O414*H414</f>
        <v>0</v>
      </c>
      <c r="Q414" s="212">
        <v>6.3E-2</v>
      </c>
      <c r="R414" s="212">
        <f>Q414*H414</f>
        <v>1.33623</v>
      </c>
      <c r="S414" s="212">
        <v>0</v>
      </c>
      <c r="T414" s="213">
        <f>S414*H414</f>
        <v>0</v>
      </c>
      <c r="AR414" s="24" t="s">
        <v>197</v>
      </c>
      <c r="AT414" s="24" t="s">
        <v>273</v>
      </c>
      <c r="AU414" s="24" t="s">
        <v>83</v>
      </c>
      <c r="AY414" s="24" t="s">
        <v>144</v>
      </c>
      <c r="BE414" s="214">
        <f>IF(N414="základní",J414,0)</f>
        <v>0</v>
      </c>
      <c r="BF414" s="214">
        <f>IF(N414="snížená",J414,0)</f>
        <v>0</v>
      </c>
      <c r="BG414" s="214">
        <f>IF(N414="zákl. přenesená",J414,0)</f>
        <v>0</v>
      </c>
      <c r="BH414" s="214">
        <f>IF(N414="sníž. přenesená",J414,0)</f>
        <v>0</v>
      </c>
      <c r="BI414" s="214">
        <f>IF(N414="nulová",J414,0)</f>
        <v>0</v>
      </c>
      <c r="BJ414" s="24" t="s">
        <v>81</v>
      </c>
      <c r="BK414" s="214">
        <f>ROUND(I414*H414,2)</f>
        <v>0</v>
      </c>
      <c r="BL414" s="24" t="s">
        <v>151</v>
      </c>
      <c r="BM414" s="24" t="s">
        <v>635</v>
      </c>
    </row>
    <row r="415" spans="2:65" s="1" customFormat="1">
      <c r="B415" s="41"/>
      <c r="C415" s="63"/>
      <c r="D415" s="215" t="s">
        <v>153</v>
      </c>
      <c r="E415" s="63"/>
      <c r="F415" s="216" t="s">
        <v>634</v>
      </c>
      <c r="G415" s="63"/>
      <c r="H415" s="63"/>
      <c r="I415" s="172"/>
      <c r="J415" s="63"/>
      <c r="K415" s="63"/>
      <c r="L415" s="61"/>
      <c r="M415" s="217"/>
      <c r="N415" s="42"/>
      <c r="O415" s="42"/>
      <c r="P415" s="42"/>
      <c r="Q415" s="42"/>
      <c r="R415" s="42"/>
      <c r="S415" s="42"/>
      <c r="T415" s="78"/>
      <c r="AT415" s="24" t="s">
        <v>153</v>
      </c>
      <c r="AU415" s="24" t="s">
        <v>83</v>
      </c>
    </row>
    <row r="416" spans="2:65" s="12" customFormat="1">
      <c r="B416" s="219"/>
      <c r="C416" s="220"/>
      <c r="D416" s="215" t="s">
        <v>157</v>
      </c>
      <c r="E416" s="221" t="s">
        <v>30</v>
      </c>
      <c r="F416" s="222" t="s">
        <v>9</v>
      </c>
      <c r="G416" s="220"/>
      <c r="H416" s="223">
        <v>21</v>
      </c>
      <c r="I416" s="224"/>
      <c r="J416" s="220"/>
      <c r="K416" s="220"/>
      <c r="L416" s="225"/>
      <c r="M416" s="226"/>
      <c r="N416" s="227"/>
      <c r="O416" s="227"/>
      <c r="P416" s="227"/>
      <c r="Q416" s="227"/>
      <c r="R416" s="227"/>
      <c r="S416" s="227"/>
      <c r="T416" s="228"/>
      <c r="AT416" s="229" t="s">
        <v>157</v>
      </c>
      <c r="AU416" s="229" t="s">
        <v>83</v>
      </c>
      <c r="AV416" s="12" t="s">
        <v>83</v>
      </c>
      <c r="AW416" s="12" t="s">
        <v>37</v>
      </c>
      <c r="AX416" s="12" t="s">
        <v>81</v>
      </c>
      <c r="AY416" s="229" t="s">
        <v>144</v>
      </c>
    </row>
    <row r="417" spans="2:65" s="12" customFormat="1">
      <c r="B417" s="219"/>
      <c r="C417" s="220"/>
      <c r="D417" s="215" t="s">
        <v>157</v>
      </c>
      <c r="E417" s="220"/>
      <c r="F417" s="222" t="s">
        <v>636</v>
      </c>
      <c r="G417" s="220"/>
      <c r="H417" s="223">
        <v>21.21</v>
      </c>
      <c r="I417" s="224"/>
      <c r="J417" s="220"/>
      <c r="K417" s="220"/>
      <c r="L417" s="225"/>
      <c r="M417" s="226"/>
      <c r="N417" s="227"/>
      <c r="O417" s="227"/>
      <c r="P417" s="227"/>
      <c r="Q417" s="227"/>
      <c r="R417" s="227"/>
      <c r="S417" s="227"/>
      <c r="T417" s="228"/>
      <c r="AT417" s="229" t="s">
        <v>157</v>
      </c>
      <c r="AU417" s="229" t="s">
        <v>83</v>
      </c>
      <c r="AV417" s="12" t="s">
        <v>83</v>
      </c>
      <c r="AW417" s="12" t="s">
        <v>6</v>
      </c>
      <c r="AX417" s="12" t="s">
        <v>81</v>
      </c>
      <c r="AY417" s="229" t="s">
        <v>144</v>
      </c>
    </row>
    <row r="418" spans="2:65" s="1" customFormat="1" ht="16.5" customHeight="1">
      <c r="B418" s="41"/>
      <c r="C418" s="241" t="s">
        <v>637</v>
      </c>
      <c r="D418" s="241" t="s">
        <v>273</v>
      </c>
      <c r="E418" s="242" t="s">
        <v>638</v>
      </c>
      <c r="F418" s="243" t="s">
        <v>639</v>
      </c>
      <c r="G418" s="244" t="s">
        <v>346</v>
      </c>
      <c r="H418" s="245">
        <v>5.05</v>
      </c>
      <c r="I418" s="246"/>
      <c r="J418" s="247">
        <f>ROUND(I418*H418,2)</f>
        <v>0</v>
      </c>
      <c r="K418" s="243" t="s">
        <v>150</v>
      </c>
      <c r="L418" s="248"/>
      <c r="M418" s="249" t="s">
        <v>30</v>
      </c>
      <c r="N418" s="250" t="s">
        <v>45</v>
      </c>
      <c r="O418" s="42"/>
      <c r="P418" s="212">
        <f>O418*H418</f>
        <v>0</v>
      </c>
      <c r="Q418" s="212">
        <v>6.4000000000000001E-2</v>
      </c>
      <c r="R418" s="212">
        <f>Q418*H418</f>
        <v>0.32319999999999999</v>
      </c>
      <c r="S418" s="212">
        <v>0</v>
      </c>
      <c r="T418" s="213">
        <f>S418*H418</f>
        <v>0</v>
      </c>
      <c r="AR418" s="24" t="s">
        <v>197</v>
      </c>
      <c r="AT418" s="24" t="s">
        <v>273</v>
      </c>
      <c r="AU418" s="24" t="s">
        <v>83</v>
      </c>
      <c r="AY418" s="24" t="s">
        <v>144</v>
      </c>
      <c r="BE418" s="214">
        <f>IF(N418="základní",J418,0)</f>
        <v>0</v>
      </c>
      <c r="BF418" s="214">
        <f>IF(N418="snížená",J418,0)</f>
        <v>0</v>
      </c>
      <c r="BG418" s="214">
        <f>IF(N418="zákl. přenesená",J418,0)</f>
        <v>0</v>
      </c>
      <c r="BH418" s="214">
        <f>IF(N418="sníž. přenesená",J418,0)</f>
        <v>0</v>
      </c>
      <c r="BI418" s="214">
        <f>IF(N418="nulová",J418,0)</f>
        <v>0</v>
      </c>
      <c r="BJ418" s="24" t="s">
        <v>81</v>
      </c>
      <c r="BK418" s="214">
        <f>ROUND(I418*H418,2)</f>
        <v>0</v>
      </c>
      <c r="BL418" s="24" t="s">
        <v>151</v>
      </c>
      <c r="BM418" s="24" t="s">
        <v>640</v>
      </c>
    </row>
    <row r="419" spans="2:65" s="1" customFormat="1">
      <c r="B419" s="41"/>
      <c r="C419" s="63"/>
      <c r="D419" s="215" t="s">
        <v>153</v>
      </c>
      <c r="E419" s="63"/>
      <c r="F419" s="216" t="s">
        <v>641</v>
      </c>
      <c r="G419" s="63"/>
      <c r="H419" s="63"/>
      <c r="I419" s="172"/>
      <c r="J419" s="63"/>
      <c r="K419" s="63"/>
      <c r="L419" s="61"/>
      <c r="M419" s="217"/>
      <c r="N419" s="42"/>
      <c r="O419" s="42"/>
      <c r="P419" s="42"/>
      <c r="Q419" s="42"/>
      <c r="R419" s="42"/>
      <c r="S419" s="42"/>
      <c r="T419" s="78"/>
      <c r="AT419" s="24" t="s">
        <v>153</v>
      </c>
      <c r="AU419" s="24" t="s">
        <v>83</v>
      </c>
    </row>
    <row r="420" spans="2:65" s="12" customFormat="1">
      <c r="B420" s="219"/>
      <c r="C420" s="220"/>
      <c r="D420" s="215" t="s">
        <v>157</v>
      </c>
      <c r="E420" s="221" t="s">
        <v>30</v>
      </c>
      <c r="F420" s="222" t="s">
        <v>179</v>
      </c>
      <c r="G420" s="220"/>
      <c r="H420" s="223">
        <v>5</v>
      </c>
      <c r="I420" s="224"/>
      <c r="J420" s="220"/>
      <c r="K420" s="220"/>
      <c r="L420" s="225"/>
      <c r="M420" s="226"/>
      <c r="N420" s="227"/>
      <c r="O420" s="227"/>
      <c r="P420" s="227"/>
      <c r="Q420" s="227"/>
      <c r="R420" s="227"/>
      <c r="S420" s="227"/>
      <c r="T420" s="228"/>
      <c r="AT420" s="229" t="s">
        <v>157</v>
      </c>
      <c r="AU420" s="229" t="s">
        <v>83</v>
      </c>
      <c r="AV420" s="12" t="s">
        <v>83</v>
      </c>
      <c r="AW420" s="12" t="s">
        <v>37</v>
      </c>
      <c r="AX420" s="12" t="s">
        <v>81</v>
      </c>
      <c r="AY420" s="229" t="s">
        <v>144</v>
      </c>
    </row>
    <row r="421" spans="2:65" s="12" customFormat="1">
      <c r="B421" s="219"/>
      <c r="C421" s="220"/>
      <c r="D421" s="215" t="s">
        <v>157</v>
      </c>
      <c r="E421" s="220"/>
      <c r="F421" s="222" t="s">
        <v>642</v>
      </c>
      <c r="G421" s="220"/>
      <c r="H421" s="223">
        <v>5.05</v>
      </c>
      <c r="I421" s="224"/>
      <c r="J421" s="220"/>
      <c r="K421" s="220"/>
      <c r="L421" s="225"/>
      <c r="M421" s="226"/>
      <c r="N421" s="227"/>
      <c r="O421" s="227"/>
      <c r="P421" s="227"/>
      <c r="Q421" s="227"/>
      <c r="R421" s="227"/>
      <c r="S421" s="227"/>
      <c r="T421" s="228"/>
      <c r="AT421" s="229" t="s">
        <v>157</v>
      </c>
      <c r="AU421" s="229" t="s">
        <v>83</v>
      </c>
      <c r="AV421" s="12" t="s">
        <v>83</v>
      </c>
      <c r="AW421" s="12" t="s">
        <v>6</v>
      </c>
      <c r="AX421" s="12" t="s">
        <v>81</v>
      </c>
      <c r="AY421" s="229" t="s">
        <v>144</v>
      </c>
    </row>
    <row r="422" spans="2:65" s="1" customFormat="1" ht="16.5" customHeight="1">
      <c r="B422" s="41"/>
      <c r="C422" s="241" t="s">
        <v>643</v>
      </c>
      <c r="D422" s="241" t="s">
        <v>273</v>
      </c>
      <c r="E422" s="242" t="s">
        <v>644</v>
      </c>
      <c r="F422" s="243" t="s">
        <v>645</v>
      </c>
      <c r="G422" s="244" t="s">
        <v>346</v>
      </c>
      <c r="H422" s="245">
        <v>95.95</v>
      </c>
      <c r="I422" s="246"/>
      <c r="J422" s="247">
        <f>ROUND(I422*H422,2)</f>
        <v>0</v>
      </c>
      <c r="K422" s="243" t="s">
        <v>150</v>
      </c>
      <c r="L422" s="248"/>
      <c r="M422" s="249" t="s">
        <v>30</v>
      </c>
      <c r="N422" s="250" t="s">
        <v>45</v>
      </c>
      <c r="O422" s="42"/>
      <c r="P422" s="212">
        <f>O422*H422</f>
        <v>0</v>
      </c>
      <c r="Q422" s="212">
        <v>5.5E-2</v>
      </c>
      <c r="R422" s="212">
        <f>Q422*H422</f>
        <v>5.2772500000000004</v>
      </c>
      <c r="S422" s="212">
        <v>0</v>
      </c>
      <c r="T422" s="213">
        <f>S422*H422</f>
        <v>0</v>
      </c>
      <c r="AR422" s="24" t="s">
        <v>197</v>
      </c>
      <c r="AT422" s="24" t="s">
        <v>273</v>
      </c>
      <c r="AU422" s="24" t="s">
        <v>83</v>
      </c>
      <c r="AY422" s="24" t="s">
        <v>144</v>
      </c>
      <c r="BE422" s="214">
        <f>IF(N422="základní",J422,0)</f>
        <v>0</v>
      </c>
      <c r="BF422" s="214">
        <f>IF(N422="snížená",J422,0)</f>
        <v>0</v>
      </c>
      <c r="BG422" s="214">
        <f>IF(N422="zákl. přenesená",J422,0)</f>
        <v>0</v>
      </c>
      <c r="BH422" s="214">
        <f>IF(N422="sníž. přenesená",J422,0)</f>
        <v>0</v>
      </c>
      <c r="BI422" s="214">
        <f>IF(N422="nulová",J422,0)</f>
        <v>0</v>
      </c>
      <c r="BJ422" s="24" t="s">
        <v>81</v>
      </c>
      <c r="BK422" s="214">
        <f>ROUND(I422*H422,2)</f>
        <v>0</v>
      </c>
      <c r="BL422" s="24" t="s">
        <v>151</v>
      </c>
      <c r="BM422" s="24" t="s">
        <v>646</v>
      </c>
    </row>
    <row r="423" spans="2:65" s="1" customFormat="1">
      <c r="B423" s="41"/>
      <c r="C423" s="63"/>
      <c r="D423" s="215" t="s">
        <v>153</v>
      </c>
      <c r="E423" s="63"/>
      <c r="F423" s="216" t="s">
        <v>645</v>
      </c>
      <c r="G423" s="63"/>
      <c r="H423" s="63"/>
      <c r="I423" s="172"/>
      <c r="J423" s="63"/>
      <c r="K423" s="63"/>
      <c r="L423" s="61"/>
      <c r="M423" s="217"/>
      <c r="N423" s="42"/>
      <c r="O423" s="42"/>
      <c r="P423" s="42"/>
      <c r="Q423" s="42"/>
      <c r="R423" s="42"/>
      <c r="S423" s="42"/>
      <c r="T423" s="78"/>
      <c r="AT423" s="24" t="s">
        <v>153</v>
      </c>
      <c r="AU423" s="24" t="s">
        <v>83</v>
      </c>
    </row>
    <row r="424" spans="2:65" s="12" customFormat="1">
      <c r="B424" s="219"/>
      <c r="C424" s="220"/>
      <c r="D424" s="215" t="s">
        <v>157</v>
      </c>
      <c r="E424" s="221" t="s">
        <v>30</v>
      </c>
      <c r="F424" s="222" t="s">
        <v>647</v>
      </c>
      <c r="G424" s="220"/>
      <c r="H424" s="223">
        <v>95</v>
      </c>
      <c r="I424" s="224"/>
      <c r="J424" s="220"/>
      <c r="K424" s="220"/>
      <c r="L424" s="225"/>
      <c r="M424" s="226"/>
      <c r="N424" s="227"/>
      <c r="O424" s="227"/>
      <c r="P424" s="227"/>
      <c r="Q424" s="227"/>
      <c r="R424" s="227"/>
      <c r="S424" s="227"/>
      <c r="T424" s="228"/>
      <c r="AT424" s="229" t="s">
        <v>157</v>
      </c>
      <c r="AU424" s="229" t="s">
        <v>83</v>
      </c>
      <c r="AV424" s="12" t="s">
        <v>83</v>
      </c>
      <c r="AW424" s="12" t="s">
        <v>37</v>
      </c>
      <c r="AX424" s="12" t="s">
        <v>81</v>
      </c>
      <c r="AY424" s="229" t="s">
        <v>144</v>
      </c>
    </row>
    <row r="425" spans="2:65" s="12" customFormat="1">
      <c r="B425" s="219"/>
      <c r="C425" s="220"/>
      <c r="D425" s="215" t="s">
        <v>157</v>
      </c>
      <c r="E425" s="220"/>
      <c r="F425" s="222" t="s">
        <v>648</v>
      </c>
      <c r="G425" s="220"/>
      <c r="H425" s="223">
        <v>95.95</v>
      </c>
      <c r="I425" s="224"/>
      <c r="J425" s="220"/>
      <c r="K425" s="220"/>
      <c r="L425" s="225"/>
      <c r="M425" s="226"/>
      <c r="N425" s="227"/>
      <c r="O425" s="227"/>
      <c r="P425" s="227"/>
      <c r="Q425" s="227"/>
      <c r="R425" s="227"/>
      <c r="S425" s="227"/>
      <c r="T425" s="228"/>
      <c r="AT425" s="229" t="s">
        <v>157</v>
      </c>
      <c r="AU425" s="229" t="s">
        <v>83</v>
      </c>
      <c r="AV425" s="12" t="s">
        <v>83</v>
      </c>
      <c r="AW425" s="12" t="s">
        <v>6</v>
      </c>
      <c r="AX425" s="12" t="s">
        <v>81</v>
      </c>
      <c r="AY425" s="229" t="s">
        <v>144</v>
      </c>
    </row>
    <row r="426" spans="2:65" s="1" customFormat="1" ht="25.5" customHeight="1">
      <c r="B426" s="41"/>
      <c r="C426" s="203" t="s">
        <v>649</v>
      </c>
      <c r="D426" s="203" t="s">
        <v>146</v>
      </c>
      <c r="E426" s="204" t="s">
        <v>650</v>
      </c>
      <c r="F426" s="205" t="s">
        <v>651</v>
      </c>
      <c r="G426" s="206" t="s">
        <v>338</v>
      </c>
      <c r="H426" s="207">
        <v>44.56</v>
      </c>
      <c r="I426" s="208"/>
      <c r="J426" s="209">
        <f>ROUND(I426*H426,2)</f>
        <v>0</v>
      </c>
      <c r="K426" s="205" t="s">
        <v>150</v>
      </c>
      <c r="L426" s="61"/>
      <c r="M426" s="210" t="s">
        <v>30</v>
      </c>
      <c r="N426" s="211" t="s">
        <v>45</v>
      </c>
      <c r="O426" s="42"/>
      <c r="P426" s="212">
        <f>O426*H426</f>
        <v>0</v>
      </c>
      <c r="Q426" s="212">
        <v>0.13096479999999999</v>
      </c>
      <c r="R426" s="212">
        <f>Q426*H426</f>
        <v>5.8357914879999999</v>
      </c>
      <c r="S426" s="212">
        <v>0</v>
      </c>
      <c r="T426" s="213">
        <f>S426*H426</f>
        <v>0</v>
      </c>
      <c r="AR426" s="24" t="s">
        <v>151</v>
      </c>
      <c r="AT426" s="24" t="s">
        <v>146</v>
      </c>
      <c r="AU426" s="24" t="s">
        <v>83</v>
      </c>
      <c r="AY426" s="24" t="s">
        <v>144</v>
      </c>
      <c r="BE426" s="214">
        <f>IF(N426="základní",J426,0)</f>
        <v>0</v>
      </c>
      <c r="BF426" s="214">
        <f>IF(N426="snížená",J426,0)</f>
        <v>0</v>
      </c>
      <c r="BG426" s="214">
        <f>IF(N426="zákl. přenesená",J426,0)</f>
        <v>0</v>
      </c>
      <c r="BH426" s="214">
        <f>IF(N426="sníž. přenesená",J426,0)</f>
        <v>0</v>
      </c>
      <c r="BI426" s="214">
        <f>IF(N426="nulová",J426,0)</f>
        <v>0</v>
      </c>
      <c r="BJ426" s="24" t="s">
        <v>81</v>
      </c>
      <c r="BK426" s="214">
        <f>ROUND(I426*H426,2)</f>
        <v>0</v>
      </c>
      <c r="BL426" s="24" t="s">
        <v>151</v>
      </c>
      <c r="BM426" s="24" t="s">
        <v>652</v>
      </c>
    </row>
    <row r="427" spans="2:65" s="1" customFormat="1" ht="27">
      <c r="B427" s="41"/>
      <c r="C427" s="63"/>
      <c r="D427" s="215" t="s">
        <v>153</v>
      </c>
      <c r="E427" s="63"/>
      <c r="F427" s="216" t="s">
        <v>653</v>
      </c>
      <c r="G427" s="63"/>
      <c r="H427" s="63"/>
      <c r="I427" s="172"/>
      <c r="J427" s="63"/>
      <c r="K427" s="63"/>
      <c r="L427" s="61"/>
      <c r="M427" s="217"/>
      <c r="N427" s="42"/>
      <c r="O427" s="42"/>
      <c r="P427" s="42"/>
      <c r="Q427" s="42"/>
      <c r="R427" s="42"/>
      <c r="S427" s="42"/>
      <c r="T427" s="78"/>
      <c r="AT427" s="24" t="s">
        <v>153</v>
      </c>
      <c r="AU427" s="24" t="s">
        <v>83</v>
      </c>
    </row>
    <row r="428" spans="2:65" s="1" customFormat="1" ht="94.5">
      <c r="B428" s="41"/>
      <c r="C428" s="63"/>
      <c r="D428" s="215" t="s">
        <v>155</v>
      </c>
      <c r="E428" s="63"/>
      <c r="F428" s="218" t="s">
        <v>654</v>
      </c>
      <c r="G428" s="63"/>
      <c r="H428" s="63"/>
      <c r="I428" s="172"/>
      <c r="J428" s="63"/>
      <c r="K428" s="63"/>
      <c r="L428" s="61"/>
      <c r="M428" s="217"/>
      <c r="N428" s="42"/>
      <c r="O428" s="42"/>
      <c r="P428" s="42"/>
      <c r="Q428" s="42"/>
      <c r="R428" s="42"/>
      <c r="S428" s="42"/>
      <c r="T428" s="78"/>
      <c r="AT428" s="24" t="s">
        <v>155</v>
      </c>
      <c r="AU428" s="24" t="s">
        <v>83</v>
      </c>
    </row>
    <row r="429" spans="2:65" s="12" customFormat="1">
      <c r="B429" s="219"/>
      <c r="C429" s="220"/>
      <c r="D429" s="215" t="s">
        <v>157</v>
      </c>
      <c r="E429" s="221" t="s">
        <v>30</v>
      </c>
      <c r="F429" s="222" t="s">
        <v>655</v>
      </c>
      <c r="G429" s="220"/>
      <c r="H429" s="223">
        <v>44.56</v>
      </c>
      <c r="I429" s="224"/>
      <c r="J429" s="220"/>
      <c r="K429" s="220"/>
      <c r="L429" s="225"/>
      <c r="M429" s="226"/>
      <c r="N429" s="227"/>
      <c r="O429" s="227"/>
      <c r="P429" s="227"/>
      <c r="Q429" s="227"/>
      <c r="R429" s="227"/>
      <c r="S429" s="227"/>
      <c r="T429" s="228"/>
      <c r="AT429" s="229" t="s">
        <v>157</v>
      </c>
      <c r="AU429" s="229" t="s">
        <v>83</v>
      </c>
      <c r="AV429" s="12" t="s">
        <v>83</v>
      </c>
      <c r="AW429" s="12" t="s">
        <v>37</v>
      </c>
      <c r="AX429" s="12" t="s">
        <v>81</v>
      </c>
      <c r="AY429" s="229" t="s">
        <v>144</v>
      </c>
    </row>
    <row r="430" spans="2:65" s="1" customFormat="1" ht="16.5" customHeight="1">
      <c r="B430" s="41"/>
      <c r="C430" s="241" t="s">
        <v>656</v>
      </c>
      <c r="D430" s="241" t="s">
        <v>273</v>
      </c>
      <c r="E430" s="242" t="s">
        <v>657</v>
      </c>
      <c r="F430" s="243" t="s">
        <v>658</v>
      </c>
      <c r="G430" s="244" t="s">
        <v>346</v>
      </c>
      <c r="H430" s="245">
        <v>158.714</v>
      </c>
      <c r="I430" s="246"/>
      <c r="J430" s="247">
        <f>ROUND(I430*H430,2)</f>
        <v>0</v>
      </c>
      <c r="K430" s="243" t="s">
        <v>150</v>
      </c>
      <c r="L430" s="248"/>
      <c r="M430" s="249" t="s">
        <v>30</v>
      </c>
      <c r="N430" s="250" t="s">
        <v>45</v>
      </c>
      <c r="O430" s="42"/>
      <c r="P430" s="212">
        <f>O430*H430</f>
        <v>0</v>
      </c>
      <c r="Q430" s="212">
        <v>9.4999999999999998E-3</v>
      </c>
      <c r="R430" s="212">
        <f>Q430*H430</f>
        <v>1.5077829999999999</v>
      </c>
      <c r="S430" s="212">
        <v>0</v>
      </c>
      <c r="T430" s="213">
        <f>S430*H430</f>
        <v>0</v>
      </c>
      <c r="AR430" s="24" t="s">
        <v>197</v>
      </c>
      <c r="AT430" s="24" t="s">
        <v>273</v>
      </c>
      <c r="AU430" s="24" t="s">
        <v>83</v>
      </c>
      <c r="AY430" s="24" t="s">
        <v>144</v>
      </c>
      <c r="BE430" s="214">
        <f>IF(N430="základní",J430,0)</f>
        <v>0</v>
      </c>
      <c r="BF430" s="214">
        <f>IF(N430="snížená",J430,0)</f>
        <v>0</v>
      </c>
      <c r="BG430" s="214">
        <f>IF(N430="zákl. přenesená",J430,0)</f>
        <v>0</v>
      </c>
      <c r="BH430" s="214">
        <f>IF(N430="sníž. přenesená",J430,0)</f>
        <v>0</v>
      </c>
      <c r="BI430" s="214">
        <f>IF(N430="nulová",J430,0)</f>
        <v>0</v>
      </c>
      <c r="BJ430" s="24" t="s">
        <v>81</v>
      </c>
      <c r="BK430" s="214">
        <f>ROUND(I430*H430,2)</f>
        <v>0</v>
      </c>
      <c r="BL430" s="24" t="s">
        <v>151</v>
      </c>
      <c r="BM430" s="24" t="s">
        <v>659</v>
      </c>
    </row>
    <row r="431" spans="2:65" s="1" customFormat="1">
      <c r="B431" s="41"/>
      <c r="C431" s="63"/>
      <c r="D431" s="215" t="s">
        <v>153</v>
      </c>
      <c r="E431" s="63"/>
      <c r="F431" s="216" t="s">
        <v>660</v>
      </c>
      <c r="G431" s="63"/>
      <c r="H431" s="63"/>
      <c r="I431" s="172"/>
      <c r="J431" s="63"/>
      <c r="K431" s="63"/>
      <c r="L431" s="61"/>
      <c r="M431" s="217"/>
      <c r="N431" s="42"/>
      <c r="O431" s="42"/>
      <c r="P431" s="42"/>
      <c r="Q431" s="42"/>
      <c r="R431" s="42"/>
      <c r="S431" s="42"/>
      <c r="T431" s="78"/>
      <c r="AT431" s="24" t="s">
        <v>153</v>
      </c>
      <c r="AU431" s="24" t="s">
        <v>83</v>
      </c>
    </row>
    <row r="432" spans="2:65" s="12" customFormat="1">
      <c r="B432" s="219"/>
      <c r="C432" s="220"/>
      <c r="D432" s="215" t="s">
        <v>157</v>
      </c>
      <c r="E432" s="221" t="s">
        <v>30</v>
      </c>
      <c r="F432" s="222" t="s">
        <v>661</v>
      </c>
      <c r="G432" s="220"/>
      <c r="H432" s="223">
        <v>157.143</v>
      </c>
      <c r="I432" s="224"/>
      <c r="J432" s="220"/>
      <c r="K432" s="220"/>
      <c r="L432" s="225"/>
      <c r="M432" s="226"/>
      <c r="N432" s="227"/>
      <c r="O432" s="227"/>
      <c r="P432" s="227"/>
      <c r="Q432" s="227"/>
      <c r="R432" s="227"/>
      <c r="S432" s="227"/>
      <c r="T432" s="228"/>
      <c r="AT432" s="229" t="s">
        <v>157</v>
      </c>
      <c r="AU432" s="229" t="s">
        <v>83</v>
      </c>
      <c r="AV432" s="12" t="s">
        <v>83</v>
      </c>
      <c r="AW432" s="12" t="s">
        <v>37</v>
      </c>
      <c r="AX432" s="12" t="s">
        <v>81</v>
      </c>
      <c r="AY432" s="229" t="s">
        <v>144</v>
      </c>
    </row>
    <row r="433" spans="2:65" s="12" customFormat="1">
      <c r="B433" s="219"/>
      <c r="C433" s="220"/>
      <c r="D433" s="215" t="s">
        <v>157</v>
      </c>
      <c r="E433" s="220"/>
      <c r="F433" s="222" t="s">
        <v>662</v>
      </c>
      <c r="G433" s="220"/>
      <c r="H433" s="223">
        <v>158.714</v>
      </c>
      <c r="I433" s="224"/>
      <c r="J433" s="220"/>
      <c r="K433" s="220"/>
      <c r="L433" s="225"/>
      <c r="M433" s="226"/>
      <c r="N433" s="227"/>
      <c r="O433" s="227"/>
      <c r="P433" s="227"/>
      <c r="Q433" s="227"/>
      <c r="R433" s="227"/>
      <c r="S433" s="227"/>
      <c r="T433" s="228"/>
      <c r="AT433" s="229" t="s">
        <v>157</v>
      </c>
      <c r="AU433" s="229" t="s">
        <v>83</v>
      </c>
      <c r="AV433" s="12" t="s">
        <v>83</v>
      </c>
      <c r="AW433" s="12" t="s">
        <v>6</v>
      </c>
      <c r="AX433" s="12" t="s">
        <v>81</v>
      </c>
      <c r="AY433" s="229" t="s">
        <v>144</v>
      </c>
    </row>
    <row r="434" spans="2:65" s="1" customFormat="1" ht="16.5" customHeight="1">
      <c r="B434" s="41"/>
      <c r="C434" s="241" t="s">
        <v>663</v>
      </c>
      <c r="D434" s="241" t="s">
        <v>273</v>
      </c>
      <c r="E434" s="242" t="s">
        <v>664</v>
      </c>
      <c r="F434" s="243" t="s">
        <v>665</v>
      </c>
      <c r="G434" s="244" t="s">
        <v>346</v>
      </c>
      <c r="H434" s="245">
        <v>2</v>
      </c>
      <c r="I434" s="246"/>
      <c r="J434" s="247">
        <f>ROUND(I434*H434,2)</f>
        <v>0</v>
      </c>
      <c r="K434" s="243" t="s">
        <v>150</v>
      </c>
      <c r="L434" s="248"/>
      <c r="M434" s="249" t="s">
        <v>30</v>
      </c>
      <c r="N434" s="250" t="s">
        <v>45</v>
      </c>
      <c r="O434" s="42"/>
      <c r="P434" s="212">
        <f>O434*H434</f>
        <v>0</v>
      </c>
      <c r="Q434" s="212">
        <v>2.5499999999999998E-2</v>
      </c>
      <c r="R434" s="212">
        <f>Q434*H434</f>
        <v>5.0999999999999997E-2</v>
      </c>
      <c r="S434" s="212">
        <v>0</v>
      </c>
      <c r="T434" s="213">
        <f>S434*H434</f>
        <v>0</v>
      </c>
      <c r="AR434" s="24" t="s">
        <v>197</v>
      </c>
      <c r="AT434" s="24" t="s">
        <v>273</v>
      </c>
      <c r="AU434" s="24" t="s">
        <v>83</v>
      </c>
      <c r="AY434" s="24" t="s">
        <v>144</v>
      </c>
      <c r="BE434" s="214">
        <f>IF(N434="základní",J434,0)</f>
        <v>0</v>
      </c>
      <c r="BF434" s="214">
        <f>IF(N434="snížená",J434,0)</f>
        <v>0</v>
      </c>
      <c r="BG434" s="214">
        <f>IF(N434="zákl. přenesená",J434,0)</f>
        <v>0</v>
      </c>
      <c r="BH434" s="214">
        <f>IF(N434="sníž. přenesená",J434,0)</f>
        <v>0</v>
      </c>
      <c r="BI434" s="214">
        <f>IF(N434="nulová",J434,0)</f>
        <v>0</v>
      </c>
      <c r="BJ434" s="24" t="s">
        <v>81</v>
      </c>
      <c r="BK434" s="214">
        <f>ROUND(I434*H434,2)</f>
        <v>0</v>
      </c>
      <c r="BL434" s="24" t="s">
        <v>151</v>
      </c>
      <c r="BM434" s="24" t="s">
        <v>666</v>
      </c>
    </row>
    <row r="435" spans="2:65" s="1" customFormat="1">
      <c r="B435" s="41"/>
      <c r="C435" s="63"/>
      <c r="D435" s="215" t="s">
        <v>153</v>
      </c>
      <c r="E435" s="63"/>
      <c r="F435" s="216" t="s">
        <v>667</v>
      </c>
      <c r="G435" s="63"/>
      <c r="H435" s="63"/>
      <c r="I435" s="172"/>
      <c r="J435" s="63"/>
      <c r="K435" s="63"/>
      <c r="L435" s="61"/>
      <c r="M435" s="217"/>
      <c r="N435" s="42"/>
      <c r="O435" s="42"/>
      <c r="P435" s="42"/>
      <c r="Q435" s="42"/>
      <c r="R435" s="42"/>
      <c r="S435" s="42"/>
      <c r="T435" s="78"/>
      <c r="AT435" s="24" t="s">
        <v>153</v>
      </c>
      <c r="AU435" s="24" t="s">
        <v>83</v>
      </c>
    </row>
    <row r="436" spans="2:65" s="12" customFormat="1">
      <c r="B436" s="219"/>
      <c r="C436" s="220"/>
      <c r="D436" s="215" t="s">
        <v>157</v>
      </c>
      <c r="E436" s="221" t="s">
        <v>30</v>
      </c>
      <c r="F436" s="222" t="s">
        <v>83</v>
      </c>
      <c r="G436" s="220"/>
      <c r="H436" s="223">
        <v>2</v>
      </c>
      <c r="I436" s="224"/>
      <c r="J436" s="220"/>
      <c r="K436" s="220"/>
      <c r="L436" s="225"/>
      <c r="M436" s="226"/>
      <c r="N436" s="227"/>
      <c r="O436" s="227"/>
      <c r="P436" s="227"/>
      <c r="Q436" s="227"/>
      <c r="R436" s="227"/>
      <c r="S436" s="227"/>
      <c r="T436" s="228"/>
      <c r="AT436" s="229" t="s">
        <v>157</v>
      </c>
      <c r="AU436" s="229" t="s">
        <v>83</v>
      </c>
      <c r="AV436" s="12" t="s">
        <v>83</v>
      </c>
      <c r="AW436" s="12" t="s">
        <v>37</v>
      </c>
      <c r="AX436" s="12" t="s">
        <v>81</v>
      </c>
      <c r="AY436" s="229" t="s">
        <v>144</v>
      </c>
    </row>
    <row r="437" spans="2:65" s="1" customFormat="1" ht="25.5" customHeight="1">
      <c r="B437" s="41"/>
      <c r="C437" s="203" t="s">
        <v>668</v>
      </c>
      <c r="D437" s="203" t="s">
        <v>146</v>
      </c>
      <c r="E437" s="204" t="s">
        <v>669</v>
      </c>
      <c r="F437" s="205" t="s">
        <v>670</v>
      </c>
      <c r="G437" s="206" t="s">
        <v>200</v>
      </c>
      <c r="H437" s="207">
        <v>24.12</v>
      </c>
      <c r="I437" s="208"/>
      <c r="J437" s="209">
        <f>ROUND(I437*H437,2)</f>
        <v>0</v>
      </c>
      <c r="K437" s="205" t="s">
        <v>150</v>
      </c>
      <c r="L437" s="61"/>
      <c r="M437" s="210" t="s">
        <v>30</v>
      </c>
      <c r="N437" s="211" t="s">
        <v>45</v>
      </c>
      <c r="O437" s="42"/>
      <c r="P437" s="212">
        <f>O437*H437</f>
        <v>0</v>
      </c>
      <c r="Q437" s="212">
        <v>0</v>
      </c>
      <c r="R437" s="212">
        <f>Q437*H437</f>
        <v>0</v>
      </c>
      <c r="S437" s="212">
        <v>0</v>
      </c>
      <c r="T437" s="213">
        <f>S437*H437</f>
        <v>0</v>
      </c>
      <c r="AR437" s="24" t="s">
        <v>151</v>
      </c>
      <c r="AT437" s="24" t="s">
        <v>146</v>
      </c>
      <c r="AU437" s="24" t="s">
        <v>83</v>
      </c>
      <c r="AY437" s="24" t="s">
        <v>144</v>
      </c>
      <c r="BE437" s="214">
        <f>IF(N437="základní",J437,0)</f>
        <v>0</v>
      </c>
      <c r="BF437" s="214">
        <f>IF(N437="snížená",J437,0)</f>
        <v>0</v>
      </c>
      <c r="BG437" s="214">
        <f>IF(N437="zákl. přenesená",J437,0)</f>
        <v>0</v>
      </c>
      <c r="BH437" s="214">
        <f>IF(N437="sníž. přenesená",J437,0)</f>
        <v>0</v>
      </c>
      <c r="BI437" s="214">
        <f>IF(N437="nulová",J437,0)</f>
        <v>0</v>
      </c>
      <c r="BJ437" s="24" t="s">
        <v>81</v>
      </c>
      <c r="BK437" s="214">
        <f>ROUND(I437*H437,2)</f>
        <v>0</v>
      </c>
      <c r="BL437" s="24" t="s">
        <v>151</v>
      </c>
      <c r="BM437" s="24" t="s">
        <v>671</v>
      </c>
    </row>
    <row r="438" spans="2:65" s="1" customFormat="1" ht="40.5">
      <c r="B438" s="41"/>
      <c r="C438" s="63"/>
      <c r="D438" s="215" t="s">
        <v>153</v>
      </c>
      <c r="E438" s="63"/>
      <c r="F438" s="216" t="s">
        <v>672</v>
      </c>
      <c r="G438" s="63"/>
      <c r="H438" s="63"/>
      <c r="I438" s="172"/>
      <c r="J438" s="63"/>
      <c r="K438" s="63"/>
      <c r="L438" s="61"/>
      <c r="M438" s="217"/>
      <c r="N438" s="42"/>
      <c r="O438" s="42"/>
      <c r="P438" s="42"/>
      <c r="Q438" s="42"/>
      <c r="R438" s="42"/>
      <c r="S438" s="42"/>
      <c r="T438" s="78"/>
      <c r="AT438" s="24" t="s">
        <v>153</v>
      </c>
      <c r="AU438" s="24" t="s">
        <v>83</v>
      </c>
    </row>
    <row r="439" spans="2:65" s="1" customFormat="1" ht="54">
      <c r="B439" s="41"/>
      <c r="C439" s="63"/>
      <c r="D439" s="215" t="s">
        <v>155</v>
      </c>
      <c r="E439" s="63"/>
      <c r="F439" s="218" t="s">
        <v>673</v>
      </c>
      <c r="G439" s="63"/>
      <c r="H439" s="63"/>
      <c r="I439" s="172"/>
      <c r="J439" s="63"/>
      <c r="K439" s="63"/>
      <c r="L439" s="61"/>
      <c r="M439" s="217"/>
      <c r="N439" s="42"/>
      <c r="O439" s="42"/>
      <c r="P439" s="42"/>
      <c r="Q439" s="42"/>
      <c r="R439" s="42"/>
      <c r="S439" s="42"/>
      <c r="T439" s="78"/>
      <c r="AT439" s="24" t="s">
        <v>155</v>
      </c>
      <c r="AU439" s="24" t="s">
        <v>83</v>
      </c>
    </row>
    <row r="440" spans="2:65" s="12" customFormat="1">
      <c r="B440" s="219"/>
      <c r="C440" s="220"/>
      <c r="D440" s="215" t="s">
        <v>157</v>
      </c>
      <c r="E440" s="221" t="s">
        <v>30</v>
      </c>
      <c r="F440" s="222" t="s">
        <v>674</v>
      </c>
      <c r="G440" s="220"/>
      <c r="H440" s="223">
        <v>24.12</v>
      </c>
      <c r="I440" s="224"/>
      <c r="J440" s="220"/>
      <c r="K440" s="220"/>
      <c r="L440" s="225"/>
      <c r="M440" s="226"/>
      <c r="N440" s="227"/>
      <c r="O440" s="227"/>
      <c r="P440" s="227"/>
      <c r="Q440" s="227"/>
      <c r="R440" s="227"/>
      <c r="S440" s="227"/>
      <c r="T440" s="228"/>
      <c r="AT440" s="229" t="s">
        <v>157</v>
      </c>
      <c r="AU440" s="229" t="s">
        <v>83</v>
      </c>
      <c r="AV440" s="12" t="s">
        <v>83</v>
      </c>
      <c r="AW440" s="12" t="s">
        <v>37</v>
      </c>
      <c r="AX440" s="12" t="s">
        <v>81</v>
      </c>
      <c r="AY440" s="229" t="s">
        <v>144</v>
      </c>
    </row>
    <row r="441" spans="2:65" s="11" customFormat="1" ht="22.35" customHeight="1">
      <c r="B441" s="187"/>
      <c r="C441" s="188"/>
      <c r="D441" s="189" t="s">
        <v>73</v>
      </c>
      <c r="E441" s="201" t="s">
        <v>675</v>
      </c>
      <c r="F441" s="201" t="s">
        <v>676</v>
      </c>
      <c r="G441" s="188"/>
      <c r="H441" s="188"/>
      <c r="I441" s="191"/>
      <c r="J441" s="202">
        <f>BK441</f>
        <v>0</v>
      </c>
      <c r="K441" s="188"/>
      <c r="L441" s="193"/>
      <c r="M441" s="194"/>
      <c r="N441" s="195"/>
      <c r="O441" s="195"/>
      <c r="P441" s="196">
        <f>SUM(P442:P490)</f>
        <v>0</v>
      </c>
      <c r="Q441" s="195"/>
      <c r="R441" s="196">
        <f>SUM(R442:R490)</f>
        <v>9.0127200000000001E-3</v>
      </c>
      <c r="S441" s="195"/>
      <c r="T441" s="197">
        <f>SUM(T442:T490)</f>
        <v>110.26619999999998</v>
      </c>
      <c r="AR441" s="198" t="s">
        <v>81</v>
      </c>
      <c r="AT441" s="199" t="s">
        <v>73</v>
      </c>
      <c r="AU441" s="199" t="s">
        <v>83</v>
      </c>
      <c r="AY441" s="198" t="s">
        <v>144</v>
      </c>
      <c r="BK441" s="200">
        <f>SUM(BK442:BK490)</f>
        <v>0</v>
      </c>
    </row>
    <row r="442" spans="2:65" s="1" customFormat="1" ht="16.5" customHeight="1">
      <c r="B442" s="41"/>
      <c r="C442" s="203" t="s">
        <v>677</v>
      </c>
      <c r="D442" s="203" t="s">
        <v>146</v>
      </c>
      <c r="E442" s="204" t="s">
        <v>678</v>
      </c>
      <c r="F442" s="205" t="s">
        <v>679</v>
      </c>
      <c r="G442" s="206" t="s">
        <v>200</v>
      </c>
      <c r="H442" s="207">
        <v>5</v>
      </c>
      <c r="I442" s="208"/>
      <c r="J442" s="209">
        <f>ROUND(I442*H442,2)</f>
        <v>0</v>
      </c>
      <c r="K442" s="205" t="s">
        <v>150</v>
      </c>
      <c r="L442" s="61"/>
      <c r="M442" s="210" t="s">
        <v>30</v>
      </c>
      <c r="N442" s="211" t="s">
        <v>45</v>
      </c>
      <c r="O442" s="42"/>
      <c r="P442" s="212">
        <f>O442*H442</f>
        <v>0</v>
      </c>
      <c r="Q442" s="212">
        <v>0</v>
      </c>
      <c r="R442" s="212">
        <f>Q442*H442</f>
        <v>0</v>
      </c>
      <c r="S442" s="212">
        <v>0.26</v>
      </c>
      <c r="T442" s="213">
        <f>S442*H442</f>
        <v>1.3</v>
      </c>
      <c r="AR442" s="24" t="s">
        <v>151</v>
      </c>
      <c r="AT442" s="24" t="s">
        <v>146</v>
      </c>
      <c r="AU442" s="24" t="s">
        <v>167</v>
      </c>
      <c r="AY442" s="24" t="s">
        <v>144</v>
      </c>
      <c r="BE442" s="214">
        <f>IF(N442="základní",J442,0)</f>
        <v>0</v>
      </c>
      <c r="BF442" s="214">
        <f>IF(N442="snížená",J442,0)</f>
        <v>0</v>
      </c>
      <c r="BG442" s="214">
        <f>IF(N442="zákl. přenesená",J442,0)</f>
        <v>0</v>
      </c>
      <c r="BH442" s="214">
        <f>IF(N442="sníž. přenesená",J442,0)</f>
        <v>0</v>
      </c>
      <c r="BI442" s="214">
        <f>IF(N442="nulová",J442,0)</f>
        <v>0</v>
      </c>
      <c r="BJ442" s="24" t="s">
        <v>81</v>
      </c>
      <c r="BK442" s="214">
        <f>ROUND(I442*H442,2)</f>
        <v>0</v>
      </c>
      <c r="BL442" s="24" t="s">
        <v>151</v>
      </c>
      <c r="BM442" s="24" t="s">
        <v>680</v>
      </c>
    </row>
    <row r="443" spans="2:65" s="1" customFormat="1" ht="40.5">
      <c r="B443" s="41"/>
      <c r="C443" s="63"/>
      <c r="D443" s="215" t="s">
        <v>153</v>
      </c>
      <c r="E443" s="63"/>
      <c r="F443" s="216" t="s">
        <v>681</v>
      </c>
      <c r="G443" s="63"/>
      <c r="H443" s="63"/>
      <c r="I443" s="172"/>
      <c r="J443" s="63"/>
      <c r="K443" s="63"/>
      <c r="L443" s="61"/>
      <c r="M443" s="217"/>
      <c r="N443" s="42"/>
      <c r="O443" s="42"/>
      <c r="P443" s="42"/>
      <c r="Q443" s="42"/>
      <c r="R443" s="42"/>
      <c r="S443" s="42"/>
      <c r="T443" s="78"/>
      <c r="AT443" s="24" t="s">
        <v>153</v>
      </c>
      <c r="AU443" s="24" t="s">
        <v>167</v>
      </c>
    </row>
    <row r="444" spans="2:65" s="1" customFormat="1" ht="189">
      <c r="B444" s="41"/>
      <c r="C444" s="63"/>
      <c r="D444" s="215" t="s">
        <v>155</v>
      </c>
      <c r="E444" s="63"/>
      <c r="F444" s="218" t="s">
        <v>682</v>
      </c>
      <c r="G444" s="63"/>
      <c r="H444" s="63"/>
      <c r="I444" s="172"/>
      <c r="J444" s="63"/>
      <c r="K444" s="63"/>
      <c r="L444" s="61"/>
      <c r="M444" s="217"/>
      <c r="N444" s="42"/>
      <c r="O444" s="42"/>
      <c r="P444" s="42"/>
      <c r="Q444" s="42"/>
      <c r="R444" s="42"/>
      <c r="S444" s="42"/>
      <c r="T444" s="78"/>
      <c r="AT444" s="24" t="s">
        <v>155</v>
      </c>
      <c r="AU444" s="24" t="s">
        <v>167</v>
      </c>
    </row>
    <row r="445" spans="2:65" s="12" customFormat="1">
      <c r="B445" s="219"/>
      <c r="C445" s="220"/>
      <c r="D445" s="215" t="s">
        <v>157</v>
      </c>
      <c r="E445" s="221" t="s">
        <v>30</v>
      </c>
      <c r="F445" s="222" t="s">
        <v>179</v>
      </c>
      <c r="G445" s="220"/>
      <c r="H445" s="223">
        <v>5</v>
      </c>
      <c r="I445" s="224"/>
      <c r="J445" s="220"/>
      <c r="K445" s="220"/>
      <c r="L445" s="225"/>
      <c r="M445" s="226"/>
      <c r="N445" s="227"/>
      <c r="O445" s="227"/>
      <c r="P445" s="227"/>
      <c r="Q445" s="227"/>
      <c r="R445" s="227"/>
      <c r="S445" s="227"/>
      <c r="T445" s="228"/>
      <c r="AT445" s="229" t="s">
        <v>157</v>
      </c>
      <c r="AU445" s="229" t="s">
        <v>167</v>
      </c>
      <c r="AV445" s="12" t="s">
        <v>83</v>
      </c>
      <c r="AW445" s="12" t="s">
        <v>37</v>
      </c>
      <c r="AX445" s="12" t="s">
        <v>81</v>
      </c>
      <c r="AY445" s="229" t="s">
        <v>144</v>
      </c>
    </row>
    <row r="446" spans="2:65" s="1" customFormat="1" ht="25.5" customHeight="1">
      <c r="B446" s="41"/>
      <c r="C446" s="203" t="s">
        <v>683</v>
      </c>
      <c r="D446" s="203" t="s">
        <v>146</v>
      </c>
      <c r="E446" s="204" t="s">
        <v>684</v>
      </c>
      <c r="F446" s="205" t="s">
        <v>685</v>
      </c>
      <c r="G446" s="206" t="s">
        <v>346</v>
      </c>
      <c r="H446" s="207">
        <v>2</v>
      </c>
      <c r="I446" s="208"/>
      <c r="J446" s="209">
        <f>ROUND(I446*H446,2)</f>
        <v>0</v>
      </c>
      <c r="K446" s="205" t="s">
        <v>150</v>
      </c>
      <c r="L446" s="61"/>
      <c r="M446" s="210" t="s">
        <v>30</v>
      </c>
      <c r="N446" s="211" t="s">
        <v>45</v>
      </c>
      <c r="O446" s="42"/>
      <c r="P446" s="212">
        <f>O446*H446</f>
        <v>0</v>
      </c>
      <c r="Q446" s="212">
        <v>0</v>
      </c>
      <c r="R446" s="212">
        <f>Q446*H446</f>
        <v>0</v>
      </c>
      <c r="S446" s="212">
        <v>8.2000000000000003E-2</v>
      </c>
      <c r="T446" s="213">
        <f>S446*H446</f>
        <v>0.16400000000000001</v>
      </c>
      <c r="AR446" s="24" t="s">
        <v>151</v>
      </c>
      <c r="AT446" s="24" t="s">
        <v>146</v>
      </c>
      <c r="AU446" s="24" t="s">
        <v>167</v>
      </c>
      <c r="AY446" s="24" t="s">
        <v>144</v>
      </c>
      <c r="BE446" s="214">
        <f>IF(N446="základní",J446,0)</f>
        <v>0</v>
      </c>
      <c r="BF446" s="214">
        <f>IF(N446="snížená",J446,0)</f>
        <v>0</v>
      </c>
      <c r="BG446" s="214">
        <f>IF(N446="zákl. přenesená",J446,0)</f>
        <v>0</v>
      </c>
      <c r="BH446" s="214">
        <f>IF(N446="sníž. přenesená",J446,0)</f>
        <v>0</v>
      </c>
      <c r="BI446" s="214">
        <f>IF(N446="nulová",J446,0)</f>
        <v>0</v>
      </c>
      <c r="BJ446" s="24" t="s">
        <v>81</v>
      </c>
      <c r="BK446" s="214">
        <f>ROUND(I446*H446,2)</f>
        <v>0</v>
      </c>
      <c r="BL446" s="24" t="s">
        <v>151</v>
      </c>
      <c r="BM446" s="24" t="s">
        <v>686</v>
      </c>
    </row>
    <row r="447" spans="2:65" s="1" customFormat="1" ht="27">
      <c r="B447" s="41"/>
      <c r="C447" s="63"/>
      <c r="D447" s="215" t="s">
        <v>153</v>
      </c>
      <c r="E447" s="63"/>
      <c r="F447" s="216" t="s">
        <v>687</v>
      </c>
      <c r="G447" s="63"/>
      <c r="H447" s="63"/>
      <c r="I447" s="172"/>
      <c r="J447" s="63"/>
      <c r="K447" s="63"/>
      <c r="L447" s="61"/>
      <c r="M447" s="217"/>
      <c r="N447" s="42"/>
      <c r="O447" s="42"/>
      <c r="P447" s="42"/>
      <c r="Q447" s="42"/>
      <c r="R447" s="42"/>
      <c r="S447" s="42"/>
      <c r="T447" s="78"/>
      <c r="AT447" s="24" t="s">
        <v>153</v>
      </c>
      <c r="AU447" s="24" t="s">
        <v>167</v>
      </c>
    </row>
    <row r="448" spans="2:65" s="1" customFormat="1" ht="67.5">
      <c r="B448" s="41"/>
      <c r="C448" s="63"/>
      <c r="D448" s="215" t="s">
        <v>155</v>
      </c>
      <c r="E448" s="63"/>
      <c r="F448" s="218" t="s">
        <v>688</v>
      </c>
      <c r="G448" s="63"/>
      <c r="H448" s="63"/>
      <c r="I448" s="172"/>
      <c r="J448" s="63"/>
      <c r="K448" s="63"/>
      <c r="L448" s="61"/>
      <c r="M448" s="217"/>
      <c r="N448" s="42"/>
      <c r="O448" s="42"/>
      <c r="P448" s="42"/>
      <c r="Q448" s="42"/>
      <c r="R448" s="42"/>
      <c r="S448" s="42"/>
      <c r="T448" s="78"/>
      <c r="AT448" s="24" t="s">
        <v>155</v>
      </c>
      <c r="AU448" s="24" t="s">
        <v>167</v>
      </c>
    </row>
    <row r="449" spans="2:65" s="12" customFormat="1">
      <c r="B449" s="219"/>
      <c r="C449" s="220"/>
      <c r="D449" s="215" t="s">
        <v>157</v>
      </c>
      <c r="E449" s="221" t="s">
        <v>30</v>
      </c>
      <c r="F449" s="222" t="s">
        <v>559</v>
      </c>
      <c r="G449" s="220"/>
      <c r="H449" s="223">
        <v>2</v>
      </c>
      <c r="I449" s="224"/>
      <c r="J449" s="220"/>
      <c r="K449" s="220"/>
      <c r="L449" s="225"/>
      <c r="M449" s="226"/>
      <c r="N449" s="227"/>
      <c r="O449" s="227"/>
      <c r="P449" s="227"/>
      <c r="Q449" s="227"/>
      <c r="R449" s="227"/>
      <c r="S449" s="227"/>
      <c r="T449" s="228"/>
      <c r="AT449" s="229" t="s">
        <v>157</v>
      </c>
      <c r="AU449" s="229" t="s">
        <v>167</v>
      </c>
      <c r="AV449" s="12" t="s">
        <v>83</v>
      </c>
      <c r="AW449" s="12" t="s">
        <v>37</v>
      </c>
      <c r="AX449" s="12" t="s">
        <v>81</v>
      </c>
      <c r="AY449" s="229" t="s">
        <v>144</v>
      </c>
    </row>
    <row r="450" spans="2:65" s="1" customFormat="1" ht="16.5" customHeight="1">
      <c r="B450" s="41"/>
      <c r="C450" s="203" t="s">
        <v>689</v>
      </c>
      <c r="D450" s="203" t="s">
        <v>146</v>
      </c>
      <c r="E450" s="204" t="s">
        <v>690</v>
      </c>
      <c r="F450" s="205" t="s">
        <v>691</v>
      </c>
      <c r="G450" s="206" t="s">
        <v>346</v>
      </c>
      <c r="H450" s="207">
        <v>2</v>
      </c>
      <c r="I450" s="208"/>
      <c r="J450" s="209">
        <f>ROUND(I450*H450,2)</f>
        <v>0</v>
      </c>
      <c r="K450" s="205" t="s">
        <v>150</v>
      </c>
      <c r="L450" s="61"/>
      <c r="M450" s="210" t="s">
        <v>30</v>
      </c>
      <c r="N450" s="211" t="s">
        <v>45</v>
      </c>
      <c r="O450" s="42"/>
      <c r="P450" s="212">
        <f>O450*H450</f>
        <v>0</v>
      </c>
      <c r="Q450" s="212">
        <v>0</v>
      </c>
      <c r="R450" s="212">
        <f>Q450*H450</f>
        <v>0</v>
      </c>
      <c r="S450" s="212">
        <v>4.0000000000000001E-3</v>
      </c>
      <c r="T450" s="213">
        <f>S450*H450</f>
        <v>8.0000000000000002E-3</v>
      </c>
      <c r="AR450" s="24" t="s">
        <v>151</v>
      </c>
      <c r="AT450" s="24" t="s">
        <v>146</v>
      </c>
      <c r="AU450" s="24" t="s">
        <v>167</v>
      </c>
      <c r="AY450" s="24" t="s">
        <v>144</v>
      </c>
      <c r="BE450" s="214">
        <f>IF(N450="základní",J450,0)</f>
        <v>0</v>
      </c>
      <c r="BF450" s="214">
        <f>IF(N450="snížená",J450,0)</f>
        <v>0</v>
      </c>
      <c r="BG450" s="214">
        <f>IF(N450="zákl. přenesená",J450,0)</f>
        <v>0</v>
      </c>
      <c r="BH450" s="214">
        <f>IF(N450="sníž. přenesená",J450,0)</f>
        <v>0</v>
      </c>
      <c r="BI450" s="214">
        <f>IF(N450="nulová",J450,0)</f>
        <v>0</v>
      </c>
      <c r="BJ450" s="24" t="s">
        <v>81</v>
      </c>
      <c r="BK450" s="214">
        <f>ROUND(I450*H450,2)</f>
        <v>0</v>
      </c>
      <c r="BL450" s="24" t="s">
        <v>151</v>
      </c>
      <c r="BM450" s="24" t="s">
        <v>692</v>
      </c>
    </row>
    <row r="451" spans="2:65" s="1" customFormat="1" ht="27">
      <c r="B451" s="41"/>
      <c r="C451" s="63"/>
      <c r="D451" s="215" t="s">
        <v>153</v>
      </c>
      <c r="E451" s="63"/>
      <c r="F451" s="216" t="s">
        <v>693</v>
      </c>
      <c r="G451" s="63"/>
      <c r="H451" s="63"/>
      <c r="I451" s="172"/>
      <c r="J451" s="63"/>
      <c r="K451" s="63"/>
      <c r="L451" s="61"/>
      <c r="M451" s="217"/>
      <c r="N451" s="42"/>
      <c r="O451" s="42"/>
      <c r="P451" s="42"/>
      <c r="Q451" s="42"/>
      <c r="R451" s="42"/>
      <c r="S451" s="42"/>
      <c r="T451" s="78"/>
      <c r="AT451" s="24" t="s">
        <v>153</v>
      </c>
      <c r="AU451" s="24" t="s">
        <v>167</v>
      </c>
    </row>
    <row r="452" spans="2:65" s="1" customFormat="1" ht="40.5">
      <c r="B452" s="41"/>
      <c r="C452" s="63"/>
      <c r="D452" s="215" t="s">
        <v>155</v>
      </c>
      <c r="E452" s="63"/>
      <c r="F452" s="218" t="s">
        <v>694</v>
      </c>
      <c r="G452" s="63"/>
      <c r="H452" s="63"/>
      <c r="I452" s="172"/>
      <c r="J452" s="63"/>
      <c r="K452" s="63"/>
      <c r="L452" s="61"/>
      <c r="M452" s="217"/>
      <c r="N452" s="42"/>
      <c r="O452" s="42"/>
      <c r="P452" s="42"/>
      <c r="Q452" s="42"/>
      <c r="R452" s="42"/>
      <c r="S452" s="42"/>
      <c r="T452" s="78"/>
      <c r="AT452" s="24" t="s">
        <v>155</v>
      </c>
      <c r="AU452" s="24" t="s">
        <v>167</v>
      </c>
    </row>
    <row r="453" spans="2:65" s="12" customFormat="1">
      <c r="B453" s="219"/>
      <c r="C453" s="220"/>
      <c r="D453" s="215" t="s">
        <v>157</v>
      </c>
      <c r="E453" s="221" t="s">
        <v>30</v>
      </c>
      <c r="F453" s="222" t="s">
        <v>559</v>
      </c>
      <c r="G453" s="220"/>
      <c r="H453" s="223">
        <v>2</v>
      </c>
      <c r="I453" s="224"/>
      <c r="J453" s="220"/>
      <c r="K453" s="220"/>
      <c r="L453" s="225"/>
      <c r="M453" s="226"/>
      <c r="N453" s="227"/>
      <c r="O453" s="227"/>
      <c r="P453" s="227"/>
      <c r="Q453" s="227"/>
      <c r="R453" s="227"/>
      <c r="S453" s="227"/>
      <c r="T453" s="228"/>
      <c r="AT453" s="229" t="s">
        <v>157</v>
      </c>
      <c r="AU453" s="229" t="s">
        <v>167</v>
      </c>
      <c r="AV453" s="12" t="s">
        <v>83</v>
      </c>
      <c r="AW453" s="12" t="s">
        <v>37</v>
      </c>
      <c r="AX453" s="12" t="s">
        <v>81</v>
      </c>
      <c r="AY453" s="229" t="s">
        <v>144</v>
      </c>
    </row>
    <row r="454" spans="2:65" s="1" customFormat="1" ht="16.5" customHeight="1">
      <c r="B454" s="41"/>
      <c r="C454" s="203" t="s">
        <v>379</v>
      </c>
      <c r="D454" s="203" t="s">
        <v>146</v>
      </c>
      <c r="E454" s="204" t="s">
        <v>695</v>
      </c>
      <c r="F454" s="205" t="s">
        <v>696</v>
      </c>
      <c r="G454" s="206" t="s">
        <v>200</v>
      </c>
      <c r="H454" s="207">
        <v>17</v>
      </c>
      <c r="I454" s="208"/>
      <c r="J454" s="209">
        <f>ROUND(I454*H454,2)</f>
        <v>0</v>
      </c>
      <c r="K454" s="205" t="s">
        <v>150</v>
      </c>
      <c r="L454" s="61"/>
      <c r="M454" s="210" t="s">
        <v>30</v>
      </c>
      <c r="N454" s="211" t="s">
        <v>45</v>
      </c>
      <c r="O454" s="42"/>
      <c r="P454" s="212">
        <f>O454*H454</f>
        <v>0</v>
      </c>
      <c r="Q454" s="212">
        <v>0</v>
      </c>
      <c r="R454" s="212">
        <f>Q454*H454</f>
        <v>0</v>
      </c>
      <c r="S454" s="212">
        <v>0.28999999999999998</v>
      </c>
      <c r="T454" s="213">
        <f>S454*H454</f>
        <v>4.93</v>
      </c>
      <c r="AR454" s="24" t="s">
        <v>151</v>
      </c>
      <c r="AT454" s="24" t="s">
        <v>146</v>
      </c>
      <c r="AU454" s="24" t="s">
        <v>167</v>
      </c>
      <c r="AY454" s="24" t="s">
        <v>144</v>
      </c>
      <c r="BE454" s="214">
        <f>IF(N454="základní",J454,0)</f>
        <v>0</v>
      </c>
      <c r="BF454" s="214">
        <f>IF(N454="snížená",J454,0)</f>
        <v>0</v>
      </c>
      <c r="BG454" s="214">
        <f>IF(N454="zákl. přenesená",J454,0)</f>
        <v>0</v>
      </c>
      <c r="BH454" s="214">
        <f>IF(N454="sníž. přenesená",J454,0)</f>
        <v>0</v>
      </c>
      <c r="BI454" s="214">
        <f>IF(N454="nulová",J454,0)</f>
        <v>0</v>
      </c>
      <c r="BJ454" s="24" t="s">
        <v>81</v>
      </c>
      <c r="BK454" s="214">
        <f>ROUND(I454*H454,2)</f>
        <v>0</v>
      </c>
      <c r="BL454" s="24" t="s">
        <v>151</v>
      </c>
      <c r="BM454" s="24" t="s">
        <v>697</v>
      </c>
    </row>
    <row r="455" spans="2:65" s="1" customFormat="1" ht="40.5">
      <c r="B455" s="41"/>
      <c r="C455" s="63"/>
      <c r="D455" s="215" t="s">
        <v>153</v>
      </c>
      <c r="E455" s="63"/>
      <c r="F455" s="216" t="s">
        <v>698</v>
      </c>
      <c r="G455" s="63"/>
      <c r="H455" s="63"/>
      <c r="I455" s="172"/>
      <c r="J455" s="63"/>
      <c r="K455" s="63"/>
      <c r="L455" s="61"/>
      <c r="M455" s="217"/>
      <c r="N455" s="42"/>
      <c r="O455" s="42"/>
      <c r="P455" s="42"/>
      <c r="Q455" s="42"/>
      <c r="R455" s="42"/>
      <c r="S455" s="42"/>
      <c r="T455" s="78"/>
      <c r="AT455" s="24" t="s">
        <v>153</v>
      </c>
      <c r="AU455" s="24" t="s">
        <v>167</v>
      </c>
    </row>
    <row r="456" spans="2:65" s="1" customFormat="1" ht="256.5">
      <c r="B456" s="41"/>
      <c r="C456" s="63"/>
      <c r="D456" s="215" t="s">
        <v>155</v>
      </c>
      <c r="E456" s="63"/>
      <c r="F456" s="218" t="s">
        <v>699</v>
      </c>
      <c r="G456" s="63"/>
      <c r="H456" s="63"/>
      <c r="I456" s="172"/>
      <c r="J456" s="63"/>
      <c r="K456" s="63"/>
      <c r="L456" s="61"/>
      <c r="M456" s="217"/>
      <c r="N456" s="42"/>
      <c r="O456" s="42"/>
      <c r="P456" s="42"/>
      <c r="Q456" s="42"/>
      <c r="R456" s="42"/>
      <c r="S456" s="42"/>
      <c r="T456" s="78"/>
      <c r="AT456" s="24" t="s">
        <v>155</v>
      </c>
      <c r="AU456" s="24" t="s">
        <v>167</v>
      </c>
    </row>
    <row r="457" spans="2:65" s="12" customFormat="1">
      <c r="B457" s="219"/>
      <c r="C457" s="220"/>
      <c r="D457" s="215" t="s">
        <v>157</v>
      </c>
      <c r="E457" s="221" t="s">
        <v>30</v>
      </c>
      <c r="F457" s="222" t="s">
        <v>257</v>
      </c>
      <c r="G457" s="220"/>
      <c r="H457" s="223">
        <v>17</v>
      </c>
      <c r="I457" s="224"/>
      <c r="J457" s="220"/>
      <c r="K457" s="220"/>
      <c r="L457" s="225"/>
      <c r="M457" s="226"/>
      <c r="N457" s="227"/>
      <c r="O457" s="227"/>
      <c r="P457" s="227"/>
      <c r="Q457" s="227"/>
      <c r="R457" s="227"/>
      <c r="S457" s="227"/>
      <c r="T457" s="228"/>
      <c r="AT457" s="229" t="s">
        <v>157</v>
      </c>
      <c r="AU457" s="229" t="s">
        <v>167</v>
      </c>
      <c r="AV457" s="12" t="s">
        <v>83</v>
      </c>
      <c r="AW457" s="12" t="s">
        <v>37</v>
      </c>
      <c r="AX457" s="12" t="s">
        <v>81</v>
      </c>
      <c r="AY457" s="229" t="s">
        <v>144</v>
      </c>
    </row>
    <row r="458" spans="2:65" s="1" customFormat="1" ht="16.5" customHeight="1">
      <c r="B458" s="41"/>
      <c r="C458" s="203" t="s">
        <v>700</v>
      </c>
      <c r="D458" s="203" t="s">
        <v>146</v>
      </c>
      <c r="E458" s="204" t="s">
        <v>701</v>
      </c>
      <c r="F458" s="205" t="s">
        <v>702</v>
      </c>
      <c r="G458" s="206" t="s">
        <v>200</v>
      </c>
      <c r="H458" s="207">
        <v>12</v>
      </c>
      <c r="I458" s="208"/>
      <c r="J458" s="209">
        <f>ROUND(I458*H458,2)</f>
        <v>0</v>
      </c>
      <c r="K458" s="205" t="s">
        <v>150</v>
      </c>
      <c r="L458" s="61"/>
      <c r="M458" s="210" t="s">
        <v>30</v>
      </c>
      <c r="N458" s="211" t="s">
        <v>45</v>
      </c>
      <c r="O458" s="42"/>
      <c r="P458" s="212">
        <f>O458*H458</f>
        <v>0</v>
      </c>
      <c r="Q458" s="212">
        <v>0</v>
      </c>
      <c r="R458" s="212">
        <f>Q458*H458</f>
        <v>0</v>
      </c>
      <c r="S458" s="212">
        <v>0.22</v>
      </c>
      <c r="T458" s="213">
        <f>S458*H458</f>
        <v>2.64</v>
      </c>
      <c r="AR458" s="24" t="s">
        <v>151</v>
      </c>
      <c r="AT458" s="24" t="s">
        <v>146</v>
      </c>
      <c r="AU458" s="24" t="s">
        <v>167</v>
      </c>
      <c r="AY458" s="24" t="s">
        <v>144</v>
      </c>
      <c r="BE458" s="214">
        <f>IF(N458="základní",J458,0)</f>
        <v>0</v>
      </c>
      <c r="BF458" s="214">
        <f>IF(N458="snížená",J458,0)</f>
        <v>0</v>
      </c>
      <c r="BG458" s="214">
        <f>IF(N458="zákl. přenesená",J458,0)</f>
        <v>0</v>
      </c>
      <c r="BH458" s="214">
        <f>IF(N458="sníž. přenesená",J458,0)</f>
        <v>0</v>
      </c>
      <c r="BI458" s="214">
        <f>IF(N458="nulová",J458,0)</f>
        <v>0</v>
      </c>
      <c r="BJ458" s="24" t="s">
        <v>81</v>
      </c>
      <c r="BK458" s="214">
        <f>ROUND(I458*H458,2)</f>
        <v>0</v>
      </c>
      <c r="BL458" s="24" t="s">
        <v>151</v>
      </c>
      <c r="BM458" s="24" t="s">
        <v>703</v>
      </c>
    </row>
    <row r="459" spans="2:65" s="1" customFormat="1" ht="40.5">
      <c r="B459" s="41"/>
      <c r="C459" s="63"/>
      <c r="D459" s="215" t="s">
        <v>153</v>
      </c>
      <c r="E459" s="63"/>
      <c r="F459" s="216" t="s">
        <v>704</v>
      </c>
      <c r="G459" s="63"/>
      <c r="H459" s="63"/>
      <c r="I459" s="172"/>
      <c r="J459" s="63"/>
      <c r="K459" s="63"/>
      <c r="L459" s="61"/>
      <c r="M459" s="217"/>
      <c r="N459" s="42"/>
      <c r="O459" s="42"/>
      <c r="P459" s="42"/>
      <c r="Q459" s="42"/>
      <c r="R459" s="42"/>
      <c r="S459" s="42"/>
      <c r="T459" s="78"/>
      <c r="AT459" s="24" t="s">
        <v>153</v>
      </c>
      <c r="AU459" s="24" t="s">
        <v>167</v>
      </c>
    </row>
    <row r="460" spans="2:65" s="1" customFormat="1" ht="256.5">
      <c r="B460" s="41"/>
      <c r="C460" s="63"/>
      <c r="D460" s="215" t="s">
        <v>155</v>
      </c>
      <c r="E460" s="63"/>
      <c r="F460" s="218" t="s">
        <v>699</v>
      </c>
      <c r="G460" s="63"/>
      <c r="H460" s="63"/>
      <c r="I460" s="172"/>
      <c r="J460" s="63"/>
      <c r="K460" s="63"/>
      <c r="L460" s="61"/>
      <c r="M460" s="217"/>
      <c r="N460" s="42"/>
      <c r="O460" s="42"/>
      <c r="P460" s="42"/>
      <c r="Q460" s="42"/>
      <c r="R460" s="42"/>
      <c r="S460" s="42"/>
      <c r="T460" s="78"/>
      <c r="AT460" s="24" t="s">
        <v>155</v>
      </c>
      <c r="AU460" s="24" t="s">
        <v>167</v>
      </c>
    </row>
    <row r="461" spans="2:65" s="12" customFormat="1">
      <c r="B461" s="219"/>
      <c r="C461" s="220"/>
      <c r="D461" s="215" t="s">
        <v>157</v>
      </c>
      <c r="E461" s="221" t="s">
        <v>30</v>
      </c>
      <c r="F461" s="222" t="s">
        <v>224</v>
      </c>
      <c r="G461" s="220"/>
      <c r="H461" s="223">
        <v>12</v>
      </c>
      <c r="I461" s="224"/>
      <c r="J461" s="220"/>
      <c r="K461" s="220"/>
      <c r="L461" s="225"/>
      <c r="M461" s="226"/>
      <c r="N461" s="227"/>
      <c r="O461" s="227"/>
      <c r="P461" s="227"/>
      <c r="Q461" s="227"/>
      <c r="R461" s="227"/>
      <c r="S461" s="227"/>
      <c r="T461" s="228"/>
      <c r="AT461" s="229" t="s">
        <v>157</v>
      </c>
      <c r="AU461" s="229" t="s">
        <v>167</v>
      </c>
      <c r="AV461" s="12" t="s">
        <v>83</v>
      </c>
      <c r="AW461" s="12" t="s">
        <v>37</v>
      </c>
      <c r="AX461" s="12" t="s">
        <v>81</v>
      </c>
      <c r="AY461" s="229" t="s">
        <v>144</v>
      </c>
    </row>
    <row r="462" spans="2:65" s="1" customFormat="1" ht="25.5" customHeight="1">
      <c r="B462" s="41"/>
      <c r="C462" s="203" t="s">
        <v>705</v>
      </c>
      <c r="D462" s="203" t="s">
        <v>146</v>
      </c>
      <c r="E462" s="204" t="s">
        <v>706</v>
      </c>
      <c r="F462" s="205" t="s">
        <v>707</v>
      </c>
      <c r="G462" s="206" t="s">
        <v>200</v>
      </c>
      <c r="H462" s="207">
        <v>102</v>
      </c>
      <c r="I462" s="208"/>
      <c r="J462" s="209">
        <f>ROUND(I462*H462,2)</f>
        <v>0</v>
      </c>
      <c r="K462" s="205" t="s">
        <v>150</v>
      </c>
      <c r="L462" s="61"/>
      <c r="M462" s="210" t="s">
        <v>30</v>
      </c>
      <c r="N462" s="211" t="s">
        <v>45</v>
      </c>
      <c r="O462" s="42"/>
      <c r="P462" s="212">
        <f>O462*H462</f>
        <v>0</v>
      </c>
      <c r="Q462" s="212">
        <v>3.8359999999999999E-5</v>
      </c>
      <c r="R462" s="212">
        <f>Q462*H462</f>
        <v>3.9127199999999997E-3</v>
      </c>
      <c r="S462" s="212">
        <v>0.10299999999999999</v>
      </c>
      <c r="T462" s="213">
        <f>S462*H462</f>
        <v>10.506</v>
      </c>
      <c r="AR462" s="24" t="s">
        <v>151</v>
      </c>
      <c r="AT462" s="24" t="s">
        <v>146</v>
      </c>
      <c r="AU462" s="24" t="s">
        <v>167</v>
      </c>
      <c r="AY462" s="24" t="s">
        <v>144</v>
      </c>
      <c r="BE462" s="214">
        <f>IF(N462="základní",J462,0)</f>
        <v>0</v>
      </c>
      <c r="BF462" s="214">
        <f>IF(N462="snížená",J462,0)</f>
        <v>0</v>
      </c>
      <c r="BG462" s="214">
        <f>IF(N462="zákl. přenesená",J462,0)</f>
        <v>0</v>
      </c>
      <c r="BH462" s="214">
        <f>IF(N462="sníž. přenesená",J462,0)</f>
        <v>0</v>
      </c>
      <c r="BI462" s="214">
        <f>IF(N462="nulová",J462,0)</f>
        <v>0</v>
      </c>
      <c r="BJ462" s="24" t="s">
        <v>81</v>
      </c>
      <c r="BK462" s="214">
        <f>ROUND(I462*H462,2)</f>
        <v>0</v>
      </c>
      <c r="BL462" s="24" t="s">
        <v>151</v>
      </c>
      <c r="BM462" s="24" t="s">
        <v>708</v>
      </c>
    </row>
    <row r="463" spans="2:65" s="1" customFormat="1" ht="27">
      <c r="B463" s="41"/>
      <c r="C463" s="63"/>
      <c r="D463" s="215" t="s">
        <v>153</v>
      </c>
      <c r="E463" s="63"/>
      <c r="F463" s="216" t="s">
        <v>709</v>
      </c>
      <c r="G463" s="63"/>
      <c r="H463" s="63"/>
      <c r="I463" s="172"/>
      <c r="J463" s="63"/>
      <c r="K463" s="63"/>
      <c r="L463" s="61"/>
      <c r="M463" s="217"/>
      <c r="N463" s="42"/>
      <c r="O463" s="42"/>
      <c r="P463" s="42"/>
      <c r="Q463" s="42"/>
      <c r="R463" s="42"/>
      <c r="S463" s="42"/>
      <c r="T463" s="78"/>
      <c r="AT463" s="24" t="s">
        <v>153</v>
      </c>
      <c r="AU463" s="24" t="s">
        <v>167</v>
      </c>
    </row>
    <row r="464" spans="2:65" s="1" customFormat="1" ht="216">
      <c r="B464" s="41"/>
      <c r="C464" s="63"/>
      <c r="D464" s="215" t="s">
        <v>155</v>
      </c>
      <c r="E464" s="63"/>
      <c r="F464" s="218" t="s">
        <v>710</v>
      </c>
      <c r="G464" s="63"/>
      <c r="H464" s="63"/>
      <c r="I464" s="172"/>
      <c r="J464" s="63"/>
      <c r="K464" s="63"/>
      <c r="L464" s="61"/>
      <c r="M464" s="217"/>
      <c r="N464" s="42"/>
      <c r="O464" s="42"/>
      <c r="P464" s="42"/>
      <c r="Q464" s="42"/>
      <c r="R464" s="42"/>
      <c r="S464" s="42"/>
      <c r="T464" s="78"/>
      <c r="AT464" s="24" t="s">
        <v>155</v>
      </c>
      <c r="AU464" s="24" t="s">
        <v>167</v>
      </c>
    </row>
    <row r="465" spans="2:65" s="12" customFormat="1">
      <c r="B465" s="219"/>
      <c r="C465" s="220"/>
      <c r="D465" s="215" t="s">
        <v>157</v>
      </c>
      <c r="E465" s="221" t="s">
        <v>30</v>
      </c>
      <c r="F465" s="222" t="s">
        <v>406</v>
      </c>
      <c r="G465" s="220"/>
      <c r="H465" s="223">
        <v>102</v>
      </c>
      <c r="I465" s="224"/>
      <c r="J465" s="220"/>
      <c r="K465" s="220"/>
      <c r="L465" s="225"/>
      <c r="M465" s="226"/>
      <c r="N465" s="227"/>
      <c r="O465" s="227"/>
      <c r="P465" s="227"/>
      <c r="Q465" s="227"/>
      <c r="R465" s="227"/>
      <c r="S465" s="227"/>
      <c r="T465" s="228"/>
      <c r="AT465" s="229" t="s">
        <v>157</v>
      </c>
      <c r="AU465" s="229" t="s">
        <v>167</v>
      </c>
      <c r="AV465" s="12" t="s">
        <v>83</v>
      </c>
      <c r="AW465" s="12" t="s">
        <v>37</v>
      </c>
      <c r="AX465" s="12" t="s">
        <v>81</v>
      </c>
      <c r="AY465" s="229" t="s">
        <v>144</v>
      </c>
    </row>
    <row r="466" spans="2:65" s="1" customFormat="1" ht="25.5" customHeight="1">
      <c r="B466" s="41"/>
      <c r="C466" s="203" t="s">
        <v>711</v>
      </c>
      <c r="D466" s="203" t="s">
        <v>146</v>
      </c>
      <c r="E466" s="204" t="s">
        <v>712</v>
      </c>
      <c r="F466" s="205" t="s">
        <v>713</v>
      </c>
      <c r="G466" s="206" t="s">
        <v>200</v>
      </c>
      <c r="H466" s="207">
        <v>102</v>
      </c>
      <c r="I466" s="208"/>
      <c r="J466" s="209">
        <f>ROUND(I466*H466,2)</f>
        <v>0</v>
      </c>
      <c r="K466" s="205" t="s">
        <v>30</v>
      </c>
      <c r="L466" s="61"/>
      <c r="M466" s="210" t="s">
        <v>30</v>
      </c>
      <c r="N466" s="211" t="s">
        <v>45</v>
      </c>
      <c r="O466" s="42"/>
      <c r="P466" s="212">
        <f>O466*H466</f>
        <v>0</v>
      </c>
      <c r="Q466" s="212">
        <v>5.0000000000000002E-5</v>
      </c>
      <c r="R466" s="212">
        <f>Q466*H466</f>
        <v>5.1000000000000004E-3</v>
      </c>
      <c r="S466" s="212">
        <v>0.17899999999999999</v>
      </c>
      <c r="T466" s="213">
        <f>S466*H466</f>
        <v>18.257999999999999</v>
      </c>
      <c r="AR466" s="24" t="s">
        <v>151</v>
      </c>
      <c r="AT466" s="24" t="s">
        <v>146</v>
      </c>
      <c r="AU466" s="24" t="s">
        <v>167</v>
      </c>
      <c r="AY466" s="24" t="s">
        <v>144</v>
      </c>
      <c r="BE466" s="214">
        <f>IF(N466="základní",J466,0)</f>
        <v>0</v>
      </c>
      <c r="BF466" s="214">
        <f>IF(N466="snížená",J466,0)</f>
        <v>0</v>
      </c>
      <c r="BG466" s="214">
        <f>IF(N466="zákl. přenesená",J466,0)</f>
        <v>0</v>
      </c>
      <c r="BH466" s="214">
        <f>IF(N466="sníž. přenesená",J466,0)</f>
        <v>0</v>
      </c>
      <c r="BI466" s="214">
        <f>IF(N466="nulová",J466,0)</f>
        <v>0</v>
      </c>
      <c r="BJ466" s="24" t="s">
        <v>81</v>
      </c>
      <c r="BK466" s="214">
        <f>ROUND(I466*H466,2)</f>
        <v>0</v>
      </c>
      <c r="BL466" s="24" t="s">
        <v>151</v>
      </c>
      <c r="BM466" s="24" t="s">
        <v>714</v>
      </c>
    </row>
    <row r="467" spans="2:65" s="1" customFormat="1" ht="27">
      <c r="B467" s="41"/>
      <c r="C467" s="63"/>
      <c r="D467" s="215" t="s">
        <v>153</v>
      </c>
      <c r="E467" s="63"/>
      <c r="F467" s="216" t="s">
        <v>715</v>
      </c>
      <c r="G467" s="63"/>
      <c r="H467" s="63"/>
      <c r="I467" s="172"/>
      <c r="J467" s="63"/>
      <c r="K467" s="63"/>
      <c r="L467" s="61"/>
      <c r="M467" s="217"/>
      <c r="N467" s="42"/>
      <c r="O467" s="42"/>
      <c r="P467" s="42"/>
      <c r="Q467" s="42"/>
      <c r="R467" s="42"/>
      <c r="S467" s="42"/>
      <c r="T467" s="78"/>
      <c r="AT467" s="24" t="s">
        <v>153</v>
      </c>
      <c r="AU467" s="24" t="s">
        <v>167</v>
      </c>
    </row>
    <row r="468" spans="2:65" s="1" customFormat="1" ht="216">
      <c r="B468" s="41"/>
      <c r="C468" s="63"/>
      <c r="D468" s="215" t="s">
        <v>155</v>
      </c>
      <c r="E468" s="63"/>
      <c r="F468" s="218" t="s">
        <v>710</v>
      </c>
      <c r="G468" s="63"/>
      <c r="H468" s="63"/>
      <c r="I468" s="172"/>
      <c r="J468" s="63"/>
      <c r="K468" s="63"/>
      <c r="L468" s="61"/>
      <c r="M468" s="217"/>
      <c r="N468" s="42"/>
      <c r="O468" s="42"/>
      <c r="P468" s="42"/>
      <c r="Q468" s="42"/>
      <c r="R468" s="42"/>
      <c r="S468" s="42"/>
      <c r="T468" s="78"/>
      <c r="AT468" s="24" t="s">
        <v>155</v>
      </c>
      <c r="AU468" s="24" t="s">
        <v>167</v>
      </c>
    </row>
    <row r="469" spans="2:65" s="12" customFormat="1">
      <c r="B469" s="219"/>
      <c r="C469" s="220"/>
      <c r="D469" s="215" t="s">
        <v>157</v>
      </c>
      <c r="E469" s="221" t="s">
        <v>30</v>
      </c>
      <c r="F469" s="222" t="s">
        <v>406</v>
      </c>
      <c r="G469" s="220"/>
      <c r="H469" s="223">
        <v>102</v>
      </c>
      <c r="I469" s="224"/>
      <c r="J469" s="220"/>
      <c r="K469" s="220"/>
      <c r="L469" s="225"/>
      <c r="M469" s="226"/>
      <c r="N469" s="227"/>
      <c r="O469" s="227"/>
      <c r="P469" s="227"/>
      <c r="Q469" s="227"/>
      <c r="R469" s="227"/>
      <c r="S469" s="227"/>
      <c r="T469" s="228"/>
      <c r="AT469" s="229" t="s">
        <v>157</v>
      </c>
      <c r="AU469" s="229" t="s">
        <v>167</v>
      </c>
      <c r="AV469" s="12" t="s">
        <v>83</v>
      </c>
      <c r="AW469" s="12" t="s">
        <v>37</v>
      </c>
      <c r="AX469" s="12" t="s">
        <v>81</v>
      </c>
      <c r="AY469" s="229" t="s">
        <v>144</v>
      </c>
    </row>
    <row r="470" spans="2:65" s="1" customFormat="1" ht="16.5" customHeight="1">
      <c r="B470" s="41"/>
      <c r="C470" s="203" t="s">
        <v>716</v>
      </c>
      <c r="D470" s="203" t="s">
        <v>146</v>
      </c>
      <c r="E470" s="204" t="s">
        <v>717</v>
      </c>
      <c r="F470" s="205" t="s">
        <v>718</v>
      </c>
      <c r="G470" s="206" t="s">
        <v>338</v>
      </c>
      <c r="H470" s="207">
        <v>207</v>
      </c>
      <c r="I470" s="208"/>
      <c r="J470" s="209">
        <f>ROUND(I470*H470,2)</f>
        <v>0</v>
      </c>
      <c r="K470" s="205" t="s">
        <v>150</v>
      </c>
      <c r="L470" s="61"/>
      <c r="M470" s="210" t="s">
        <v>30</v>
      </c>
      <c r="N470" s="211" t="s">
        <v>45</v>
      </c>
      <c r="O470" s="42"/>
      <c r="P470" s="212">
        <f>O470*H470</f>
        <v>0</v>
      </c>
      <c r="Q470" s="212">
        <v>0</v>
      </c>
      <c r="R470" s="212">
        <f>Q470*H470</f>
        <v>0</v>
      </c>
      <c r="S470" s="212">
        <v>0.20499999999999999</v>
      </c>
      <c r="T470" s="213">
        <f>S470*H470</f>
        <v>42.434999999999995</v>
      </c>
      <c r="AR470" s="24" t="s">
        <v>151</v>
      </c>
      <c r="AT470" s="24" t="s">
        <v>146</v>
      </c>
      <c r="AU470" s="24" t="s">
        <v>167</v>
      </c>
      <c r="AY470" s="24" t="s">
        <v>144</v>
      </c>
      <c r="BE470" s="214">
        <f>IF(N470="základní",J470,0)</f>
        <v>0</v>
      </c>
      <c r="BF470" s="214">
        <f>IF(N470="snížená",J470,0)</f>
        <v>0</v>
      </c>
      <c r="BG470" s="214">
        <f>IF(N470="zákl. přenesená",J470,0)</f>
        <v>0</v>
      </c>
      <c r="BH470" s="214">
        <f>IF(N470="sníž. přenesená",J470,0)</f>
        <v>0</v>
      </c>
      <c r="BI470" s="214">
        <f>IF(N470="nulová",J470,0)</f>
        <v>0</v>
      </c>
      <c r="BJ470" s="24" t="s">
        <v>81</v>
      </c>
      <c r="BK470" s="214">
        <f>ROUND(I470*H470,2)</f>
        <v>0</v>
      </c>
      <c r="BL470" s="24" t="s">
        <v>151</v>
      </c>
      <c r="BM470" s="24" t="s">
        <v>719</v>
      </c>
    </row>
    <row r="471" spans="2:65" s="1" customFormat="1" ht="27">
      <c r="B471" s="41"/>
      <c r="C471" s="63"/>
      <c r="D471" s="215" t="s">
        <v>153</v>
      </c>
      <c r="E471" s="63"/>
      <c r="F471" s="216" t="s">
        <v>720</v>
      </c>
      <c r="G471" s="63"/>
      <c r="H471" s="63"/>
      <c r="I471" s="172"/>
      <c r="J471" s="63"/>
      <c r="K471" s="63"/>
      <c r="L471" s="61"/>
      <c r="M471" s="217"/>
      <c r="N471" s="42"/>
      <c r="O471" s="42"/>
      <c r="P471" s="42"/>
      <c r="Q471" s="42"/>
      <c r="R471" s="42"/>
      <c r="S471" s="42"/>
      <c r="T471" s="78"/>
      <c r="AT471" s="24" t="s">
        <v>153</v>
      </c>
      <c r="AU471" s="24" t="s">
        <v>167</v>
      </c>
    </row>
    <row r="472" spans="2:65" s="1" customFormat="1" ht="148.5">
      <c r="B472" s="41"/>
      <c r="C472" s="63"/>
      <c r="D472" s="215" t="s">
        <v>155</v>
      </c>
      <c r="E472" s="63"/>
      <c r="F472" s="218" t="s">
        <v>721</v>
      </c>
      <c r="G472" s="63"/>
      <c r="H472" s="63"/>
      <c r="I472" s="172"/>
      <c r="J472" s="63"/>
      <c r="K472" s="63"/>
      <c r="L472" s="61"/>
      <c r="M472" s="217"/>
      <c r="N472" s="42"/>
      <c r="O472" s="42"/>
      <c r="P472" s="42"/>
      <c r="Q472" s="42"/>
      <c r="R472" s="42"/>
      <c r="S472" s="42"/>
      <c r="T472" s="78"/>
      <c r="AT472" s="24" t="s">
        <v>155</v>
      </c>
      <c r="AU472" s="24" t="s">
        <v>167</v>
      </c>
    </row>
    <row r="473" spans="2:65" s="12" customFormat="1">
      <c r="B473" s="219"/>
      <c r="C473" s="220"/>
      <c r="D473" s="215" t="s">
        <v>157</v>
      </c>
      <c r="E473" s="221" t="s">
        <v>30</v>
      </c>
      <c r="F473" s="222" t="s">
        <v>722</v>
      </c>
      <c r="G473" s="220"/>
      <c r="H473" s="223">
        <v>207</v>
      </c>
      <c r="I473" s="224"/>
      <c r="J473" s="220"/>
      <c r="K473" s="220"/>
      <c r="L473" s="225"/>
      <c r="M473" s="226"/>
      <c r="N473" s="227"/>
      <c r="O473" s="227"/>
      <c r="P473" s="227"/>
      <c r="Q473" s="227"/>
      <c r="R473" s="227"/>
      <c r="S473" s="227"/>
      <c r="T473" s="228"/>
      <c r="AT473" s="229" t="s">
        <v>157</v>
      </c>
      <c r="AU473" s="229" t="s">
        <v>167</v>
      </c>
      <c r="AV473" s="12" t="s">
        <v>83</v>
      </c>
      <c r="AW473" s="12" t="s">
        <v>37</v>
      </c>
      <c r="AX473" s="12" t="s">
        <v>81</v>
      </c>
      <c r="AY473" s="229" t="s">
        <v>144</v>
      </c>
    </row>
    <row r="474" spans="2:65" s="1" customFormat="1" ht="16.5" customHeight="1">
      <c r="B474" s="41"/>
      <c r="C474" s="203" t="s">
        <v>723</v>
      </c>
      <c r="D474" s="203" t="s">
        <v>146</v>
      </c>
      <c r="E474" s="204" t="s">
        <v>724</v>
      </c>
      <c r="F474" s="205" t="s">
        <v>725</v>
      </c>
      <c r="G474" s="206" t="s">
        <v>338</v>
      </c>
      <c r="H474" s="207">
        <v>201</v>
      </c>
      <c r="I474" s="208"/>
      <c r="J474" s="209">
        <f>ROUND(I474*H474,2)</f>
        <v>0</v>
      </c>
      <c r="K474" s="205" t="s">
        <v>150</v>
      </c>
      <c r="L474" s="61"/>
      <c r="M474" s="210" t="s">
        <v>30</v>
      </c>
      <c r="N474" s="211" t="s">
        <v>45</v>
      </c>
      <c r="O474" s="42"/>
      <c r="P474" s="212">
        <f>O474*H474</f>
        <v>0</v>
      </c>
      <c r="Q474" s="212">
        <v>0</v>
      </c>
      <c r="R474" s="212">
        <f>Q474*H474</f>
        <v>0</v>
      </c>
      <c r="S474" s="212">
        <v>0.115</v>
      </c>
      <c r="T474" s="213">
        <f>S474*H474</f>
        <v>23.115000000000002</v>
      </c>
      <c r="AR474" s="24" t="s">
        <v>151</v>
      </c>
      <c r="AT474" s="24" t="s">
        <v>146</v>
      </c>
      <c r="AU474" s="24" t="s">
        <v>167</v>
      </c>
      <c r="AY474" s="24" t="s">
        <v>144</v>
      </c>
      <c r="BE474" s="214">
        <f>IF(N474="základní",J474,0)</f>
        <v>0</v>
      </c>
      <c r="BF474" s="214">
        <f>IF(N474="snížená",J474,0)</f>
        <v>0</v>
      </c>
      <c r="BG474" s="214">
        <f>IF(N474="zákl. přenesená",J474,0)</f>
        <v>0</v>
      </c>
      <c r="BH474" s="214">
        <f>IF(N474="sníž. přenesená",J474,0)</f>
        <v>0</v>
      </c>
      <c r="BI474" s="214">
        <f>IF(N474="nulová",J474,0)</f>
        <v>0</v>
      </c>
      <c r="BJ474" s="24" t="s">
        <v>81</v>
      </c>
      <c r="BK474" s="214">
        <f>ROUND(I474*H474,2)</f>
        <v>0</v>
      </c>
      <c r="BL474" s="24" t="s">
        <v>151</v>
      </c>
      <c r="BM474" s="24" t="s">
        <v>726</v>
      </c>
    </row>
    <row r="475" spans="2:65" s="1" customFormat="1" ht="27">
      <c r="B475" s="41"/>
      <c r="C475" s="63"/>
      <c r="D475" s="215" t="s">
        <v>153</v>
      </c>
      <c r="E475" s="63"/>
      <c r="F475" s="216" t="s">
        <v>727</v>
      </c>
      <c r="G475" s="63"/>
      <c r="H475" s="63"/>
      <c r="I475" s="172"/>
      <c r="J475" s="63"/>
      <c r="K475" s="63"/>
      <c r="L475" s="61"/>
      <c r="M475" s="217"/>
      <c r="N475" s="42"/>
      <c r="O475" s="42"/>
      <c r="P475" s="42"/>
      <c r="Q475" s="42"/>
      <c r="R475" s="42"/>
      <c r="S475" s="42"/>
      <c r="T475" s="78"/>
      <c r="AT475" s="24" t="s">
        <v>153</v>
      </c>
      <c r="AU475" s="24" t="s">
        <v>167</v>
      </c>
    </row>
    <row r="476" spans="2:65" s="1" customFormat="1" ht="148.5">
      <c r="B476" s="41"/>
      <c r="C476" s="63"/>
      <c r="D476" s="215" t="s">
        <v>155</v>
      </c>
      <c r="E476" s="63"/>
      <c r="F476" s="218" t="s">
        <v>721</v>
      </c>
      <c r="G476" s="63"/>
      <c r="H476" s="63"/>
      <c r="I476" s="172"/>
      <c r="J476" s="63"/>
      <c r="K476" s="63"/>
      <c r="L476" s="61"/>
      <c r="M476" s="217"/>
      <c r="N476" s="42"/>
      <c r="O476" s="42"/>
      <c r="P476" s="42"/>
      <c r="Q476" s="42"/>
      <c r="R476" s="42"/>
      <c r="S476" s="42"/>
      <c r="T476" s="78"/>
      <c r="AT476" s="24" t="s">
        <v>155</v>
      </c>
      <c r="AU476" s="24" t="s">
        <v>167</v>
      </c>
    </row>
    <row r="477" spans="2:65" s="1" customFormat="1" ht="27">
      <c r="B477" s="41"/>
      <c r="C477" s="63"/>
      <c r="D477" s="215" t="s">
        <v>204</v>
      </c>
      <c r="E477" s="63"/>
      <c r="F477" s="218" t="s">
        <v>728</v>
      </c>
      <c r="G477" s="63"/>
      <c r="H477" s="63"/>
      <c r="I477" s="172"/>
      <c r="J477" s="63"/>
      <c r="K477" s="63"/>
      <c r="L477" s="61"/>
      <c r="M477" s="217"/>
      <c r="N477" s="42"/>
      <c r="O477" s="42"/>
      <c r="P477" s="42"/>
      <c r="Q477" s="42"/>
      <c r="R477" s="42"/>
      <c r="S477" s="42"/>
      <c r="T477" s="78"/>
      <c r="AT477" s="24" t="s">
        <v>204</v>
      </c>
      <c r="AU477" s="24" t="s">
        <v>167</v>
      </c>
    </row>
    <row r="478" spans="2:65" s="12" customFormat="1">
      <c r="B478" s="219"/>
      <c r="C478" s="220"/>
      <c r="D478" s="215" t="s">
        <v>157</v>
      </c>
      <c r="E478" s="221" t="s">
        <v>30</v>
      </c>
      <c r="F478" s="222" t="s">
        <v>729</v>
      </c>
      <c r="G478" s="220"/>
      <c r="H478" s="223">
        <v>201</v>
      </c>
      <c r="I478" s="224"/>
      <c r="J478" s="220"/>
      <c r="K478" s="220"/>
      <c r="L478" s="225"/>
      <c r="M478" s="226"/>
      <c r="N478" s="227"/>
      <c r="O478" s="227"/>
      <c r="P478" s="227"/>
      <c r="Q478" s="227"/>
      <c r="R478" s="227"/>
      <c r="S478" s="227"/>
      <c r="T478" s="228"/>
      <c r="AT478" s="229" t="s">
        <v>157</v>
      </c>
      <c r="AU478" s="229" t="s">
        <v>167</v>
      </c>
      <c r="AV478" s="12" t="s">
        <v>83</v>
      </c>
      <c r="AW478" s="12" t="s">
        <v>37</v>
      </c>
      <c r="AX478" s="12" t="s">
        <v>81</v>
      </c>
      <c r="AY478" s="229" t="s">
        <v>144</v>
      </c>
    </row>
    <row r="479" spans="2:65" s="1" customFormat="1" ht="16.5" customHeight="1">
      <c r="B479" s="41"/>
      <c r="C479" s="203" t="s">
        <v>730</v>
      </c>
      <c r="D479" s="203" t="s">
        <v>146</v>
      </c>
      <c r="E479" s="204" t="s">
        <v>731</v>
      </c>
      <c r="F479" s="205" t="s">
        <v>732</v>
      </c>
      <c r="G479" s="206" t="s">
        <v>149</v>
      </c>
      <c r="H479" s="207">
        <v>3</v>
      </c>
      <c r="I479" s="208"/>
      <c r="J479" s="209">
        <f>ROUND(I479*H479,2)</f>
        <v>0</v>
      </c>
      <c r="K479" s="205" t="s">
        <v>150</v>
      </c>
      <c r="L479" s="61"/>
      <c r="M479" s="210" t="s">
        <v>30</v>
      </c>
      <c r="N479" s="211" t="s">
        <v>45</v>
      </c>
      <c r="O479" s="42"/>
      <c r="P479" s="212">
        <f>O479*H479</f>
        <v>0</v>
      </c>
      <c r="Q479" s="212">
        <v>0</v>
      </c>
      <c r="R479" s="212">
        <f>Q479*H479</f>
        <v>0</v>
      </c>
      <c r="S479" s="212">
        <v>2.2000000000000002</v>
      </c>
      <c r="T479" s="213">
        <f>S479*H479</f>
        <v>6.6000000000000005</v>
      </c>
      <c r="AR479" s="24" t="s">
        <v>151</v>
      </c>
      <c r="AT479" s="24" t="s">
        <v>146</v>
      </c>
      <c r="AU479" s="24" t="s">
        <v>167</v>
      </c>
      <c r="AY479" s="24" t="s">
        <v>144</v>
      </c>
      <c r="BE479" s="214">
        <f>IF(N479="základní",J479,0)</f>
        <v>0</v>
      </c>
      <c r="BF479" s="214">
        <f>IF(N479="snížená",J479,0)</f>
        <v>0</v>
      </c>
      <c r="BG479" s="214">
        <f>IF(N479="zákl. přenesená",J479,0)</f>
        <v>0</v>
      </c>
      <c r="BH479" s="214">
        <f>IF(N479="sníž. přenesená",J479,0)</f>
        <v>0</v>
      </c>
      <c r="BI479" s="214">
        <f>IF(N479="nulová",J479,0)</f>
        <v>0</v>
      </c>
      <c r="BJ479" s="24" t="s">
        <v>81</v>
      </c>
      <c r="BK479" s="214">
        <f>ROUND(I479*H479,2)</f>
        <v>0</v>
      </c>
      <c r="BL479" s="24" t="s">
        <v>151</v>
      </c>
      <c r="BM479" s="24" t="s">
        <v>733</v>
      </c>
    </row>
    <row r="480" spans="2:65" s="1" customFormat="1">
      <c r="B480" s="41"/>
      <c r="C480" s="63"/>
      <c r="D480" s="215" t="s">
        <v>153</v>
      </c>
      <c r="E480" s="63"/>
      <c r="F480" s="216" t="s">
        <v>734</v>
      </c>
      <c r="G480" s="63"/>
      <c r="H480" s="63"/>
      <c r="I480" s="172"/>
      <c r="J480" s="63"/>
      <c r="K480" s="63"/>
      <c r="L480" s="61"/>
      <c r="M480" s="217"/>
      <c r="N480" s="42"/>
      <c r="O480" s="42"/>
      <c r="P480" s="42"/>
      <c r="Q480" s="42"/>
      <c r="R480" s="42"/>
      <c r="S480" s="42"/>
      <c r="T480" s="78"/>
      <c r="AT480" s="24" t="s">
        <v>153</v>
      </c>
      <c r="AU480" s="24" t="s">
        <v>167</v>
      </c>
    </row>
    <row r="481" spans="2:65" s="1" customFormat="1" ht="40.5">
      <c r="B481" s="41"/>
      <c r="C481" s="63"/>
      <c r="D481" s="215" t="s">
        <v>155</v>
      </c>
      <c r="E481" s="63"/>
      <c r="F481" s="218" t="s">
        <v>735</v>
      </c>
      <c r="G481" s="63"/>
      <c r="H481" s="63"/>
      <c r="I481" s="172"/>
      <c r="J481" s="63"/>
      <c r="K481" s="63"/>
      <c r="L481" s="61"/>
      <c r="M481" s="217"/>
      <c r="N481" s="42"/>
      <c r="O481" s="42"/>
      <c r="P481" s="42"/>
      <c r="Q481" s="42"/>
      <c r="R481" s="42"/>
      <c r="S481" s="42"/>
      <c r="T481" s="78"/>
      <c r="AT481" s="24" t="s">
        <v>155</v>
      </c>
      <c r="AU481" s="24" t="s">
        <v>167</v>
      </c>
    </row>
    <row r="482" spans="2:65" s="12" customFormat="1">
      <c r="B482" s="219"/>
      <c r="C482" s="220"/>
      <c r="D482" s="215" t="s">
        <v>157</v>
      </c>
      <c r="E482" s="221" t="s">
        <v>30</v>
      </c>
      <c r="F482" s="222" t="s">
        <v>167</v>
      </c>
      <c r="G482" s="220"/>
      <c r="H482" s="223">
        <v>3</v>
      </c>
      <c r="I482" s="224"/>
      <c r="J482" s="220"/>
      <c r="K482" s="220"/>
      <c r="L482" s="225"/>
      <c r="M482" s="226"/>
      <c r="N482" s="227"/>
      <c r="O482" s="227"/>
      <c r="P482" s="227"/>
      <c r="Q482" s="227"/>
      <c r="R482" s="227"/>
      <c r="S482" s="227"/>
      <c r="T482" s="228"/>
      <c r="AT482" s="229" t="s">
        <v>157</v>
      </c>
      <c r="AU482" s="229" t="s">
        <v>167</v>
      </c>
      <c r="AV482" s="12" t="s">
        <v>83</v>
      </c>
      <c r="AW482" s="12" t="s">
        <v>37</v>
      </c>
      <c r="AX482" s="12" t="s">
        <v>81</v>
      </c>
      <c r="AY482" s="229" t="s">
        <v>144</v>
      </c>
    </row>
    <row r="483" spans="2:65" s="1" customFormat="1" ht="25.5" customHeight="1">
      <c r="B483" s="41"/>
      <c r="C483" s="203" t="s">
        <v>647</v>
      </c>
      <c r="D483" s="203" t="s">
        <v>146</v>
      </c>
      <c r="E483" s="204" t="s">
        <v>736</v>
      </c>
      <c r="F483" s="205" t="s">
        <v>737</v>
      </c>
      <c r="G483" s="206" t="s">
        <v>338</v>
      </c>
      <c r="H483" s="207">
        <v>5</v>
      </c>
      <c r="I483" s="208"/>
      <c r="J483" s="209">
        <f>ROUND(I483*H483,2)</f>
        <v>0</v>
      </c>
      <c r="K483" s="205" t="s">
        <v>150</v>
      </c>
      <c r="L483" s="61"/>
      <c r="M483" s="210" t="s">
        <v>30</v>
      </c>
      <c r="N483" s="211" t="s">
        <v>45</v>
      </c>
      <c r="O483" s="42"/>
      <c r="P483" s="212">
        <f>O483*H483</f>
        <v>0</v>
      </c>
      <c r="Q483" s="212">
        <v>0</v>
      </c>
      <c r="R483" s="212">
        <f>Q483*H483</f>
        <v>0</v>
      </c>
      <c r="S483" s="212">
        <v>3.5000000000000003E-2</v>
      </c>
      <c r="T483" s="213">
        <f>S483*H483</f>
        <v>0.17500000000000002</v>
      </c>
      <c r="AR483" s="24" t="s">
        <v>151</v>
      </c>
      <c r="AT483" s="24" t="s">
        <v>146</v>
      </c>
      <c r="AU483" s="24" t="s">
        <v>167</v>
      </c>
      <c r="AY483" s="24" t="s">
        <v>144</v>
      </c>
      <c r="BE483" s="214">
        <f>IF(N483="základní",J483,0)</f>
        <v>0</v>
      </c>
      <c r="BF483" s="214">
        <f>IF(N483="snížená",J483,0)</f>
        <v>0</v>
      </c>
      <c r="BG483" s="214">
        <f>IF(N483="zákl. přenesená",J483,0)</f>
        <v>0</v>
      </c>
      <c r="BH483" s="214">
        <f>IF(N483="sníž. přenesená",J483,0)</f>
        <v>0</v>
      </c>
      <c r="BI483" s="214">
        <f>IF(N483="nulová",J483,0)</f>
        <v>0</v>
      </c>
      <c r="BJ483" s="24" t="s">
        <v>81</v>
      </c>
      <c r="BK483" s="214">
        <f>ROUND(I483*H483,2)</f>
        <v>0</v>
      </c>
      <c r="BL483" s="24" t="s">
        <v>151</v>
      </c>
      <c r="BM483" s="24" t="s">
        <v>738</v>
      </c>
    </row>
    <row r="484" spans="2:65" s="1" customFormat="1" ht="40.5">
      <c r="B484" s="41"/>
      <c r="C484" s="63"/>
      <c r="D484" s="215" t="s">
        <v>153</v>
      </c>
      <c r="E484" s="63"/>
      <c r="F484" s="216" t="s">
        <v>739</v>
      </c>
      <c r="G484" s="63"/>
      <c r="H484" s="63"/>
      <c r="I484" s="172"/>
      <c r="J484" s="63"/>
      <c r="K484" s="63"/>
      <c r="L484" s="61"/>
      <c r="M484" s="217"/>
      <c r="N484" s="42"/>
      <c r="O484" s="42"/>
      <c r="P484" s="42"/>
      <c r="Q484" s="42"/>
      <c r="R484" s="42"/>
      <c r="S484" s="42"/>
      <c r="T484" s="78"/>
      <c r="AT484" s="24" t="s">
        <v>153</v>
      </c>
      <c r="AU484" s="24" t="s">
        <v>167</v>
      </c>
    </row>
    <row r="485" spans="2:65" s="1" customFormat="1" ht="108">
      <c r="B485" s="41"/>
      <c r="C485" s="63"/>
      <c r="D485" s="215" t="s">
        <v>155</v>
      </c>
      <c r="E485" s="63"/>
      <c r="F485" s="218" t="s">
        <v>740</v>
      </c>
      <c r="G485" s="63"/>
      <c r="H485" s="63"/>
      <c r="I485" s="172"/>
      <c r="J485" s="63"/>
      <c r="K485" s="63"/>
      <c r="L485" s="61"/>
      <c r="M485" s="217"/>
      <c r="N485" s="42"/>
      <c r="O485" s="42"/>
      <c r="P485" s="42"/>
      <c r="Q485" s="42"/>
      <c r="R485" s="42"/>
      <c r="S485" s="42"/>
      <c r="T485" s="78"/>
      <c r="AT485" s="24" t="s">
        <v>155</v>
      </c>
      <c r="AU485" s="24" t="s">
        <v>167</v>
      </c>
    </row>
    <row r="486" spans="2:65" s="12" customFormat="1">
      <c r="B486" s="219"/>
      <c r="C486" s="220"/>
      <c r="D486" s="215" t="s">
        <v>157</v>
      </c>
      <c r="E486" s="221" t="s">
        <v>30</v>
      </c>
      <c r="F486" s="222" t="s">
        <v>179</v>
      </c>
      <c r="G486" s="220"/>
      <c r="H486" s="223">
        <v>5</v>
      </c>
      <c r="I486" s="224"/>
      <c r="J486" s="220"/>
      <c r="K486" s="220"/>
      <c r="L486" s="225"/>
      <c r="M486" s="226"/>
      <c r="N486" s="227"/>
      <c r="O486" s="227"/>
      <c r="P486" s="227"/>
      <c r="Q486" s="227"/>
      <c r="R486" s="227"/>
      <c r="S486" s="227"/>
      <c r="T486" s="228"/>
      <c r="AT486" s="229" t="s">
        <v>157</v>
      </c>
      <c r="AU486" s="229" t="s">
        <v>167</v>
      </c>
      <c r="AV486" s="12" t="s">
        <v>83</v>
      </c>
      <c r="AW486" s="12" t="s">
        <v>37</v>
      </c>
      <c r="AX486" s="12" t="s">
        <v>81</v>
      </c>
      <c r="AY486" s="229" t="s">
        <v>144</v>
      </c>
    </row>
    <row r="487" spans="2:65" s="1" customFormat="1" ht="16.5" customHeight="1">
      <c r="B487" s="41"/>
      <c r="C487" s="203" t="s">
        <v>675</v>
      </c>
      <c r="D487" s="203" t="s">
        <v>146</v>
      </c>
      <c r="E487" s="204" t="s">
        <v>741</v>
      </c>
      <c r="F487" s="205" t="s">
        <v>742</v>
      </c>
      <c r="G487" s="206" t="s">
        <v>149</v>
      </c>
      <c r="H487" s="207">
        <v>5.1999999999999998E-2</v>
      </c>
      <c r="I487" s="208"/>
      <c r="J487" s="209">
        <f>ROUND(I487*H487,2)</f>
        <v>0</v>
      </c>
      <c r="K487" s="205" t="s">
        <v>150</v>
      </c>
      <c r="L487" s="61"/>
      <c r="M487" s="210" t="s">
        <v>30</v>
      </c>
      <c r="N487" s="211" t="s">
        <v>45</v>
      </c>
      <c r="O487" s="42"/>
      <c r="P487" s="212">
        <f>O487*H487</f>
        <v>0</v>
      </c>
      <c r="Q487" s="212">
        <v>0</v>
      </c>
      <c r="R487" s="212">
        <f>Q487*H487</f>
        <v>0</v>
      </c>
      <c r="S487" s="212">
        <v>2.6</v>
      </c>
      <c r="T487" s="213">
        <f>S487*H487</f>
        <v>0.13519999999999999</v>
      </c>
      <c r="AR487" s="24" t="s">
        <v>151</v>
      </c>
      <c r="AT487" s="24" t="s">
        <v>146</v>
      </c>
      <c r="AU487" s="24" t="s">
        <v>167</v>
      </c>
      <c r="AY487" s="24" t="s">
        <v>144</v>
      </c>
      <c r="BE487" s="214">
        <f>IF(N487="základní",J487,0)</f>
        <v>0</v>
      </c>
      <c r="BF487" s="214">
        <f>IF(N487="snížená",J487,0)</f>
        <v>0</v>
      </c>
      <c r="BG487" s="214">
        <f>IF(N487="zákl. přenesená",J487,0)</f>
        <v>0</v>
      </c>
      <c r="BH487" s="214">
        <f>IF(N487="sníž. přenesená",J487,0)</f>
        <v>0</v>
      </c>
      <c r="BI487" s="214">
        <f>IF(N487="nulová",J487,0)</f>
        <v>0</v>
      </c>
      <c r="BJ487" s="24" t="s">
        <v>81</v>
      </c>
      <c r="BK487" s="214">
        <f>ROUND(I487*H487,2)</f>
        <v>0</v>
      </c>
      <c r="BL487" s="24" t="s">
        <v>151</v>
      </c>
      <c r="BM487" s="24" t="s">
        <v>743</v>
      </c>
    </row>
    <row r="488" spans="2:65" s="1" customFormat="1">
      <c r="B488" s="41"/>
      <c r="C488" s="63"/>
      <c r="D488" s="215" t="s">
        <v>153</v>
      </c>
      <c r="E488" s="63"/>
      <c r="F488" s="216" t="s">
        <v>744</v>
      </c>
      <c r="G488" s="63"/>
      <c r="H488" s="63"/>
      <c r="I488" s="172"/>
      <c r="J488" s="63"/>
      <c r="K488" s="63"/>
      <c r="L488" s="61"/>
      <c r="M488" s="217"/>
      <c r="N488" s="42"/>
      <c r="O488" s="42"/>
      <c r="P488" s="42"/>
      <c r="Q488" s="42"/>
      <c r="R488" s="42"/>
      <c r="S488" s="42"/>
      <c r="T488" s="78"/>
      <c r="AT488" s="24" t="s">
        <v>153</v>
      </c>
      <c r="AU488" s="24" t="s">
        <v>167</v>
      </c>
    </row>
    <row r="489" spans="2:65" s="1" customFormat="1" ht="27">
      <c r="B489" s="41"/>
      <c r="C489" s="63"/>
      <c r="D489" s="215" t="s">
        <v>155</v>
      </c>
      <c r="E489" s="63"/>
      <c r="F489" s="218" t="s">
        <v>745</v>
      </c>
      <c r="G489" s="63"/>
      <c r="H489" s="63"/>
      <c r="I489" s="172"/>
      <c r="J489" s="63"/>
      <c r="K489" s="63"/>
      <c r="L489" s="61"/>
      <c r="M489" s="217"/>
      <c r="N489" s="42"/>
      <c r="O489" s="42"/>
      <c r="P489" s="42"/>
      <c r="Q489" s="42"/>
      <c r="R489" s="42"/>
      <c r="S489" s="42"/>
      <c r="T489" s="78"/>
      <c r="AT489" s="24" t="s">
        <v>155</v>
      </c>
      <c r="AU489" s="24" t="s">
        <v>167</v>
      </c>
    </row>
    <row r="490" spans="2:65" s="12" customFormat="1">
      <c r="B490" s="219"/>
      <c r="C490" s="220"/>
      <c r="D490" s="215" t="s">
        <v>157</v>
      </c>
      <c r="E490" s="221" t="s">
        <v>30</v>
      </c>
      <c r="F490" s="222" t="s">
        <v>746</v>
      </c>
      <c r="G490" s="220"/>
      <c r="H490" s="223">
        <v>5.1999999999999998E-2</v>
      </c>
      <c r="I490" s="224"/>
      <c r="J490" s="220"/>
      <c r="K490" s="220"/>
      <c r="L490" s="225"/>
      <c r="M490" s="226"/>
      <c r="N490" s="227"/>
      <c r="O490" s="227"/>
      <c r="P490" s="227"/>
      <c r="Q490" s="227"/>
      <c r="R490" s="227"/>
      <c r="S490" s="227"/>
      <c r="T490" s="228"/>
      <c r="AT490" s="229" t="s">
        <v>157</v>
      </c>
      <c r="AU490" s="229" t="s">
        <v>167</v>
      </c>
      <c r="AV490" s="12" t="s">
        <v>83</v>
      </c>
      <c r="AW490" s="12" t="s">
        <v>37</v>
      </c>
      <c r="AX490" s="12" t="s">
        <v>81</v>
      </c>
      <c r="AY490" s="229" t="s">
        <v>144</v>
      </c>
    </row>
    <row r="491" spans="2:65" s="11" customFormat="1" ht="29.85" customHeight="1">
      <c r="B491" s="187"/>
      <c r="C491" s="188"/>
      <c r="D491" s="189" t="s">
        <v>73</v>
      </c>
      <c r="E491" s="201" t="s">
        <v>747</v>
      </c>
      <c r="F491" s="201" t="s">
        <v>748</v>
      </c>
      <c r="G491" s="188"/>
      <c r="H491" s="188"/>
      <c r="I491" s="191"/>
      <c r="J491" s="202">
        <f>BK491</f>
        <v>0</v>
      </c>
      <c r="K491" s="188"/>
      <c r="L491" s="193"/>
      <c r="M491" s="194"/>
      <c r="N491" s="195"/>
      <c r="O491" s="195"/>
      <c r="P491" s="196">
        <f>SUM(P492:P533)</f>
        <v>0</v>
      </c>
      <c r="Q491" s="195"/>
      <c r="R491" s="196">
        <f>SUM(R492:R533)</f>
        <v>0</v>
      </c>
      <c r="S491" s="195"/>
      <c r="T491" s="197">
        <f>SUM(T492:T533)</f>
        <v>0</v>
      </c>
      <c r="AR491" s="198" t="s">
        <v>81</v>
      </c>
      <c r="AT491" s="199" t="s">
        <v>73</v>
      </c>
      <c r="AU491" s="199" t="s">
        <v>81</v>
      </c>
      <c r="AY491" s="198" t="s">
        <v>144</v>
      </c>
      <c r="BK491" s="200">
        <f>SUM(BK492:BK533)</f>
        <v>0</v>
      </c>
    </row>
    <row r="492" spans="2:65" s="1" customFormat="1" ht="16.5" customHeight="1">
      <c r="B492" s="41"/>
      <c r="C492" s="203" t="s">
        <v>749</v>
      </c>
      <c r="D492" s="203" t="s">
        <v>146</v>
      </c>
      <c r="E492" s="204" t="s">
        <v>750</v>
      </c>
      <c r="F492" s="205" t="s">
        <v>751</v>
      </c>
      <c r="G492" s="206" t="s">
        <v>253</v>
      </c>
      <c r="H492" s="207">
        <v>33.694000000000003</v>
      </c>
      <c r="I492" s="208"/>
      <c r="J492" s="209">
        <f>ROUND(I492*H492,2)</f>
        <v>0</v>
      </c>
      <c r="K492" s="205" t="s">
        <v>150</v>
      </c>
      <c r="L492" s="61"/>
      <c r="M492" s="210" t="s">
        <v>30</v>
      </c>
      <c r="N492" s="211" t="s">
        <v>45</v>
      </c>
      <c r="O492" s="42"/>
      <c r="P492" s="212">
        <f>O492*H492</f>
        <v>0</v>
      </c>
      <c r="Q492" s="212">
        <v>0</v>
      </c>
      <c r="R492" s="212">
        <f>Q492*H492</f>
        <v>0</v>
      </c>
      <c r="S492" s="212">
        <v>0</v>
      </c>
      <c r="T492" s="213">
        <f>S492*H492</f>
        <v>0</v>
      </c>
      <c r="AR492" s="24" t="s">
        <v>151</v>
      </c>
      <c r="AT492" s="24" t="s">
        <v>146</v>
      </c>
      <c r="AU492" s="24" t="s">
        <v>83</v>
      </c>
      <c r="AY492" s="24" t="s">
        <v>144</v>
      </c>
      <c r="BE492" s="214">
        <f>IF(N492="základní",J492,0)</f>
        <v>0</v>
      </c>
      <c r="BF492" s="214">
        <f>IF(N492="snížená",J492,0)</f>
        <v>0</v>
      </c>
      <c r="BG492" s="214">
        <f>IF(N492="zákl. přenesená",J492,0)</f>
        <v>0</v>
      </c>
      <c r="BH492" s="214">
        <f>IF(N492="sníž. přenesená",J492,0)</f>
        <v>0</v>
      </c>
      <c r="BI492" s="214">
        <f>IF(N492="nulová",J492,0)</f>
        <v>0</v>
      </c>
      <c r="BJ492" s="24" t="s">
        <v>81</v>
      </c>
      <c r="BK492" s="214">
        <f>ROUND(I492*H492,2)</f>
        <v>0</v>
      </c>
      <c r="BL492" s="24" t="s">
        <v>151</v>
      </c>
      <c r="BM492" s="24" t="s">
        <v>752</v>
      </c>
    </row>
    <row r="493" spans="2:65" s="1" customFormat="1" ht="27">
      <c r="B493" s="41"/>
      <c r="C493" s="63"/>
      <c r="D493" s="215" t="s">
        <v>153</v>
      </c>
      <c r="E493" s="63"/>
      <c r="F493" s="216" t="s">
        <v>753</v>
      </c>
      <c r="G493" s="63"/>
      <c r="H493" s="63"/>
      <c r="I493" s="172"/>
      <c r="J493" s="63"/>
      <c r="K493" s="63"/>
      <c r="L493" s="61"/>
      <c r="M493" s="217"/>
      <c r="N493" s="42"/>
      <c r="O493" s="42"/>
      <c r="P493" s="42"/>
      <c r="Q493" s="42"/>
      <c r="R493" s="42"/>
      <c r="S493" s="42"/>
      <c r="T493" s="78"/>
      <c r="AT493" s="24" t="s">
        <v>153</v>
      </c>
      <c r="AU493" s="24" t="s">
        <v>83</v>
      </c>
    </row>
    <row r="494" spans="2:65" s="1" customFormat="1" ht="94.5">
      <c r="B494" s="41"/>
      <c r="C494" s="63"/>
      <c r="D494" s="215" t="s">
        <v>155</v>
      </c>
      <c r="E494" s="63"/>
      <c r="F494" s="218" t="s">
        <v>754</v>
      </c>
      <c r="G494" s="63"/>
      <c r="H494" s="63"/>
      <c r="I494" s="172"/>
      <c r="J494" s="63"/>
      <c r="K494" s="63"/>
      <c r="L494" s="61"/>
      <c r="M494" s="217"/>
      <c r="N494" s="42"/>
      <c r="O494" s="42"/>
      <c r="P494" s="42"/>
      <c r="Q494" s="42"/>
      <c r="R494" s="42"/>
      <c r="S494" s="42"/>
      <c r="T494" s="78"/>
      <c r="AT494" s="24" t="s">
        <v>155</v>
      </c>
      <c r="AU494" s="24" t="s">
        <v>83</v>
      </c>
    </row>
    <row r="495" spans="2:65" s="12" customFormat="1">
      <c r="B495" s="219"/>
      <c r="C495" s="220"/>
      <c r="D495" s="215" t="s">
        <v>157</v>
      </c>
      <c r="E495" s="221" t="s">
        <v>30</v>
      </c>
      <c r="F495" s="222" t="s">
        <v>755</v>
      </c>
      <c r="G495" s="220"/>
      <c r="H495" s="223">
        <v>4.93</v>
      </c>
      <c r="I495" s="224"/>
      <c r="J495" s="220"/>
      <c r="K495" s="220"/>
      <c r="L495" s="225"/>
      <c r="M495" s="226"/>
      <c r="N495" s="227"/>
      <c r="O495" s="227"/>
      <c r="P495" s="227"/>
      <c r="Q495" s="227"/>
      <c r="R495" s="227"/>
      <c r="S495" s="227"/>
      <c r="T495" s="228"/>
      <c r="AT495" s="229" t="s">
        <v>157</v>
      </c>
      <c r="AU495" s="229" t="s">
        <v>83</v>
      </c>
      <c r="AV495" s="12" t="s">
        <v>83</v>
      </c>
      <c r="AW495" s="12" t="s">
        <v>37</v>
      </c>
      <c r="AX495" s="12" t="s">
        <v>74</v>
      </c>
      <c r="AY495" s="229" t="s">
        <v>144</v>
      </c>
    </row>
    <row r="496" spans="2:65" s="12" customFormat="1">
      <c r="B496" s="219"/>
      <c r="C496" s="220"/>
      <c r="D496" s="215" t="s">
        <v>157</v>
      </c>
      <c r="E496" s="221" t="s">
        <v>30</v>
      </c>
      <c r="F496" s="222" t="s">
        <v>756</v>
      </c>
      <c r="G496" s="220"/>
      <c r="H496" s="223">
        <v>28.763999999999999</v>
      </c>
      <c r="I496" s="224"/>
      <c r="J496" s="220"/>
      <c r="K496" s="220"/>
      <c r="L496" s="225"/>
      <c r="M496" s="226"/>
      <c r="N496" s="227"/>
      <c r="O496" s="227"/>
      <c r="P496" s="227"/>
      <c r="Q496" s="227"/>
      <c r="R496" s="227"/>
      <c r="S496" s="227"/>
      <c r="T496" s="228"/>
      <c r="AT496" s="229" t="s">
        <v>157</v>
      </c>
      <c r="AU496" s="229" t="s">
        <v>83</v>
      </c>
      <c r="AV496" s="12" t="s">
        <v>83</v>
      </c>
      <c r="AW496" s="12" t="s">
        <v>37</v>
      </c>
      <c r="AX496" s="12" t="s">
        <v>74</v>
      </c>
      <c r="AY496" s="229" t="s">
        <v>144</v>
      </c>
    </row>
    <row r="497" spans="2:65" s="13" customFormat="1">
      <c r="B497" s="230"/>
      <c r="C497" s="231"/>
      <c r="D497" s="215" t="s">
        <v>157</v>
      </c>
      <c r="E497" s="232" t="s">
        <v>30</v>
      </c>
      <c r="F497" s="233" t="s">
        <v>160</v>
      </c>
      <c r="G497" s="231"/>
      <c r="H497" s="234">
        <v>33.694000000000003</v>
      </c>
      <c r="I497" s="235"/>
      <c r="J497" s="231"/>
      <c r="K497" s="231"/>
      <c r="L497" s="236"/>
      <c r="M497" s="237"/>
      <c r="N497" s="238"/>
      <c r="O497" s="238"/>
      <c r="P497" s="238"/>
      <c r="Q497" s="238"/>
      <c r="R497" s="238"/>
      <c r="S497" s="238"/>
      <c r="T497" s="239"/>
      <c r="AT497" s="240" t="s">
        <v>157</v>
      </c>
      <c r="AU497" s="240" t="s">
        <v>83</v>
      </c>
      <c r="AV497" s="13" t="s">
        <v>151</v>
      </c>
      <c r="AW497" s="13" t="s">
        <v>37</v>
      </c>
      <c r="AX497" s="13" t="s">
        <v>81</v>
      </c>
      <c r="AY497" s="240" t="s">
        <v>144</v>
      </c>
    </row>
    <row r="498" spans="2:65" s="1" customFormat="1" ht="16.5" customHeight="1">
      <c r="B498" s="41"/>
      <c r="C498" s="203" t="s">
        <v>757</v>
      </c>
      <c r="D498" s="203" t="s">
        <v>146</v>
      </c>
      <c r="E498" s="204" t="s">
        <v>758</v>
      </c>
      <c r="F498" s="205" t="s">
        <v>759</v>
      </c>
      <c r="G498" s="206" t="s">
        <v>253</v>
      </c>
      <c r="H498" s="207">
        <v>134.77600000000001</v>
      </c>
      <c r="I498" s="208"/>
      <c r="J498" s="209">
        <f>ROUND(I498*H498,2)</f>
        <v>0</v>
      </c>
      <c r="K498" s="205" t="s">
        <v>150</v>
      </c>
      <c r="L498" s="61"/>
      <c r="M498" s="210" t="s">
        <v>30</v>
      </c>
      <c r="N498" s="211" t="s">
        <v>45</v>
      </c>
      <c r="O498" s="42"/>
      <c r="P498" s="212">
        <f>O498*H498</f>
        <v>0</v>
      </c>
      <c r="Q498" s="212">
        <v>0</v>
      </c>
      <c r="R498" s="212">
        <f>Q498*H498</f>
        <v>0</v>
      </c>
      <c r="S498" s="212">
        <v>0</v>
      </c>
      <c r="T498" s="213">
        <f>S498*H498</f>
        <v>0</v>
      </c>
      <c r="AR498" s="24" t="s">
        <v>151</v>
      </c>
      <c r="AT498" s="24" t="s">
        <v>146</v>
      </c>
      <c r="AU498" s="24" t="s">
        <v>83</v>
      </c>
      <c r="AY498" s="24" t="s">
        <v>144</v>
      </c>
      <c r="BE498" s="214">
        <f>IF(N498="základní",J498,0)</f>
        <v>0</v>
      </c>
      <c r="BF498" s="214">
        <f>IF(N498="snížená",J498,0)</f>
        <v>0</v>
      </c>
      <c r="BG498" s="214">
        <f>IF(N498="zákl. přenesená",J498,0)</f>
        <v>0</v>
      </c>
      <c r="BH498" s="214">
        <f>IF(N498="sníž. přenesená",J498,0)</f>
        <v>0</v>
      </c>
      <c r="BI498" s="214">
        <f>IF(N498="nulová",J498,0)</f>
        <v>0</v>
      </c>
      <c r="BJ498" s="24" t="s">
        <v>81</v>
      </c>
      <c r="BK498" s="214">
        <f>ROUND(I498*H498,2)</f>
        <v>0</v>
      </c>
      <c r="BL498" s="24" t="s">
        <v>151</v>
      </c>
      <c r="BM498" s="24" t="s">
        <v>760</v>
      </c>
    </row>
    <row r="499" spans="2:65" s="1" customFormat="1" ht="27">
      <c r="B499" s="41"/>
      <c r="C499" s="63"/>
      <c r="D499" s="215" t="s">
        <v>153</v>
      </c>
      <c r="E499" s="63"/>
      <c r="F499" s="216" t="s">
        <v>761</v>
      </c>
      <c r="G499" s="63"/>
      <c r="H499" s="63"/>
      <c r="I499" s="172"/>
      <c r="J499" s="63"/>
      <c r="K499" s="63"/>
      <c r="L499" s="61"/>
      <c r="M499" s="217"/>
      <c r="N499" s="42"/>
      <c r="O499" s="42"/>
      <c r="P499" s="42"/>
      <c r="Q499" s="42"/>
      <c r="R499" s="42"/>
      <c r="S499" s="42"/>
      <c r="T499" s="78"/>
      <c r="AT499" s="24" t="s">
        <v>153</v>
      </c>
      <c r="AU499" s="24" t="s">
        <v>83</v>
      </c>
    </row>
    <row r="500" spans="2:65" s="1" customFormat="1" ht="94.5">
      <c r="B500" s="41"/>
      <c r="C500" s="63"/>
      <c r="D500" s="215" t="s">
        <v>155</v>
      </c>
      <c r="E500" s="63"/>
      <c r="F500" s="218" t="s">
        <v>754</v>
      </c>
      <c r="G500" s="63"/>
      <c r="H500" s="63"/>
      <c r="I500" s="172"/>
      <c r="J500" s="63"/>
      <c r="K500" s="63"/>
      <c r="L500" s="61"/>
      <c r="M500" s="217"/>
      <c r="N500" s="42"/>
      <c r="O500" s="42"/>
      <c r="P500" s="42"/>
      <c r="Q500" s="42"/>
      <c r="R500" s="42"/>
      <c r="S500" s="42"/>
      <c r="T500" s="78"/>
      <c r="AT500" s="24" t="s">
        <v>155</v>
      </c>
      <c r="AU500" s="24" t="s">
        <v>83</v>
      </c>
    </row>
    <row r="501" spans="2:65" s="12" customFormat="1">
      <c r="B501" s="219"/>
      <c r="C501" s="220"/>
      <c r="D501" s="215" t="s">
        <v>157</v>
      </c>
      <c r="E501" s="221" t="s">
        <v>30</v>
      </c>
      <c r="F501" s="222" t="s">
        <v>762</v>
      </c>
      <c r="G501" s="220"/>
      <c r="H501" s="223">
        <v>134.77600000000001</v>
      </c>
      <c r="I501" s="224"/>
      <c r="J501" s="220"/>
      <c r="K501" s="220"/>
      <c r="L501" s="225"/>
      <c r="M501" s="226"/>
      <c r="N501" s="227"/>
      <c r="O501" s="227"/>
      <c r="P501" s="227"/>
      <c r="Q501" s="227"/>
      <c r="R501" s="227"/>
      <c r="S501" s="227"/>
      <c r="T501" s="228"/>
      <c r="AT501" s="229" t="s">
        <v>157</v>
      </c>
      <c r="AU501" s="229" t="s">
        <v>83</v>
      </c>
      <c r="AV501" s="12" t="s">
        <v>83</v>
      </c>
      <c r="AW501" s="12" t="s">
        <v>37</v>
      </c>
      <c r="AX501" s="12" t="s">
        <v>81</v>
      </c>
      <c r="AY501" s="229" t="s">
        <v>144</v>
      </c>
    </row>
    <row r="502" spans="2:65" s="1" customFormat="1" ht="16.5" customHeight="1">
      <c r="B502" s="41"/>
      <c r="C502" s="203" t="s">
        <v>763</v>
      </c>
      <c r="D502" s="203" t="s">
        <v>146</v>
      </c>
      <c r="E502" s="204" t="s">
        <v>764</v>
      </c>
      <c r="F502" s="205" t="s">
        <v>765</v>
      </c>
      <c r="G502" s="206" t="s">
        <v>253</v>
      </c>
      <c r="H502" s="207">
        <v>62.695</v>
      </c>
      <c r="I502" s="208"/>
      <c r="J502" s="209">
        <f>ROUND(I502*H502,2)</f>
        <v>0</v>
      </c>
      <c r="K502" s="205" t="s">
        <v>150</v>
      </c>
      <c r="L502" s="61"/>
      <c r="M502" s="210" t="s">
        <v>30</v>
      </c>
      <c r="N502" s="211" t="s">
        <v>45</v>
      </c>
      <c r="O502" s="42"/>
      <c r="P502" s="212">
        <f>O502*H502</f>
        <v>0</v>
      </c>
      <c r="Q502" s="212">
        <v>0</v>
      </c>
      <c r="R502" s="212">
        <f>Q502*H502</f>
        <v>0</v>
      </c>
      <c r="S502" s="212">
        <v>0</v>
      </c>
      <c r="T502" s="213">
        <f>S502*H502</f>
        <v>0</v>
      </c>
      <c r="AR502" s="24" t="s">
        <v>151</v>
      </c>
      <c r="AT502" s="24" t="s">
        <v>146</v>
      </c>
      <c r="AU502" s="24" t="s">
        <v>83</v>
      </c>
      <c r="AY502" s="24" t="s">
        <v>144</v>
      </c>
      <c r="BE502" s="214">
        <f>IF(N502="základní",J502,0)</f>
        <v>0</v>
      </c>
      <c r="BF502" s="214">
        <f>IF(N502="snížená",J502,0)</f>
        <v>0</v>
      </c>
      <c r="BG502" s="214">
        <f>IF(N502="zákl. přenesená",J502,0)</f>
        <v>0</v>
      </c>
      <c r="BH502" s="214">
        <f>IF(N502="sníž. přenesená",J502,0)</f>
        <v>0</v>
      </c>
      <c r="BI502" s="214">
        <f>IF(N502="nulová",J502,0)</f>
        <v>0</v>
      </c>
      <c r="BJ502" s="24" t="s">
        <v>81</v>
      </c>
      <c r="BK502" s="214">
        <f>ROUND(I502*H502,2)</f>
        <v>0</v>
      </c>
      <c r="BL502" s="24" t="s">
        <v>151</v>
      </c>
      <c r="BM502" s="24" t="s">
        <v>766</v>
      </c>
    </row>
    <row r="503" spans="2:65" s="1" customFormat="1" ht="27">
      <c r="B503" s="41"/>
      <c r="C503" s="63"/>
      <c r="D503" s="215" t="s">
        <v>153</v>
      </c>
      <c r="E503" s="63"/>
      <c r="F503" s="216" t="s">
        <v>767</v>
      </c>
      <c r="G503" s="63"/>
      <c r="H503" s="63"/>
      <c r="I503" s="172"/>
      <c r="J503" s="63"/>
      <c r="K503" s="63"/>
      <c r="L503" s="61"/>
      <c r="M503" s="217"/>
      <c r="N503" s="42"/>
      <c r="O503" s="42"/>
      <c r="P503" s="42"/>
      <c r="Q503" s="42"/>
      <c r="R503" s="42"/>
      <c r="S503" s="42"/>
      <c r="T503" s="78"/>
      <c r="AT503" s="24" t="s">
        <v>153</v>
      </c>
      <c r="AU503" s="24" t="s">
        <v>83</v>
      </c>
    </row>
    <row r="504" spans="2:65" s="1" customFormat="1" ht="94.5">
      <c r="B504" s="41"/>
      <c r="C504" s="63"/>
      <c r="D504" s="215" t="s">
        <v>155</v>
      </c>
      <c r="E504" s="63"/>
      <c r="F504" s="218" t="s">
        <v>754</v>
      </c>
      <c r="G504" s="63"/>
      <c r="H504" s="63"/>
      <c r="I504" s="172"/>
      <c r="J504" s="63"/>
      <c r="K504" s="63"/>
      <c r="L504" s="61"/>
      <c r="M504" s="217"/>
      <c r="N504" s="42"/>
      <c r="O504" s="42"/>
      <c r="P504" s="42"/>
      <c r="Q504" s="42"/>
      <c r="R504" s="42"/>
      <c r="S504" s="42"/>
      <c r="T504" s="78"/>
      <c r="AT504" s="24" t="s">
        <v>155</v>
      </c>
      <c r="AU504" s="24" t="s">
        <v>83</v>
      </c>
    </row>
    <row r="505" spans="2:65" s="12" customFormat="1">
      <c r="B505" s="219"/>
      <c r="C505" s="220"/>
      <c r="D505" s="215" t="s">
        <v>157</v>
      </c>
      <c r="E505" s="221" t="s">
        <v>30</v>
      </c>
      <c r="F505" s="222" t="s">
        <v>768</v>
      </c>
      <c r="G505" s="220"/>
      <c r="H505" s="223">
        <v>1.464</v>
      </c>
      <c r="I505" s="224"/>
      <c r="J505" s="220"/>
      <c r="K505" s="220"/>
      <c r="L505" s="225"/>
      <c r="M505" s="226"/>
      <c r="N505" s="227"/>
      <c r="O505" s="227"/>
      <c r="P505" s="227"/>
      <c r="Q505" s="227"/>
      <c r="R505" s="227"/>
      <c r="S505" s="227"/>
      <c r="T505" s="228"/>
      <c r="AT505" s="229" t="s">
        <v>157</v>
      </c>
      <c r="AU505" s="229" t="s">
        <v>83</v>
      </c>
      <c r="AV505" s="12" t="s">
        <v>83</v>
      </c>
      <c r="AW505" s="12" t="s">
        <v>37</v>
      </c>
      <c r="AX505" s="12" t="s">
        <v>74</v>
      </c>
      <c r="AY505" s="229" t="s">
        <v>144</v>
      </c>
    </row>
    <row r="506" spans="2:65" s="12" customFormat="1">
      <c r="B506" s="219"/>
      <c r="C506" s="220"/>
      <c r="D506" s="215" t="s">
        <v>157</v>
      </c>
      <c r="E506" s="221" t="s">
        <v>30</v>
      </c>
      <c r="F506" s="222" t="s">
        <v>769</v>
      </c>
      <c r="G506" s="220"/>
      <c r="H506" s="223">
        <v>2.64</v>
      </c>
      <c r="I506" s="224"/>
      <c r="J506" s="220"/>
      <c r="K506" s="220"/>
      <c r="L506" s="225"/>
      <c r="M506" s="226"/>
      <c r="N506" s="227"/>
      <c r="O506" s="227"/>
      <c r="P506" s="227"/>
      <c r="Q506" s="227"/>
      <c r="R506" s="227"/>
      <c r="S506" s="227"/>
      <c r="T506" s="228"/>
      <c r="AT506" s="229" t="s">
        <v>157</v>
      </c>
      <c r="AU506" s="229" t="s">
        <v>83</v>
      </c>
      <c r="AV506" s="12" t="s">
        <v>83</v>
      </c>
      <c r="AW506" s="12" t="s">
        <v>37</v>
      </c>
      <c r="AX506" s="12" t="s">
        <v>74</v>
      </c>
      <c r="AY506" s="229" t="s">
        <v>144</v>
      </c>
    </row>
    <row r="507" spans="2:65" s="12" customFormat="1">
      <c r="B507" s="219"/>
      <c r="C507" s="220"/>
      <c r="D507" s="215" t="s">
        <v>157</v>
      </c>
      <c r="E507" s="221" t="s">
        <v>30</v>
      </c>
      <c r="F507" s="222" t="s">
        <v>770</v>
      </c>
      <c r="G507" s="220"/>
      <c r="H507" s="223">
        <v>42.435000000000002</v>
      </c>
      <c r="I507" s="224"/>
      <c r="J507" s="220"/>
      <c r="K507" s="220"/>
      <c r="L507" s="225"/>
      <c r="M507" s="226"/>
      <c r="N507" s="227"/>
      <c r="O507" s="227"/>
      <c r="P507" s="227"/>
      <c r="Q507" s="227"/>
      <c r="R507" s="227"/>
      <c r="S507" s="227"/>
      <c r="T507" s="228"/>
      <c r="AT507" s="229" t="s">
        <v>157</v>
      </c>
      <c r="AU507" s="229" t="s">
        <v>83</v>
      </c>
      <c r="AV507" s="12" t="s">
        <v>83</v>
      </c>
      <c r="AW507" s="12" t="s">
        <v>37</v>
      </c>
      <c r="AX507" s="12" t="s">
        <v>74</v>
      </c>
      <c r="AY507" s="229" t="s">
        <v>144</v>
      </c>
    </row>
    <row r="508" spans="2:65" s="12" customFormat="1">
      <c r="B508" s="219"/>
      <c r="C508" s="220"/>
      <c r="D508" s="215" t="s">
        <v>157</v>
      </c>
      <c r="E508" s="221" t="s">
        <v>30</v>
      </c>
      <c r="F508" s="222" t="s">
        <v>771</v>
      </c>
      <c r="G508" s="220"/>
      <c r="H508" s="223">
        <v>9.2460000000000004</v>
      </c>
      <c r="I508" s="224"/>
      <c r="J508" s="220"/>
      <c r="K508" s="220"/>
      <c r="L508" s="225"/>
      <c r="M508" s="226"/>
      <c r="N508" s="227"/>
      <c r="O508" s="227"/>
      <c r="P508" s="227"/>
      <c r="Q508" s="227"/>
      <c r="R508" s="227"/>
      <c r="S508" s="227"/>
      <c r="T508" s="228"/>
      <c r="AT508" s="229" t="s">
        <v>157</v>
      </c>
      <c r="AU508" s="229" t="s">
        <v>83</v>
      </c>
      <c r="AV508" s="12" t="s">
        <v>83</v>
      </c>
      <c r="AW508" s="12" t="s">
        <v>37</v>
      </c>
      <c r="AX508" s="12" t="s">
        <v>74</v>
      </c>
      <c r="AY508" s="229" t="s">
        <v>144</v>
      </c>
    </row>
    <row r="509" spans="2:65" s="12" customFormat="1">
      <c r="B509" s="219"/>
      <c r="C509" s="220"/>
      <c r="D509" s="215" t="s">
        <v>157</v>
      </c>
      <c r="E509" s="221" t="s">
        <v>30</v>
      </c>
      <c r="F509" s="222" t="s">
        <v>772</v>
      </c>
      <c r="G509" s="220"/>
      <c r="H509" s="223">
        <v>6.91</v>
      </c>
      <c r="I509" s="224"/>
      <c r="J509" s="220"/>
      <c r="K509" s="220"/>
      <c r="L509" s="225"/>
      <c r="M509" s="226"/>
      <c r="N509" s="227"/>
      <c r="O509" s="227"/>
      <c r="P509" s="227"/>
      <c r="Q509" s="227"/>
      <c r="R509" s="227"/>
      <c r="S509" s="227"/>
      <c r="T509" s="228"/>
      <c r="AT509" s="229" t="s">
        <v>157</v>
      </c>
      <c r="AU509" s="229" t="s">
        <v>83</v>
      </c>
      <c r="AV509" s="12" t="s">
        <v>83</v>
      </c>
      <c r="AW509" s="12" t="s">
        <v>37</v>
      </c>
      <c r="AX509" s="12" t="s">
        <v>74</v>
      </c>
      <c r="AY509" s="229" t="s">
        <v>144</v>
      </c>
    </row>
    <row r="510" spans="2:65" s="13" customFormat="1">
      <c r="B510" s="230"/>
      <c r="C510" s="231"/>
      <c r="D510" s="215" t="s">
        <v>157</v>
      </c>
      <c r="E510" s="232" t="s">
        <v>30</v>
      </c>
      <c r="F510" s="233" t="s">
        <v>160</v>
      </c>
      <c r="G510" s="231"/>
      <c r="H510" s="234">
        <v>62.695</v>
      </c>
      <c r="I510" s="235"/>
      <c r="J510" s="231"/>
      <c r="K510" s="231"/>
      <c r="L510" s="236"/>
      <c r="M510" s="237"/>
      <c r="N510" s="238"/>
      <c r="O510" s="238"/>
      <c r="P510" s="238"/>
      <c r="Q510" s="238"/>
      <c r="R510" s="238"/>
      <c r="S510" s="238"/>
      <c r="T510" s="239"/>
      <c r="AT510" s="240" t="s">
        <v>157</v>
      </c>
      <c r="AU510" s="240" t="s">
        <v>83</v>
      </c>
      <c r="AV510" s="13" t="s">
        <v>151</v>
      </c>
      <c r="AW510" s="13" t="s">
        <v>37</v>
      </c>
      <c r="AX510" s="13" t="s">
        <v>81</v>
      </c>
      <c r="AY510" s="240" t="s">
        <v>144</v>
      </c>
    </row>
    <row r="511" spans="2:65" s="1" customFormat="1" ht="16.5" customHeight="1">
      <c r="B511" s="41"/>
      <c r="C511" s="203" t="s">
        <v>773</v>
      </c>
      <c r="D511" s="203" t="s">
        <v>146</v>
      </c>
      <c r="E511" s="204" t="s">
        <v>774</v>
      </c>
      <c r="F511" s="205" t="s">
        <v>775</v>
      </c>
      <c r="G511" s="206" t="s">
        <v>253</v>
      </c>
      <c r="H511" s="207">
        <v>250.78</v>
      </c>
      <c r="I511" s="208"/>
      <c r="J511" s="209">
        <f>ROUND(I511*H511,2)</f>
        <v>0</v>
      </c>
      <c r="K511" s="205" t="s">
        <v>150</v>
      </c>
      <c r="L511" s="61"/>
      <c r="M511" s="210" t="s">
        <v>30</v>
      </c>
      <c r="N511" s="211" t="s">
        <v>45</v>
      </c>
      <c r="O511" s="42"/>
      <c r="P511" s="212">
        <f>O511*H511</f>
        <v>0</v>
      </c>
      <c r="Q511" s="212">
        <v>0</v>
      </c>
      <c r="R511" s="212">
        <f>Q511*H511</f>
        <v>0</v>
      </c>
      <c r="S511" s="212">
        <v>0</v>
      </c>
      <c r="T511" s="213">
        <f>S511*H511</f>
        <v>0</v>
      </c>
      <c r="AR511" s="24" t="s">
        <v>151</v>
      </c>
      <c r="AT511" s="24" t="s">
        <v>146</v>
      </c>
      <c r="AU511" s="24" t="s">
        <v>83</v>
      </c>
      <c r="AY511" s="24" t="s">
        <v>144</v>
      </c>
      <c r="BE511" s="214">
        <f>IF(N511="základní",J511,0)</f>
        <v>0</v>
      </c>
      <c r="BF511" s="214">
        <f>IF(N511="snížená",J511,0)</f>
        <v>0</v>
      </c>
      <c r="BG511" s="214">
        <f>IF(N511="zákl. přenesená",J511,0)</f>
        <v>0</v>
      </c>
      <c r="BH511" s="214">
        <f>IF(N511="sníž. přenesená",J511,0)</f>
        <v>0</v>
      </c>
      <c r="BI511" s="214">
        <f>IF(N511="nulová",J511,0)</f>
        <v>0</v>
      </c>
      <c r="BJ511" s="24" t="s">
        <v>81</v>
      </c>
      <c r="BK511" s="214">
        <f>ROUND(I511*H511,2)</f>
        <v>0</v>
      </c>
      <c r="BL511" s="24" t="s">
        <v>151</v>
      </c>
      <c r="BM511" s="24" t="s">
        <v>776</v>
      </c>
    </row>
    <row r="512" spans="2:65" s="1" customFormat="1" ht="27">
      <c r="B512" s="41"/>
      <c r="C512" s="63"/>
      <c r="D512" s="215" t="s">
        <v>153</v>
      </c>
      <c r="E512" s="63"/>
      <c r="F512" s="216" t="s">
        <v>761</v>
      </c>
      <c r="G512" s="63"/>
      <c r="H512" s="63"/>
      <c r="I512" s="172"/>
      <c r="J512" s="63"/>
      <c r="K512" s="63"/>
      <c r="L512" s="61"/>
      <c r="M512" s="217"/>
      <c r="N512" s="42"/>
      <c r="O512" s="42"/>
      <c r="P512" s="42"/>
      <c r="Q512" s="42"/>
      <c r="R512" s="42"/>
      <c r="S512" s="42"/>
      <c r="T512" s="78"/>
      <c r="AT512" s="24" t="s">
        <v>153</v>
      </c>
      <c r="AU512" s="24" t="s">
        <v>83</v>
      </c>
    </row>
    <row r="513" spans="2:65" s="1" customFormat="1" ht="94.5">
      <c r="B513" s="41"/>
      <c r="C513" s="63"/>
      <c r="D513" s="215" t="s">
        <v>155</v>
      </c>
      <c r="E513" s="63"/>
      <c r="F513" s="218" t="s">
        <v>754</v>
      </c>
      <c r="G513" s="63"/>
      <c r="H513" s="63"/>
      <c r="I513" s="172"/>
      <c r="J513" s="63"/>
      <c r="K513" s="63"/>
      <c r="L513" s="61"/>
      <c r="M513" s="217"/>
      <c r="N513" s="42"/>
      <c r="O513" s="42"/>
      <c r="P513" s="42"/>
      <c r="Q513" s="42"/>
      <c r="R513" s="42"/>
      <c r="S513" s="42"/>
      <c r="T513" s="78"/>
      <c r="AT513" s="24" t="s">
        <v>155</v>
      </c>
      <c r="AU513" s="24" t="s">
        <v>83</v>
      </c>
    </row>
    <row r="514" spans="2:65" s="12" customFormat="1">
      <c r="B514" s="219"/>
      <c r="C514" s="220"/>
      <c r="D514" s="215" t="s">
        <v>157</v>
      </c>
      <c r="E514" s="221" t="s">
        <v>30</v>
      </c>
      <c r="F514" s="222" t="s">
        <v>777</v>
      </c>
      <c r="G514" s="220"/>
      <c r="H514" s="223">
        <v>250.78</v>
      </c>
      <c r="I514" s="224"/>
      <c r="J514" s="220"/>
      <c r="K514" s="220"/>
      <c r="L514" s="225"/>
      <c r="M514" s="226"/>
      <c r="N514" s="227"/>
      <c r="O514" s="227"/>
      <c r="P514" s="227"/>
      <c r="Q514" s="227"/>
      <c r="R514" s="227"/>
      <c r="S514" s="227"/>
      <c r="T514" s="228"/>
      <c r="AT514" s="229" t="s">
        <v>157</v>
      </c>
      <c r="AU514" s="229" t="s">
        <v>83</v>
      </c>
      <c r="AV514" s="12" t="s">
        <v>83</v>
      </c>
      <c r="AW514" s="12" t="s">
        <v>37</v>
      </c>
      <c r="AX514" s="12" t="s">
        <v>81</v>
      </c>
      <c r="AY514" s="229" t="s">
        <v>144</v>
      </c>
    </row>
    <row r="515" spans="2:65" s="1" customFormat="1" ht="16.5" customHeight="1">
      <c r="B515" s="41"/>
      <c r="C515" s="203" t="s">
        <v>778</v>
      </c>
      <c r="D515" s="203" t="s">
        <v>146</v>
      </c>
      <c r="E515" s="204" t="s">
        <v>779</v>
      </c>
      <c r="F515" s="205" t="s">
        <v>780</v>
      </c>
      <c r="G515" s="206" t="s">
        <v>253</v>
      </c>
      <c r="H515" s="207">
        <v>50.808999999999997</v>
      </c>
      <c r="I515" s="208"/>
      <c r="J515" s="209">
        <f>ROUND(I515*H515,2)</f>
        <v>0</v>
      </c>
      <c r="K515" s="205" t="s">
        <v>150</v>
      </c>
      <c r="L515" s="61"/>
      <c r="M515" s="210" t="s">
        <v>30</v>
      </c>
      <c r="N515" s="211" t="s">
        <v>45</v>
      </c>
      <c r="O515" s="42"/>
      <c r="P515" s="212">
        <f>O515*H515</f>
        <v>0</v>
      </c>
      <c r="Q515" s="212">
        <v>0</v>
      </c>
      <c r="R515" s="212">
        <f>Q515*H515</f>
        <v>0</v>
      </c>
      <c r="S515" s="212">
        <v>0</v>
      </c>
      <c r="T515" s="213">
        <f>S515*H515</f>
        <v>0</v>
      </c>
      <c r="AR515" s="24" t="s">
        <v>151</v>
      </c>
      <c r="AT515" s="24" t="s">
        <v>146</v>
      </c>
      <c r="AU515" s="24" t="s">
        <v>83</v>
      </c>
      <c r="AY515" s="24" t="s">
        <v>144</v>
      </c>
      <c r="BE515" s="214">
        <f>IF(N515="základní",J515,0)</f>
        <v>0</v>
      </c>
      <c r="BF515" s="214">
        <f>IF(N515="snížená",J515,0)</f>
        <v>0</v>
      </c>
      <c r="BG515" s="214">
        <f>IF(N515="zákl. přenesená",J515,0)</f>
        <v>0</v>
      </c>
      <c r="BH515" s="214">
        <f>IF(N515="sníž. přenesená",J515,0)</f>
        <v>0</v>
      </c>
      <c r="BI515" s="214">
        <f>IF(N515="nulová",J515,0)</f>
        <v>0</v>
      </c>
      <c r="BJ515" s="24" t="s">
        <v>81</v>
      </c>
      <c r="BK515" s="214">
        <f>ROUND(I515*H515,2)</f>
        <v>0</v>
      </c>
      <c r="BL515" s="24" t="s">
        <v>151</v>
      </c>
      <c r="BM515" s="24" t="s">
        <v>781</v>
      </c>
    </row>
    <row r="516" spans="2:65" s="1" customFormat="1">
      <c r="B516" s="41"/>
      <c r="C516" s="63"/>
      <c r="D516" s="215" t="s">
        <v>153</v>
      </c>
      <c r="E516" s="63"/>
      <c r="F516" s="216" t="s">
        <v>782</v>
      </c>
      <c r="G516" s="63"/>
      <c r="H516" s="63"/>
      <c r="I516" s="172"/>
      <c r="J516" s="63"/>
      <c r="K516" s="63"/>
      <c r="L516" s="61"/>
      <c r="M516" s="217"/>
      <c r="N516" s="42"/>
      <c r="O516" s="42"/>
      <c r="P516" s="42"/>
      <c r="Q516" s="42"/>
      <c r="R516" s="42"/>
      <c r="S516" s="42"/>
      <c r="T516" s="78"/>
      <c r="AT516" s="24" t="s">
        <v>153</v>
      </c>
      <c r="AU516" s="24" t="s">
        <v>83</v>
      </c>
    </row>
    <row r="517" spans="2:65" s="1" customFormat="1" ht="67.5">
      <c r="B517" s="41"/>
      <c r="C517" s="63"/>
      <c r="D517" s="215" t="s">
        <v>155</v>
      </c>
      <c r="E517" s="63"/>
      <c r="F517" s="218" t="s">
        <v>783</v>
      </c>
      <c r="G517" s="63"/>
      <c r="H517" s="63"/>
      <c r="I517" s="172"/>
      <c r="J517" s="63"/>
      <c r="K517" s="63"/>
      <c r="L517" s="61"/>
      <c r="M517" s="217"/>
      <c r="N517" s="42"/>
      <c r="O517" s="42"/>
      <c r="P517" s="42"/>
      <c r="Q517" s="42"/>
      <c r="R517" s="42"/>
      <c r="S517" s="42"/>
      <c r="T517" s="78"/>
      <c r="AT517" s="24" t="s">
        <v>155</v>
      </c>
      <c r="AU517" s="24" t="s">
        <v>83</v>
      </c>
    </row>
    <row r="518" spans="2:65" s="12" customFormat="1">
      <c r="B518" s="219"/>
      <c r="C518" s="220"/>
      <c r="D518" s="215" t="s">
        <v>157</v>
      </c>
      <c r="E518" s="221" t="s">
        <v>30</v>
      </c>
      <c r="F518" s="222" t="s">
        <v>768</v>
      </c>
      <c r="G518" s="220"/>
      <c r="H518" s="223">
        <v>1.464</v>
      </c>
      <c r="I518" s="224"/>
      <c r="J518" s="220"/>
      <c r="K518" s="220"/>
      <c r="L518" s="225"/>
      <c r="M518" s="226"/>
      <c r="N518" s="227"/>
      <c r="O518" s="227"/>
      <c r="P518" s="227"/>
      <c r="Q518" s="227"/>
      <c r="R518" s="227"/>
      <c r="S518" s="227"/>
      <c r="T518" s="228"/>
      <c r="AT518" s="229" t="s">
        <v>157</v>
      </c>
      <c r="AU518" s="229" t="s">
        <v>83</v>
      </c>
      <c r="AV518" s="12" t="s">
        <v>83</v>
      </c>
      <c r="AW518" s="12" t="s">
        <v>37</v>
      </c>
      <c r="AX518" s="12" t="s">
        <v>74</v>
      </c>
      <c r="AY518" s="229" t="s">
        <v>144</v>
      </c>
    </row>
    <row r="519" spans="2:65" s="12" customFormat="1">
      <c r="B519" s="219"/>
      <c r="C519" s="220"/>
      <c r="D519" s="215" t="s">
        <v>157</v>
      </c>
      <c r="E519" s="221" t="s">
        <v>30</v>
      </c>
      <c r="F519" s="222" t="s">
        <v>784</v>
      </c>
      <c r="G519" s="220"/>
      <c r="H519" s="223">
        <v>49.034999999999997</v>
      </c>
      <c r="I519" s="224"/>
      <c r="J519" s="220"/>
      <c r="K519" s="220"/>
      <c r="L519" s="225"/>
      <c r="M519" s="226"/>
      <c r="N519" s="227"/>
      <c r="O519" s="227"/>
      <c r="P519" s="227"/>
      <c r="Q519" s="227"/>
      <c r="R519" s="227"/>
      <c r="S519" s="227"/>
      <c r="T519" s="228"/>
      <c r="AT519" s="229" t="s">
        <v>157</v>
      </c>
      <c r="AU519" s="229" t="s">
        <v>83</v>
      </c>
      <c r="AV519" s="12" t="s">
        <v>83</v>
      </c>
      <c r="AW519" s="12" t="s">
        <v>37</v>
      </c>
      <c r="AX519" s="12" t="s">
        <v>74</v>
      </c>
      <c r="AY519" s="229" t="s">
        <v>144</v>
      </c>
    </row>
    <row r="520" spans="2:65" s="12" customFormat="1">
      <c r="B520" s="219"/>
      <c r="C520" s="220"/>
      <c r="D520" s="215" t="s">
        <v>157</v>
      </c>
      <c r="E520" s="221" t="s">
        <v>30</v>
      </c>
      <c r="F520" s="222" t="s">
        <v>785</v>
      </c>
      <c r="G520" s="220"/>
      <c r="H520" s="223">
        <v>0.31</v>
      </c>
      <c r="I520" s="224"/>
      <c r="J520" s="220"/>
      <c r="K520" s="220"/>
      <c r="L520" s="225"/>
      <c r="M520" s="226"/>
      <c r="N520" s="227"/>
      <c r="O520" s="227"/>
      <c r="P520" s="227"/>
      <c r="Q520" s="227"/>
      <c r="R520" s="227"/>
      <c r="S520" s="227"/>
      <c r="T520" s="228"/>
      <c r="AT520" s="229" t="s">
        <v>157</v>
      </c>
      <c r="AU520" s="229" t="s">
        <v>83</v>
      </c>
      <c r="AV520" s="12" t="s">
        <v>83</v>
      </c>
      <c r="AW520" s="12" t="s">
        <v>37</v>
      </c>
      <c r="AX520" s="12" t="s">
        <v>74</v>
      </c>
      <c r="AY520" s="229" t="s">
        <v>144</v>
      </c>
    </row>
    <row r="521" spans="2:65" s="13" customFormat="1">
      <c r="B521" s="230"/>
      <c r="C521" s="231"/>
      <c r="D521" s="215" t="s">
        <v>157</v>
      </c>
      <c r="E521" s="232" t="s">
        <v>30</v>
      </c>
      <c r="F521" s="233" t="s">
        <v>160</v>
      </c>
      <c r="G521" s="231"/>
      <c r="H521" s="234">
        <v>50.808999999999997</v>
      </c>
      <c r="I521" s="235"/>
      <c r="J521" s="231"/>
      <c r="K521" s="231"/>
      <c r="L521" s="236"/>
      <c r="M521" s="237"/>
      <c r="N521" s="238"/>
      <c r="O521" s="238"/>
      <c r="P521" s="238"/>
      <c r="Q521" s="238"/>
      <c r="R521" s="238"/>
      <c r="S521" s="238"/>
      <c r="T521" s="239"/>
      <c r="AT521" s="240" t="s">
        <v>157</v>
      </c>
      <c r="AU521" s="240" t="s">
        <v>83</v>
      </c>
      <c r="AV521" s="13" t="s">
        <v>151</v>
      </c>
      <c r="AW521" s="13" t="s">
        <v>37</v>
      </c>
      <c r="AX521" s="13" t="s">
        <v>81</v>
      </c>
      <c r="AY521" s="240" t="s">
        <v>144</v>
      </c>
    </row>
    <row r="522" spans="2:65" s="1" customFormat="1" ht="25.5" customHeight="1">
      <c r="B522" s="41"/>
      <c r="C522" s="203" t="s">
        <v>406</v>
      </c>
      <c r="D522" s="203" t="s">
        <v>146</v>
      </c>
      <c r="E522" s="204" t="s">
        <v>786</v>
      </c>
      <c r="F522" s="205" t="s">
        <v>787</v>
      </c>
      <c r="G522" s="206" t="s">
        <v>253</v>
      </c>
      <c r="H522" s="207">
        <v>31.404</v>
      </c>
      <c r="I522" s="208"/>
      <c r="J522" s="209">
        <f>ROUND(I522*H522,2)</f>
        <v>0</v>
      </c>
      <c r="K522" s="205" t="s">
        <v>150</v>
      </c>
      <c r="L522" s="61"/>
      <c r="M522" s="210" t="s">
        <v>30</v>
      </c>
      <c r="N522" s="211" t="s">
        <v>45</v>
      </c>
      <c r="O522" s="42"/>
      <c r="P522" s="212">
        <f>O522*H522</f>
        <v>0</v>
      </c>
      <c r="Q522" s="212">
        <v>0</v>
      </c>
      <c r="R522" s="212">
        <f>Q522*H522</f>
        <v>0</v>
      </c>
      <c r="S522" s="212">
        <v>0</v>
      </c>
      <c r="T522" s="213">
        <f>S522*H522</f>
        <v>0</v>
      </c>
      <c r="AR522" s="24" t="s">
        <v>151</v>
      </c>
      <c r="AT522" s="24" t="s">
        <v>146</v>
      </c>
      <c r="AU522" s="24" t="s">
        <v>83</v>
      </c>
      <c r="AY522" s="24" t="s">
        <v>144</v>
      </c>
      <c r="BE522" s="214">
        <f>IF(N522="základní",J522,0)</f>
        <v>0</v>
      </c>
      <c r="BF522" s="214">
        <f>IF(N522="snížená",J522,0)</f>
        <v>0</v>
      </c>
      <c r="BG522" s="214">
        <f>IF(N522="zákl. přenesená",J522,0)</f>
        <v>0</v>
      </c>
      <c r="BH522" s="214">
        <f>IF(N522="sníž. přenesená",J522,0)</f>
        <v>0</v>
      </c>
      <c r="BI522" s="214">
        <f>IF(N522="nulová",J522,0)</f>
        <v>0</v>
      </c>
      <c r="BJ522" s="24" t="s">
        <v>81</v>
      </c>
      <c r="BK522" s="214">
        <f>ROUND(I522*H522,2)</f>
        <v>0</v>
      </c>
      <c r="BL522" s="24" t="s">
        <v>151</v>
      </c>
      <c r="BM522" s="24" t="s">
        <v>788</v>
      </c>
    </row>
    <row r="523" spans="2:65" s="1" customFormat="1">
      <c r="B523" s="41"/>
      <c r="C523" s="63"/>
      <c r="D523" s="215" t="s">
        <v>153</v>
      </c>
      <c r="E523" s="63"/>
      <c r="F523" s="216" t="s">
        <v>789</v>
      </c>
      <c r="G523" s="63"/>
      <c r="H523" s="63"/>
      <c r="I523" s="172"/>
      <c r="J523" s="63"/>
      <c r="K523" s="63"/>
      <c r="L523" s="61"/>
      <c r="M523" s="217"/>
      <c r="N523" s="42"/>
      <c r="O523" s="42"/>
      <c r="P523" s="42"/>
      <c r="Q523" s="42"/>
      <c r="R523" s="42"/>
      <c r="S523" s="42"/>
      <c r="T523" s="78"/>
      <c r="AT523" s="24" t="s">
        <v>153</v>
      </c>
      <c r="AU523" s="24" t="s">
        <v>83</v>
      </c>
    </row>
    <row r="524" spans="2:65" s="1" customFormat="1" ht="67.5">
      <c r="B524" s="41"/>
      <c r="C524" s="63"/>
      <c r="D524" s="215" t="s">
        <v>155</v>
      </c>
      <c r="E524" s="63"/>
      <c r="F524" s="218" t="s">
        <v>783</v>
      </c>
      <c r="G524" s="63"/>
      <c r="H524" s="63"/>
      <c r="I524" s="172"/>
      <c r="J524" s="63"/>
      <c r="K524" s="63"/>
      <c r="L524" s="61"/>
      <c r="M524" s="217"/>
      <c r="N524" s="42"/>
      <c r="O524" s="42"/>
      <c r="P524" s="42"/>
      <c r="Q524" s="42"/>
      <c r="R524" s="42"/>
      <c r="S524" s="42"/>
      <c r="T524" s="78"/>
      <c r="AT524" s="24" t="s">
        <v>155</v>
      </c>
      <c r="AU524" s="24" t="s">
        <v>83</v>
      </c>
    </row>
    <row r="525" spans="2:65" s="12" customFormat="1">
      <c r="B525" s="219"/>
      <c r="C525" s="220"/>
      <c r="D525" s="215" t="s">
        <v>157</v>
      </c>
      <c r="E525" s="221" t="s">
        <v>30</v>
      </c>
      <c r="F525" s="222" t="s">
        <v>769</v>
      </c>
      <c r="G525" s="220"/>
      <c r="H525" s="223">
        <v>2.64</v>
      </c>
      <c r="I525" s="224"/>
      <c r="J525" s="220"/>
      <c r="K525" s="220"/>
      <c r="L525" s="225"/>
      <c r="M525" s="226"/>
      <c r="N525" s="227"/>
      <c r="O525" s="227"/>
      <c r="P525" s="227"/>
      <c r="Q525" s="227"/>
      <c r="R525" s="227"/>
      <c r="S525" s="227"/>
      <c r="T525" s="228"/>
      <c r="AT525" s="229" t="s">
        <v>157</v>
      </c>
      <c r="AU525" s="229" t="s">
        <v>83</v>
      </c>
      <c r="AV525" s="12" t="s">
        <v>83</v>
      </c>
      <c r="AW525" s="12" t="s">
        <v>37</v>
      </c>
      <c r="AX525" s="12" t="s">
        <v>74</v>
      </c>
      <c r="AY525" s="229" t="s">
        <v>144</v>
      </c>
    </row>
    <row r="526" spans="2:65" s="12" customFormat="1">
      <c r="B526" s="219"/>
      <c r="C526" s="220"/>
      <c r="D526" s="215" t="s">
        <v>157</v>
      </c>
      <c r="E526" s="221" t="s">
        <v>30</v>
      </c>
      <c r="F526" s="222" t="s">
        <v>756</v>
      </c>
      <c r="G526" s="220"/>
      <c r="H526" s="223">
        <v>28.763999999999999</v>
      </c>
      <c r="I526" s="224"/>
      <c r="J526" s="220"/>
      <c r="K526" s="220"/>
      <c r="L526" s="225"/>
      <c r="M526" s="226"/>
      <c r="N526" s="227"/>
      <c r="O526" s="227"/>
      <c r="P526" s="227"/>
      <c r="Q526" s="227"/>
      <c r="R526" s="227"/>
      <c r="S526" s="227"/>
      <c r="T526" s="228"/>
      <c r="AT526" s="229" t="s">
        <v>157</v>
      </c>
      <c r="AU526" s="229" t="s">
        <v>83</v>
      </c>
      <c r="AV526" s="12" t="s">
        <v>83</v>
      </c>
      <c r="AW526" s="12" t="s">
        <v>37</v>
      </c>
      <c r="AX526" s="12" t="s">
        <v>74</v>
      </c>
      <c r="AY526" s="229" t="s">
        <v>144</v>
      </c>
    </row>
    <row r="527" spans="2:65" s="13" customFormat="1">
      <c r="B527" s="230"/>
      <c r="C527" s="231"/>
      <c r="D527" s="215" t="s">
        <v>157</v>
      </c>
      <c r="E527" s="232" t="s">
        <v>30</v>
      </c>
      <c r="F527" s="233" t="s">
        <v>160</v>
      </c>
      <c r="G527" s="231"/>
      <c r="H527" s="234">
        <v>31.404</v>
      </c>
      <c r="I527" s="235"/>
      <c r="J527" s="231"/>
      <c r="K527" s="231"/>
      <c r="L527" s="236"/>
      <c r="M527" s="237"/>
      <c r="N527" s="238"/>
      <c r="O527" s="238"/>
      <c r="P527" s="238"/>
      <c r="Q527" s="238"/>
      <c r="R527" s="238"/>
      <c r="S527" s="238"/>
      <c r="T527" s="239"/>
      <c r="AT527" s="240" t="s">
        <v>157</v>
      </c>
      <c r="AU527" s="240" t="s">
        <v>83</v>
      </c>
      <c r="AV527" s="13" t="s">
        <v>151</v>
      </c>
      <c r="AW527" s="13" t="s">
        <v>37</v>
      </c>
      <c r="AX527" s="13" t="s">
        <v>81</v>
      </c>
      <c r="AY527" s="240" t="s">
        <v>144</v>
      </c>
    </row>
    <row r="528" spans="2:65" s="1" customFormat="1" ht="16.5" customHeight="1">
      <c r="B528" s="41"/>
      <c r="C528" s="203" t="s">
        <v>790</v>
      </c>
      <c r="D528" s="203" t="s">
        <v>146</v>
      </c>
      <c r="E528" s="204" t="s">
        <v>791</v>
      </c>
      <c r="F528" s="205" t="s">
        <v>792</v>
      </c>
      <c r="G528" s="206" t="s">
        <v>253</v>
      </c>
      <c r="H528" s="207">
        <v>14.176</v>
      </c>
      <c r="I528" s="208"/>
      <c r="J528" s="209">
        <f>ROUND(I528*H528,2)</f>
        <v>0</v>
      </c>
      <c r="K528" s="205" t="s">
        <v>150</v>
      </c>
      <c r="L528" s="61"/>
      <c r="M528" s="210" t="s">
        <v>30</v>
      </c>
      <c r="N528" s="211" t="s">
        <v>45</v>
      </c>
      <c r="O528" s="42"/>
      <c r="P528" s="212">
        <f>O528*H528</f>
        <v>0</v>
      </c>
      <c r="Q528" s="212">
        <v>0</v>
      </c>
      <c r="R528" s="212">
        <f>Q528*H528</f>
        <v>0</v>
      </c>
      <c r="S528" s="212">
        <v>0</v>
      </c>
      <c r="T528" s="213">
        <f>S528*H528</f>
        <v>0</v>
      </c>
      <c r="AR528" s="24" t="s">
        <v>151</v>
      </c>
      <c r="AT528" s="24" t="s">
        <v>146</v>
      </c>
      <c r="AU528" s="24" t="s">
        <v>83</v>
      </c>
      <c r="AY528" s="24" t="s">
        <v>144</v>
      </c>
      <c r="BE528" s="214">
        <f>IF(N528="základní",J528,0)</f>
        <v>0</v>
      </c>
      <c r="BF528" s="214">
        <f>IF(N528="snížená",J528,0)</f>
        <v>0</v>
      </c>
      <c r="BG528" s="214">
        <f>IF(N528="zákl. přenesená",J528,0)</f>
        <v>0</v>
      </c>
      <c r="BH528" s="214">
        <f>IF(N528="sníž. přenesená",J528,0)</f>
        <v>0</v>
      </c>
      <c r="BI528" s="214">
        <f>IF(N528="nulová",J528,0)</f>
        <v>0</v>
      </c>
      <c r="BJ528" s="24" t="s">
        <v>81</v>
      </c>
      <c r="BK528" s="214">
        <f>ROUND(I528*H528,2)</f>
        <v>0</v>
      </c>
      <c r="BL528" s="24" t="s">
        <v>151</v>
      </c>
      <c r="BM528" s="24" t="s">
        <v>793</v>
      </c>
    </row>
    <row r="529" spans="2:65" s="1" customFormat="1">
      <c r="B529" s="41"/>
      <c r="C529" s="63"/>
      <c r="D529" s="215" t="s">
        <v>153</v>
      </c>
      <c r="E529" s="63"/>
      <c r="F529" s="216" t="s">
        <v>794</v>
      </c>
      <c r="G529" s="63"/>
      <c r="H529" s="63"/>
      <c r="I529" s="172"/>
      <c r="J529" s="63"/>
      <c r="K529" s="63"/>
      <c r="L529" s="61"/>
      <c r="M529" s="217"/>
      <c r="N529" s="42"/>
      <c r="O529" s="42"/>
      <c r="P529" s="42"/>
      <c r="Q529" s="42"/>
      <c r="R529" s="42"/>
      <c r="S529" s="42"/>
      <c r="T529" s="78"/>
      <c r="AT529" s="24" t="s">
        <v>153</v>
      </c>
      <c r="AU529" s="24" t="s">
        <v>83</v>
      </c>
    </row>
    <row r="530" spans="2:65" s="1" customFormat="1" ht="67.5">
      <c r="B530" s="41"/>
      <c r="C530" s="63"/>
      <c r="D530" s="215" t="s">
        <v>155</v>
      </c>
      <c r="E530" s="63"/>
      <c r="F530" s="218" t="s">
        <v>783</v>
      </c>
      <c r="G530" s="63"/>
      <c r="H530" s="63"/>
      <c r="I530" s="172"/>
      <c r="J530" s="63"/>
      <c r="K530" s="63"/>
      <c r="L530" s="61"/>
      <c r="M530" s="217"/>
      <c r="N530" s="42"/>
      <c r="O530" s="42"/>
      <c r="P530" s="42"/>
      <c r="Q530" s="42"/>
      <c r="R530" s="42"/>
      <c r="S530" s="42"/>
      <c r="T530" s="78"/>
      <c r="AT530" s="24" t="s">
        <v>155</v>
      </c>
      <c r="AU530" s="24" t="s">
        <v>83</v>
      </c>
    </row>
    <row r="531" spans="2:65" s="12" customFormat="1">
      <c r="B531" s="219"/>
      <c r="C531" s="220"/>
      <c r="D531" s="215" t="s">
        <v>157</v>
      </c>
      <c r="E531" s="221" t="s">
        <v>30</v>
      </c>
      <c r="F531" s="222" t="s">
        <v>755</v>
      </c>
      <c r="G531" s="220"/>
      <c r="H531" s="223">
        <v>4.93</v>
      </c>
      <c r="I531" s="224"/>
      <c r="J531" s="220"/>
      <c r="K531" s="220"/>
      <c r="L531" s="225"/>
      <c r="M531" s="226"/>
      <c r="N531" s="227"/>
      <c r="O531" s="227"/>
      <c r="P531" s="227"/>
      <c r="Q531" s="227"/>
      <c r="R531" s="227"/>
      <c r="S531" s="227"/>
      <c r="T531" s="228"/>
      <c r="AT531" s="229" t="s">
        <v>157</v>
      </c>
      <c r="AU531" s="229" t="s">
        <v>83</v>
      </c>
      <c r="AV531" s="12" t="s">
        <v>83</v>
      </c>
      <c r="AW531" s="12" t="s">
        <v>37</v>
      </c>
      <c r="AX531" s="12" t="s">
        <v>74</v>
      </c>
      <c r="AY531" s="229" t="s">
        <v>144</v>
      </c>
    </row>
    <row r="532" spans="2:65" s="12" customFormat="1">
      <c r="B532" s="219"/>
      <c r="C532" s="220"/>
      <c r="D532" s="215" t="s">
        <v>157</v>
      </c>
      <c r="E532" s="221" t="s">
        <v>30</v>
      </c>
      <c r="F532" s="222" t="s">
        <v>795</v>
      </c>
      <c r="G532" s="220"/>
      <c r="H532" s="223">
        <v>9.2460000000000004</v>
      </c>
      <c r="I532" s="224"/>
      <c r="J532" s="220"/>
      <c r="K532" s="220"/>
      <c r="L532" s="225"/>
      <c r="M532" s="226"/>
      <c r="N532" s="227"/>
      <c r="O532" s="227"/>
      <c r="P532" s="227"/>
      <c r="Q532" s="227"/>
      <c r="R532" s="227"/>
      <c r="S532" s="227"/>
      <c r="T532" s="228"/>
      <c r="AT532" s="229" t="s">
        <v>157</v>
      </c>
      <c r="AU532" s="229" t="s">
        <v>83</v>
      </c>
      <c r="AV532" s="12" t="s">
        <v>83</v>
      </c>
      <c r="AW532" s="12" t="s">
        <v>37</v>
      </c>
      <c r="AX532" s="12" t="s">
        <v>74</v>
      </c>
      <c r="AY532" s="229" t="s">
        <v>144</v>
      </c>
    </row>
    <row r="533" spans="2:65" s="13" customFormat="1">
      <c r="B533" s="230"/>
      <c r="C533" s="231"/>
      <c r="D533" s="215" t="s">
        <v>157</v>
      </c>
      <c r="E533" s="232" t="s">
        <v>30</v>
      </c>
      <c r="F533" s="233" t="s">
        <v>160</v>
      </c>
      <c r="G533" s="231"/>
      <c r="H533" s="234">
        <v>14.176</v>
      </c>
      <c r="I533" s="235"/>
      <c r="J533" s="231"/>
      <c r="K533" s="231"/>
      <c r="L533" s="236"/>
      <c r="M533" s="237"/>
      <c r="N533" s="238"/>
      <c r="O533" s="238"/>
      <c r="P533" s="238"/>
      <c r="Q533" s="238"/>
      <c r="R533" s="238"/>
      <c r="S533" s="238"/>
      <c r="T533" s="239"/>
      <c r="AT533" s="240" t="s">
        <v>157</v>
      </c>
      <c r="AU533" s="240" t="s">
        <v>83</v>
      </c>
      <c r="AV533" s="13" t="s">
        <v>151</v>
      </c>
      <c r="AW533" s="13" t="s">
        <v>37</v>
      </c>
      <c r="AX533" s="13" t="s">
        <v>81</v>
      </c>
      <c r="AY533" s="240" t="s">
        <v>144</v>
      </c>
    </row>
    <row r="534" spans="2:65" s="11" customFormat="1" ht="29.85" customHeight="1">
      <c r="B534" s="187"/>
      <c r="C534" s="188"/>
      <c r="D534" s="189" t="s">
        <v>73</v>
      </c>
      <c r="E534" s="201" t="s">
        <v>796</v>
      </c>
      <c r="F534" s="201" t="s">
        <v>797</v>
      </c>
      <c r="G534" s="188"/>
      <c r="H534" s="188"/>
      <c r="I534" s="191"/>
      <c r="J534" s="202">
        <f>BK534</f>
        <v>0</v>
      </c>
      <c r="K534" s="188"/>
      <c r="L534" s="193"/>
      <c r="M534" s="194"/>
      <c r="N534" s="195"/>
      <c r="O534" s="195"/>
      <c r="P534" s="196">
        <f>SUM(P535:P536)</f>
        <v>0</v>
      </c>
      <c r="Q534" s="195"/>
      <c r="R534" s="196">
        <f>SUM(R535:R536)</f>
        <v>0</v>
      </c>
      <c r="S534" s="195"/>
      <c r="T534" s="197">
        <f>SUM(T535:T536)</f>
        <v>0</v>
      </c>
      <c r="AR534" s="198" t="s">
        <v>81</v>
      </c>
      <c r="AT534" s="199" t="s">
        <v>73</v>
      </c>
      <c r="AU534" s="199" t="s">
        <v>81</v>
      </c>
      <c r="AY534" s="198" t="s">
        <v>144</v>
      </c>
      <c r="BK534" s="200">
        <f>SUM(BK535:BK536)</f>
        <v>0</v>
      </c>
    </row>
    <row r="535" spans="2:65" s="1" customFormat="1" ht="16.5" customHeight="1">
      <c r="B535" s="41"/>
      <c r="C535" s="203" t="s">
        <v>798</v>
      </c>
      <c r="D535" s="203" t="s">
        <v>146</v>
      </c>
      <c r="E535" s="204" t="s">
        <v>799</v>
      </c>
      <c r="F535" s="205" t="s">
        <v>800</v>
      </c>
      <c r="G535" s="206" t="s">
        <v>253</v>
      </c>
      <c r="H535" s="207">
        <v>303.577</v>
      </c>
      <c r="I535" s="208"/>
      <c r="J535" s="209">
        <f>ROUND(I535*H535,2)</f>
        <v>0</v>
      </c>
      <c r="K535" s="205" t="s">
        <v>150</v>
      </c>
      <c r="L535" s="61"/>
      <c r="M535" s="210" t="s">
        <v>30</v>
      </c>
      <c r="N535" s="211" t="s">
        <v>45</v>
      </c>
      <c r="O535" s="42"/>
      <c r="P535" s="212">
        <f>O535*H535</f>
        <v>0</v>
      </c>
      <c r="Q535" s="212">
        <v>0</v>
      </c>
      <c r="R535" s="212">
        <f>Q535*H535</f>
        <v>0</v>
      </c>
      <c r="S535" s="212">
        <v>0</v>
      </c>
      <c r="T535" s="213">
        <f>S535*H535</f>
        <v>0</v>
      </c>
      <c r="AR535" s="24" t="s">
        <v>151</v>
      </c>
      <c r="AT535" s="24" t="s">
        <v>146</v>
      </c>
      <c r="AU535" s="24" t="s">
        <v>83</v>
      </c>
      <c r="AY535" s="24" t="s">
        <v>144</v>
      </c>
      <c r="BE535" s="214">
        <f>IF(N535="základní",J535,0)</f>
        <v>0</v>
      </c>
      <c r="BF535" s="214">
        <f>IF(N535="snížená",J535,0)</f>
        <v>0</v>
      </c>
      <c r="BG535" s="214">
        <f>IF(N535="zákl. přenesená",J535,0)</f>
        <v>0</v>
      </c>
      <c r="BH535" s="214">
        <f>IF(N535="sníž. přenesená",J535,0)</f>
        <v>0</v>
      </c>
      <c r="BI535" s="214">
        <f>IF(N535="nulová",J535,0)</f>
        <v>0</v>
      </c>
      <c r="BJ535" s="24" t="s">
        <v>81</v>
      </c>
      <c r="BK535" s="214">
        <f>ROUND(I535*H535,2)</f>
        <v>0</v>
      </c>
      <c r="BL535" s="24" t="s">
        <v>151</v>
      </c>
      <c r="BM535" s="24" t="s">
        <v>801</v>
      </c>
    </row>
    <row r="536" spans="2:65" s="1" customFormat="1" ht="27">
      <c r="B536" s="41"/>
      <c r="C536" s="63"/>
      <c r="D536" s="215" t="s">
        <v>153</v>
      </c>
      <c r="E536" s="63"/>
      <c r="F536" s="216" t="s">
        <v>802</v>
      </c>
      <c r="G536" s="63"/>
      <c r="H536" s="63"/>
      <c r="I536" s="172"/>
      <c r="J536" s="63"/>
      <c r="K536" s="63"/>
      <c r="L536" s="61"/>
      <c r="M536" s="217"/>
      <c r="N536" s="42"/>
      <c r="O536" s="42"/>
      <c r="P536" s="42"/>
      <c r="Q536" s="42"/>
      <c r="R536" s="42"/>
      <c r="S536" s="42"/>
      <c r="T536" s="78"/>
      <c r="AT536" s="24" t="s">
        <v>153</v>
      </c>
      <c r="AU536" s="24" t="s">
        <v>83</v>
      </c>
    </row>
    <row r="537" spans="2:65" s="11" customFormat="1" ht="37.35" customHeight="1">
      <c r="B537" s="187"/>
      <c r="C537" s="188"/>
      <c r="D537" s="189" t="s">
        <v>73</v>
      </c>
      <c r="E537" s="190" t="s">
        <v>273</v>
      </c>
      <c r="F537" s="190" t="s">
        <v>803</v>
      </c>
      <c r="G537" s="188"/>
      <c r="H537" s="188"/>
      <c r="I537" s="191"/>
      <c r="J537" s="192">
        <f>BK537</f>
        <v>0</v>
      </c>
      <c r="K537" s="188"/>
      <c r="L537" s="193"/>
      <c r="M537" s="194"/>
      <c r="N537" s="195"/>
      <c r="O537" s="195"/>
      <c r="P537" s="196">
        <f>P538+P554</f>
        <v>0</v>
      </c>
      <c r="Q537" s="195"/>
      <c r="R537" s="196">
        <f>R538+R554</f>
        <v>21.41442</v>
      </c>
      <c r="S537" s="195"/>
      <c r="T537" s="197">
        <f>T538+T554</f>
        <v>0</v>
      </c>
      <c r="AR537" s="198" t="s">
        <v>167</v>
      </c>
      <c r="AT537" s="199" t="s">
        <v>73</v>
      </c>
      <c r="AU537" s="199" t="s">
        <v>74</v>
      </c>
      <c r="AY537" s="198" t="s">
        <v>144</v>
      </c>
      <c r="BK537" s="200">
        <f>BK538+BK554</f>
        <v>0</v>
      </c>
    </row>
    <row r="538" spans="2:65" s="11" customFormat="1" ht="19.899999999999999" customHeight="1">
      <c r="B538" s="187"/>
      <c r="C538" s="188"/>
      <c r="D538" s="189" t="s">
        <v>73</v>
      </c>
      <c r="E538" s="201" t="s">
        <v>804</v>
      </c>
      <c r="F538" s="201" t="s">
        <v>805</v>
      </c>
      <c r="G538" s="188"/>
      <c r="H538" s="188"/>
      <c r="I538" s="191"/>
      <c r="J538" s="202">
        <f>BK538</f>
        <v>0</v>
      </c>
      <c r="K538" s="188"/>
      <c r="L538" s="193"/>
      <c r="M538" s="194"/>
      <c r="N538" s="195"/>
      <c r="O538" s="195"/>
      <c r="P538" s="196">
        <f>SUM(P539:P553)</f>
        <v>0</v>
      </c>
      <c r="Q538" s="195"/>
      <c r="R538" s="196">
        <f>SUM(R539:R553)</f>
        <v>0</v>
      </c>
      <c r="S538" s="195"/>
      <c r="T538" s="197">
        <f>SUM(T539:T553)</f>
        <v>0</v>
      </c>
      <c r="AR538" s="198" t="s">
        <v>167</v>
      </c>
      <c r="AT538" s="199" t="s">
        <v>73</v>
      </c>
      <c r="AU538" s="199" t="s">
        <v>81</v>
      </c>
      <c r="AY538" s="198" t="s">
        <v>144</v>
      </c>
      <c r="BK538" s="200">
        <f>SUM(BK539:BK553)</f>
        <v>0</v>
      </c>
    </row>
    <row r="539" spans="2:65" s="1" customFormat="1" ht="16.5" customHeight="1">
      <c r="B539" s="41"/>
      <c r="C539" s="203" t="s">
        <v>806</v>
      </c>
      <c r="D539" s="203" t="s">
        <v>146</v>
      </c>
      <c r="E539" s="204" t="s">
        <v>807</v>
      </c>
      <c r="F539" s="205" t="s">
        <v>808</v>
      </c>
      <c r="G539" s="206" t="s">
        <v>338</v>
      </c>
      <c r="H539" s="207">
        <v>20</v>
      </c>
      <c r="I539" s="208"/>
      <c r="J539" s="209">
        <f>ROUND(I539*H539,2)</f>
        <v>0</v>
      </c>
      <c r="K539" s="205" t="s">
        <v>30</v>
      </c>
      <c r="L539" s="61"/>
      <c r="M539" s="210" t="s">
        <v>30</v>
      </c>
      <c r="N539" s="211" t="s">
        <v>45</v>
      </c>
      <c r="O539" s="42"/>
      <c r="P539" s="212">
        <f>O539*H539</f>
        <v>0</v>
      </c>
      <c r="Q539" s="212">
        <v>0</v>
      </c>
      <c r="R539" s="212">
        <f>Q539*H539</f>
        <v>0</v>
      </c>
      <c r="S539" s="212">
        <v>0</v>
      </c>
      <c r="T539" s="213">
        <f>S539*H539</f>
        <v>0</v>
      </c>
      <c r="AR539" s="24" t="s">
        <v>544</v>
      </c>
      <c r="AT539" s="24" t="s">
        <v>146</v>
      </c>
      <c r="AU539" s="24" t="s">
        <v>83</v>
      </c>
      <c r="AY539" s="24" t="s">
        <v>144</v>
      </c>
      <c r="BE539" s="214">
        <f>IF(N539="základní",J539,0)</f>
        <v>0</v>
      </c>
      <c r="BF539" s="214">
        <f>IF(N539="snížená",J539,0)</f>
        <v>0</v>
      </c>
      <c r="BG539" s="214">
        <f>IF(N539="zákl. přenesená",J539,0)</f>
        <v>0</v>
      </c>
      <c r="BH539" s="214">
        <f>IF(N539="sníž. přenesená",J539,0)</f>
        <v>0</v>
      </c>
      <c r="BI539" s="214">
        <f>IF(N539="nulová",J539,0)</f>
        <v>0</v>
      </c>
      <c r="BJ539" s="24" t="s">
        <v>81</v>
      </c>
      <c r="BK539" s="214">
        <f>ROUND(I539*H539,2)</f>
        <v>0</v>
      </c>
      <c r="BL539" s="24" t="s">
        <v>544</v>
      </c>
      <c r="BM539" s="24" t="s">
        <v>809</v>
      </c>
    </row>
    <row r="540" spans="2:65" s="1" customFormat="1">
      <c r="B540" s="41"/>
      <c r="C540" s="63"/>
      <c r="D540" s="215" t="s">
        <v>153</v>
      </c>
      <c r="E540" s="63"/>
      <c r="F540" s="216" t="s">
        <v>810</v>
      </c>
      <c r="G540" s="63"/>
      <c r="H540" s="63"/>
      <c r="I540" s="172"/>
      <c r="J540" s="63"/>
      <c r="K540" s="63"/>
      <c r="L540" s="61"/>
      <c r="M540" s="217"/>
      <c r="N540" s="42"/>
      <c r="O540" s="42"/>
      <c r="P540" s="42"/>
      <c r="Q540" s="42"/>
      <c r="R540" s="42"/>
      <c r="S540" s="42"/>
      <c r="T540" s="78"/>
      <c r="AT540" s="24" t="s">
        <v>153</v>
      </c>
      <c r="AU540" s="24" t="s">
        <v>83</v>
      </c>
    </row>
    <row r="541" spans="2:65" s="1" customFormat="1" ht="27">
      <c r="B541" s="41"/>
      <c r="C541" s="63"/>
      <c r="D541" s="215" t="s">
        <v>204</v>
      </c>
      <c r="E541" s="63"/>
      <c r="F541" s="218" t="s">
        <v>811</v>
      </c>
      <c r="G541" s="63"/>
      <c r="H541" s="63"/>
      <c r="I541" s="172"/>
      <c r="J541" s="63"/>
      <c r="K541" s="63"/>
      <c r="L541" s="61"/>
      <c r="M541" s="217"/>
      <c r="N541" s="42"/>
      <c r="O541" s="42"/>
      <c r="P541" s="42"/>
      <c r="Q541" s="42"/>
      <c r="R541" s="42"/>
      <c r="S541" s="42"/>
      <c r="T541" s="78"/>
      <c r="AT541" s="24" t="s">
        <v>204</v>
      </c>
      <c r="AU541" s="24" t="s">
        <v>83</v>
      </c>
    </row>
    <row r="542" spans="2:65" s="12" customFormat="1">
      <c r="B542" s="219"/>
      <c r="C542" s="220"/>
      <c r="D542" s="215" t="s">
        <v>157</v>
      </c>
      <c r="E542" s="221" t="s">
        <v>30</v>
      </c>
      <c r="F542" s="222" t="s">
        <v>812</v>
      </c>
      <c r="G542" s="220"/>
      <c r="H542" s="223">
        <v>12</v>
      </c>
      <c r="I542" s="224"/>
      <c r="J542" s="220"/>
      <c r="K542" s="220"/>
      <c r="L542" s="225"/>
      <c r="M542" s="226"/>
      <c r="N542" s="227"/>
      <c r="O542" s="227"/>
      <c r="P542" s="227"/>
      <c r="Q542" s="227"/>
      <c r="R542" s="227"/>
      <c r="S542" s="227"/>
      <c r="T542" s="228"/>
      <c r="AT542" s="229" t="s">
        <v>157</v>
      </c>
      <c r="AU542" s="229" t="s">
        <v>83</v>
      </c>
      <c r="AV542" s="12" t="s">
        <v>83</v>
      </c>
      <c r="AW542" s="12" t="s">
        <v>37</v>
      </c>
      <c r="AX542" s="12" t="s">
        <v>74</v>
      </c>
      <c r="AY542" s="229" t="s">
        <v>144</v>
      </c>
    </row>
    <row r="543" spans="2:65" s="12" customFormat="1">
      <c r="B543" s="219"/>
      <c r="C543" s="220"/>
      <c r="D543" s="215" t="s">
        <v>157</v>
      </c>
      <c r="E543" s="221" t="s">
        <v>30</v>
      </c>
      <c r="F543" s="222" t="s">
        <v>813</v>
      </c>
      <c r="G543" s="220"/>
      <c r="H543" s="223">
        <v>8</v>
      </c>
      <c r="I543" s="224"/>
      <c r="J543" s="220"/>
      <c r="K543" s="220"/>
      <c r="L543" s="225"/>
      <c r="M543" s="226"/>
      <c r="N543" s="227"/>
      <c r="O543" s="227"/>
      <c r="P543" s="227"/>
      <c r="Q543" s="227"/>
      <c r="R543" s="227"/>
      <c r="S543" s="227"/>
      <c r="T543" s="228"/>
      <c r="AT543" s="229" t="s">
        <v>157</v>
      </c>
      <c r="AU543" s="229" t="s">
        <v>83</v>
      </c>
      <c r="AV543" s="12" t="s">
        <v>83</v>
      </c>
      <c r="AW543" s="12" t="s">
        <v>37</v>
      </c>
      <c r="AX543" s="12" t="s">
        <v>74</v>
      </c>
      <c r="AY543" s="229" t="s">
        <v>144</v>
      </c>
    </row>
    <row r="544" spans="2:65" s="13" customFormat="1">
      <c r="B544" s="230"/>
      <c r="C544" s="231"/>
      <c r="D544" s="215" t="s">
        <v>157</v>
      </c>
      <c r="E544" s="232" t="s">
        <v>30</v>
      </c>
      <c r="F544" s="233" t="s">
        <v>160</v>
      </c>
      <c r="G544" s="231"/>
      <c r="H544" s="234">
        <v>20</v>
      </c>
      <c r="I544" s="235"/>
      <c r="J544" s="231"/>
      <c r="K544" s="231"/>
      <c r="L544" s="236"/>
      <c r="M544" s="237"/>
      <c r="N544" s="238"/>
      <c r="O544" s="238"/>
      <c r="P544" s="238"/>
      <c r="Q544" s="238"/>
      <c r="R544" s="238"/>
      <c r="S544" s="238"/>
      <c r="T544" s="239"/>
      <c r="AT544" s="240" t="s">
        <v>157</v>
      </c>
      <c r="AU544" s="240" t="s">
        <v>83</v>
      </c>
      <c r="AV544" s="13" t="s">
        <v>151</v>
      </c>
      <c r="AW544" s="13" t="s">
        <v>37</v>
      </c>
      <c r="AX544" s="13" t="s">
        <v>81</v>
      </c>
      <c r="AY544" s="240" t="s">
        <v>144</v>
      </c>
    </row>
    <row r="545" spans="2:65" s="1" customFormat="1" ht="16.5" customHeight="1">
      <c r="B545" s="41"/>
      <c r="C545" s="203" t="s">
        <v>814</v>
      </c>
      <c r="D545" s="203" t="s">
        <v>146</v>
      </c>
      <c r="E545" s="204" t="s">
        <v>815</v>
      </c>
      <c r="F545" s="205" t="s">
        <v>816</v>
      </c>
      <c r="G545" s="206" t="s">
        <v>338</v>
      </c>
      <c r="H545" s="207">
        <v>135.5</v>
      </c>
      <c r="I545" s="208"/>
      <c r="J545" s="209">
        <f>ROUND(I545*H545,2)</f>
        <v>0</v>
      </c>
      <c r="K545" s="205" t="s">
        <v>30</v>
      </c>
      <c r="L545" s="61"/>
      <c r="M545" s="210" t="s">
        <v>30</v>
      </c>
      <c r="N545" s="211" t="s">
        <v>45</v>
      </c>
      <c r="O545" s="42"/>
      <c r="P545" s="212">
        <f>O545*H545</f>
        <v>0</v>
      </c>
      <c r="Q545" s="212">
        <v>0</v>
      </c>
      <c r="R545" s="212">
        <f>Q545*H545</f>
        <v>0</v>
      </c>
      <c r="S545" s="212">
        <v>0</v>
      </c>
      <c r="T545" s="213">
        <f>S545*H545</f>
        <v>0</v>
      </c>
      <c r="AR545" s="24" t="s">
        <v>544</v>
      </c>
      <c r="AT545" s="24" t="s">
        <v>146</v>
      </c>
      <c r="AU545" s="24" t="s">
        <v>83</v>
      </c>
      <c r="AY545" s="24" t="s">
        <v>144</v>
      </c>
      <c r="BE545" s="214">
        <f>IF(N545="základní",J545,0)</f>
        <v>0</v>
      </c>
      <c r="BF545" s="214">
        <f>IF(N545="snížená",J545,0)</f>
        <v>0</v>
      </c>
      <c r="BG545" s="214">
        <f>IF(N545="zákl. přenesená",J545,0)</f>
        <v>0</v>
      </c>
      <c r="BH545" s="214">
        <f>IF(N545="sníž. přenesená",J545,0)</f>
        <v>0</v>
      </c>
      <c r="BI545" s="214">
        <f>IF(N545="nulová",J545,0)</f>
        <v>0</v>
      </c>
      <c r="BJ545" s="24" t="s">
        <v>81</v>
      </c>
      <c r="BK545" s="214">
        <f>ROUND(I545*H545,2)</f>
        <v>0</v>
      </c>
      <c r="BL545" s="24" t="s">
        <v>544</v>
      </c>
      <c r="BM545" s="24" t="s">
        <v>817</v>
      </c>
    </row>
    <row r="546" spans="2:65" s="1" customFormat="1">
      <c r="B546" s="41"/>
      <c r="C546" s="63"/>
      <c r="D546" s="215" t="s">
        <v>153</v>
      </c>
      <c r="E546" s="63"/>
      <c r="F546" s="216" t="s">
        <v>818</v>
      </c>
      <c r="G546" s="63"/>
      <c r="H546" s="63"/>
      <c r="I546" s="172"/>
      <c r="J546" s="63"/>
      <c r="K546" s="63"/>
      <c r="L546" s="61"/>
      <c r="M546" s="217"/>
      <c r="N546" s="42"/>
      <c r="O546" s="42"/>
      <c r="P546" s="42"/>
      <c r="Q546" s="42"/>
      <c r="R546" s="42"/>
      <c r="S546" s="42"/>
      <c r="T546" s="78"/>
      <c r="AT546" s="24" t="s">
        <v>153</v>
      </c>
      <c r="AU546" s="24" t="s">
        <v>83</v>
      </c>
    </row>
    <row r="547" spans="2:65" s="1" customFormat="1" ht="40.5">
      <c r="B547" s="41"/>
      <c r="C547" s="63"/>
      <c r="D547" s="215" t="s">
        <v>204</v>
      </c>
      <c r="E547" s="63"/>
      <c r="F547" s="218" t="s">
        <v>819</v>
      </c>
      <c r="G547" s="63"/>
      <c r="H547" s="63"/>
      <c r="I547" s="172"/>
      <c r="J547" s="63"/>
      <c r="K547" s="63"/>
      <c r="L547" s="61"/>
      <c r="M547" s="217"/>
      <c r="N547" s="42"/>
      <c r="O547" s="42"/>
      <c r="P547" s="42"/>
      <c r="Q547" s="42"/>
      <c r="R547" s="42"/>
      <c r="S547" s="42"/>
      <c r="T547" s="78"/>
      <c r="AT547" s="24" t="s">
        <v>204</v>
      </c>
      <c r="AU547" s="24" t="s">
        <v>83</v>
      </c>
    </row>
    <row r="548" spans="2:65" s="12" customFormat="1">
      <c r="B548" s="219"/>
      <c r="C548" s="220"/>
      <c r="D548" s="215" t="s">
        <v>157</v>
      </c>
      <c r="E548" s="221" t="s">
        <v>30</v>
      </c>
      <c r="F548" s="222" t="s">
        <v>820</v>
      </c>
      <c r="G548" s="220"/>
      <c r="H548" s="223">
        <v>12.5</v>
      </c>
      <c r="I548" s="224"/>
      <c r="J548" s="220"/>
      <c r="K548" s="220"/>
      <c r="L548" s="225"/>
      <c r="M548" s="226"/>
      <c r="N548" s="227"/>
      <c r="O548" s="227"/>
      <c r="P548" s="227"/>
      <c r="Q548" s="227"/>
      <c r="R548" s="227"/>
      <c r="S548" s="227"/>
      <c r="T548" s="228"/>
      <c r="AT548" s="229" t="s">
        <v>157</v>
      </c>
      <c r="AU548" s="229" t="s">
        <v>83</v>
      </c>
      <c r="AV548" s="12" t="s">
        <v>83</v>
      </c>
      <c r="AW548" s="12" t="s">
        <v>37</v>
      </c>
      <c r="AX548" s="12" t="s">
        <v>74</v>
      </c>
      <c r="AY548" s="229" t="s">
        <v>144</v>
      </c>
    </row>
    <row r="549" spans="2:65" s="12" customFormat="1">
      <c r="B549" s="219"/>
      <c r="C549" s="220"/>
      <c r="D549" s="215" t="s">
        <v>157</v>
      </c>
      <c r="E549" s="221" t="s">
        <v>30</v>
      </c>
      <c r="F549" s="222" t="s">
        <v>821</v>
      </c>
      <c r="G549" s="220"/>
      <c r="H549" s="223">
        <v>67</v>
      </c>
      <c r="I549" s="224"/>
      <c r="J549" s="220"/>
      <c r="K549" s="220"/>
      <c r="L549" s="225"/>
      <c r="M549" s="226"/>
      <c r="N549" s="227"/>
      <c r="O549" s="227"/>
      <c r="P549" s="227"/>
      <c r="Q549" s="227"/>
      <c r="R549" s="227"/>
      <c r="S549" s="227"/>
      <c r="T549" s="228"/>
      <c r="AT549" s="229" t="s">
        <v>157</v>
      </c>
      <c r="AU549" s="229" t="s">
        <v>83</v>
      </c>
      <c r="AV549" s="12" t="s">
        <v>83</v>
      </c>
      <c r="AW549" s="12" t="s">
        <v>37</v>
      </c>
      <c r="AX549" s="12" t="s">
        <v>74</v>
      </c>
      <c r="AY549" s="229" t="s">
        <v>144</v>
      </c>
    </row>
    <row r="550" spans="2:65" s="12" customFormat="1">
      <c r="B550" s="219"/>
      <c r="C550" s="220"/>
      <c r="D550" s="215" t="s">
        <v>157</v>
      </c>
      <c r="E550" s="221" t="s">
        <v>30</v>
      </c>
      <c r="F550" s="222" t="s">
        <v>822</v>
      </c>
      <c r="G550" s="220"/>
      <c r="H550" s="223">
        <v>56</v>
      </c>
      <c r="I550" s="224"/>
      <c r="J550" s="220"/>
      <c r="K550" s="220"/>
      <c r="L550" s="225"/>
      <c r="M550" s="226"/>
      <c r="N550" s="227"/>
      <c r="O550" s="227"/>
      <c r="P550" s="227"/>
      <c r="Q550" s="227"/>
      <c r="R550" s="227"/>
      <c r="S550" s="227"/>
      <c r="T550" s="228"/>
      <c r="AT550" s="229" t="s">
        <v>157</v>
      </c>
      <c r="AU550" s="229" t="s">
        <v>83</v>
      </c>
      <c r="AV550" s="12" t="s">
        <v>83</v>
      </c>
      <c r="AW550" s="12" t="s">
        <v>37</v>
      </c>
      <c r="AX550" s="12" t="s">
        <v>74</v>
      </c>
      <c r="AY550" s="229" t="s">
        <v>144</v>
      </c>
    </row>
    <row r="551" spans="2:65" s="13" customFormat="1">
      <c r="B551" s="230"/>
      <c r="C551" s="231"/>
      <c r="D551" s="215" t="s">
        <v>157</v>
      </c>
      <c r="E551" s="232" t="s">
        <v>30</v>
      </c>
      <c r="F551" s="233" t="s">
        <v>160</v>
      </c>
      <c r="G551" s="231"/>
      <c r="H551" s="234">
        <v>135.5</v>
      </c>
      <c r="I551" s="235"/>
      <c r="J551" s="231"/>
      <c r="K551" s="231"/>
      <c r="L551" s="236"/>
      <c r="M551" s="237"/>
      <c r="N551" s="238"/>
      <c r="O551" s="238"/>
      <c r="P551" s="238"/>
      <c r="Q551" s="238"/>
      <c r="R551" s="238"/>
      <c r="S551" s="238"/>
      <c r="T551" s="239"/>
      <c r="AT551" s="240" t="s">
        <v>157</v>
      </c>
      <c r="AU551" s="240" t="s">
        <v>83</v>
      </c>
      <c r="AV551" s="13" t="s">
        <v>151</v>
      </c>
      <c r="AW551" s="13" t="s">
        <v>37</v>
      </c>
      <c r="AX551" s="13" t="s">
        <v>81</v>
      </c>
      <c r="AY551" s="240" t="s">
        <v>144</v>
      </c>
    </row>
    <row r="552" spans="2:65" s="1" customFormat="1" ht="16.5" customHeight="1">
      <c r="B552" s="41"/>
      <c r="C552" s="203" t="s">
        <v>823</v>
      </c>
      <c r="D552" s="203" t="s">
        <v>146</v>
      </c>
      <c r="E552" s="204" t="s">
        <v>824</v>
      </c>
      <c r="F552" s="205" t="s">
        <v>825</v>
      </c>
      <c r="G552" s="206" t="s">
        <v>346</v>
      </c>
      <c r="H552" s="207">
        <v>1</v>
      </c>
      <c r="I552" s="208"/>
      <c r="J552" s="209">
        <f>ROUND(I552*H552,2)</f>
        <v>0</v>
      </c>
      <c r="K552" s="205" t="s">
        <v>30</v>
      </c>
      <c r="L552" s="61"/>
      <c r="M552" s="210" t="s">
        <v>30</v>
      </c>
      <c r="N552" s="211" t="s">
        <v>45</v>
      </c>
      <c r="O552" s="42"/>
      <c r="P552" s="212">
        <f>O552*H552</f>
        <v>0</v>
      </c>
      <c r="Q552" s="212">
        <v>0</v>
      </c>
      <c r="R552" s="212">
        <f>Q552*H552</f>
        <v>0</v>
      </c>
      <c r="S552" s="212">
        <v>0</v>
      </c>
      <c r="T552" s="213">
        <f>S552*H552</f>
        <v>0</v>
      </c>
      <c r="AR552" s="24" t="s">
        <v>544</v>
      </c>
      <c r="AT552" s="24" t="s">
        <v>146</v>
      </c>
      <c r="AU552" s="24" t="s">
        <v>83</v>
      </c>
      <c r="AY552" s="24" t="s">
        <v>144</v>
      </c>
      <c r="BE552" s="214">
        <f>IF(N552="základní",J552,0)</f>
        <v>0</v>
      </c>
      <c r="BF552" s="214">
        <f>IF(N552="snížená",J552,0)</f>
        <v>0</v>
      </c>
      <c r="BG552" s="214">
        <f>IF(N552="zákl. přenesená",J552,0)</f>
        <v>0</v>
      </c>
      <c r="BH552" s="214">
        <f>IF(N552="sníž. přenesená",J552,0)</f>
        <v>0</v>
      </c>
      <c r="BI552" s="214">
        <f>IF(N552="nulová",J552,0)</f>
        <v>0</v>
      </c>
      <c r="BJ552" s="24" t="s">
        <v>81</v>
      </c>
      <c r="BK552" s="214">
        <f>ROUND(I552*H552,2)</f>
        <v>0</v>
      </c>
      <c r="BL552" s="24" t="s">
        <v>544</v>
      </c>
      <c r="BM552" s="24" t="s">
        <v>826</v>
      </c>
    </row>
    <row r="553" spans="2:65" s="1" customFormat="1">
      <c r="B553" s="41"/>
      <c r="C553" s="63"/>
      <c r="D553" s="215" t="s">
        <v>153</v>
      </c>
      <c r="E553" s="63"/>
      <c r="F553" s="216" t="s">
        <v>825</v>
      </c>
      <c r="G553" s="63"/>
      <c r="H553" s="63"/>
      <c r="I553" s="172"/>
      <c r="J553" s="63"/>
      <c r="K553" s="63"/>
      <c r="L553" s="61"/>
      <c r="M553" s="217"/>
      <c r="N553" s="42"/>
      <c r="O553" s="42"/>
      <c r="P553" s="42"/>
      <c r="Q553" s="42"/>
      <c r="R553" s="42"/>
      <c r="S553" s="42"/>
      <c r="T553" s="78"/>
      <c r="AT553" s="24" t="s">
        <v>153</v>
      </c>
      <c r="AU553" s="24" t="s">
        <v>83</v>
      </c>
    </row>
    <row r="554" spans="2:65" s="11" customFormat="1" ht="29.85" customHeight="1">
      <c r="B554" s="187"/>
      <c r="C554" s="188"/>
      <c r="D554" s="189" t="s">
        <v>73</v>
      </c>
      <c r="E554" s="201" t="s">
        <v>827</v>
      </c>
      <c r="F554" s="201" t="s">
        <v>828</v>
      </c>
      <c r="G554" s="188"/>
      <c r="H554" s="188"/>
      <c r="I554" s="191"/>
      <c r="J554" s="202">
        <f>BK554</f>
        <v>0</v>
      </c>
      <c r="K554" s="188"/>
      <c r="L554" s="193"/>
      <c r="M554" s="194"/>
      <c r="N554" s="195"/>
      <c r="O554" s="195"/>
      <c r="P554" s="196">
        <f>SUM(P555:P569)</f>
        <v>0</v>
      </c>
      <c r="Q554" s="195"/>
      <c r="R554" s="196">
        <f>SUM(R555:R569)</f>
        <v>21.41442</v>
      </c>
      <c r="S554" s="195"/>
      <c r="T554" s="197">
        <f>SUM(T555:T569)</f>
        <v>0</v>
      </c>
      <c r="AR554" s="198" t="s">
        <v>167</v>
      </c>
      <c r="AT554" s="199" t="s">
        <v>73</v>
      </c>
      <c r="AU554" s="199" t="s">
        <v>81</v>
      </c>
      <c r="AY554" s="198" t="s">
        <v>144</v>
      </c>
      <c r="BK554" s="200">
        <f>SUM(BK555:BK569)</f>
        <v>0</v>
      </c>
    </row>
    <row r="555" spans="2:65" s="1" customFormat="1" ht="25.5" customHeight="1">
      <c r="B555" s="41"/>
      <c r="C555" s="203" t="s">
        <v>829</v>
      </c>
      <c r="D555" s="203" t="s">
        <v>146</v>
      </c>
      <c r="E555" s="204" t="s">
        <v>830</v>
      </c>
      <c r="F555" s="205" t="s">
        <v>831</v>
      </c>
      <c r="G555" s="206" t="s">
        <v>338</v>
      </c>
      <c r="H555" s="207">
        <v>135.5</v>
      </c>
      <c r="I555" s="208"/>
      <c r="J555" s="209">
        <f>ROUND(I555*H555,2)</f>
        <v>0</v>
      </c>
      <c r="K555" s="205" t="s">
        <v>150</v>
      </c>
      <c r="L555" s="61"/>
      <c r="M555" s="210" t="s">
        <v>30</v>
      </c>
      <c r="N555" s="211" t="s">
        <v>45</v>
      </c>
      <c r="O555" s="42"/>
      <c r="P555" s="212">
        <f>O555*H555</f>
        <v>0</v>
      </c>
      <c r="Q555" s="212">
        <v>0</v>
      </c>
      <c r="R555" s="212">
        <f>Q555*H555</f>
        <v>0</v>
      </c>
      <c r="S555" s="212">
        <v>0</v>
      </c>
      <c r="T555" s="213">
        <f>S555*H555</f>
        <v>0</v>
      </c>
      <c r="AR555" s="24" t="s">
        <v>544</v>
      </c>
      <c r="AT555" s="24" t="s">
        <v>146</v>
      </c>
      <c r="AU555" s="24" t="s">
        <v>83</v>
      </c>
      <c r="AY555" s="24" t="s">
        <v>144</v>
      </c>
      <c r="BE555" s="214">
        <f>IF(N555="základní",J555,0)</f>
        <v>0</v>
      </c>
      <c r="BF555" s="214">
        <f>IF(N555="snížená",J555,0)</f>
        <v>0</v>
      </c>
      <c r="BG555" s="214">
        <f>IF(N555="zákl. přenesená",J555,0)</f>
        <v>0</v>
      </c>
      <c r="BH555" s="214">
        <f>IF(N555="sníž. přenesená",J555,0)</f>
        <v>0</v>
      </c>
      <c r="BI555" s="214">
        <f>IF(N555="nulová",J555,0)</f>
        <v>0</v>
      </c>
      <c r="BJ555" s="24" t="s">
        <v>81</v>
      </c>
      <c r="BK555" s="214">
        <f>ROUND(I555*H555,2)</f>
        <v>0</v>
      </c>
      <c r="BL555" s="24" t="s">
        <v>544</v>
      </c>
      <c r="BM555" s="24" t="s">
        <v>832</v>
      </c>
    </row>
    <row r="556" spans="2:65" s="1" customFormat="1" ht="40.5">
      <c r="B556" s="41"/>
      <c r="C556" s="63"/>
      <c r="D556" s="215" t="s">
        <v>153</v>
      </c>
      <c r="E556" s="63"/>
      <c r="F556" s="216" t="s">
        <v>833</v>
      </c>
      <c r="G556" s="63"/>
      <c r="H556" s="63"/>
      <c r="I556" s="172"/>
      <c r="J556" s="63"/>
      <c r="K556" s="63"/>
      <c r="L556" s="61"/>
      <c r="M556" s="217"/>
      <c r="N556" s="42"/>
      <c r="O556" s="42"/>
      <c r="P556" s="42"/>
      <c r="Q556" s="42"/>
      <c r="R556" s="42"/>
      <c r="S556" s="42"/>
      <c r="T556" s="78"/>
      <c r="AT556" s="24" t="s">
        <v>153</v>
      </c>
      <c r="AU556" s="24" t="s">
        <v>83</v>
      </c>
    </row>
    <row r="557" spans="2:65" s="1" customFormat="1" ht="40.5">
      <c r="B557" s="41"/>
      <c r="C557" s="63"/>
      <c r="D557" s="215" t="s">
        <v>155</v>
      </c>
      <c r="E557" s="63"/>
      <c r="F557" s="218" t="s">
        <v>834</v>
      </c>
      <c r="G557" s="63"/>
      <c r="H557" s="63"/>
      <c r="I557" s="172"/>
      <c r="J557" s="63"/>
      <c r="K557" s="63"/>
      <c r="L557" s="61"/>
      <c r="M557" s="217"/>
      <c r="N557" s="42"/>
      <c r="O557" s="42"/>
      <c r="P557" s="42"/>
      <c r="Q557" s="42"/>
      <c r="R557" s="42"/>
      <c r="S557" s="42"/>
      <c r="T557" s="78"/>
      <c r="AT557" s="24" t="s">
        <v>155</v>
      </c>
      <c r="AU557" s="24" t="s">
        <v>83</v>
      </c>
    </row>
    <row r="558" spans="2:65" s="14" customFormat="1">
      <c r="B558" s="251"/>
      <c r="C558" s="252"/>
      <c r="D558" s="215" t="s">
        <v>157</v>
      </c>
      <c r="E558" s="253" t="s">
        <v>30</v>
      </c>
      <c r="F558" s="254" t="s">
        <v>835</v>
      </c>
      <c r="G558" s="252"/>
      <c r="H558" s="253" t="s">
        <v>30</v>
      </c>
      <c r="I558" s="255"/>
      <c r="J558" s="252"/>
      <c r="K558" s="252"/>
      <c r="L558" s="256"/>
      <c r="M558" s="257"/>
      <c r="N558" s="258"/>
      <c r="O558" s="258"/>
      <c r="P558" s="258"/>
      <c r="Q558" s="258"/>
      <c r="R558" s="258"/>
      <c r="S558" s="258"/>
      <c r="T558" s="259"/>
      <c r="AT558" s="260" t="s">
        <v>157</v>
      </c>
      <c r="AU558" s="260" t="s">
        <v>83</v>
      </c>
      <c r="AV558" s="14" t="s">
        <v>81</v>
      </c>
      <c r="AW558" s="14" t="s">
        <v>37</v>
      </c>
      <c r="AX558" s="14" t="s">
        <v>74</v>
      </c>
      <c r="AY558" s="260" t="s">
        <v>144</v>
      </c>
    </row>
    <row r="559" spans="2:65" s="12" customFormat="1">
      <c r="B559" s="219"/>
      <c r="C559" s="220"/>
      <c r="D559" s="215" t="s">
        <v>157</v>
      </c>
      <c r="E559" s="221" t="s">
        <v>30</v>
      </c>
      <c r="F559" s="222" t="s">
        <v>836</v>
      </c>
      <c r="G559" s="220"/>
      <c r="H559" s="223">
        <v>135.5</v>
      </c>
      <c r="I559" s="224"/>
      <c r="J559" s="220"/>
      <c r="K559" s="220"/>
      <c r="L559" s="225"/>
      <c r="M559" s="226"/>
      <c r="N559" s="227"/>
      <c r="O559" s="227"/>
      <c r="P559" s="227"/>
      <c r="Q559" s="227"/>
      <c r="R559" s="227"/>
      <c r="S559" s="227"/>
      <c r="T559" s="228"/>
      <c r="AT559" s="229" t="s">
        <v>157</v>
      </c>
      <c r="AU559" s="229" t="s">
        <v>83</v>
      </c>
      <c r="AV559" s="12" t="s">
        <v>83</v>
      </c>
      <c r="AW559" s="12" t="s">
        <v>37</v>
      </c>
      <c r="AX559" s="12" t="s">
        <v>81</v>
      </c>
      <c r="AY559" s="229" t="s">
        <v>144</v>
      </c>
    </row>
    <row r="560" spans="2:65" s="1" customFormat="1" ht="25.5" customHeight="1">
      <c r="B560" s="41"/>
      <c r="C560" s="203" t="s">
        <v>837</v>
      </c>
      <c r="D560" s="203" t="s">
        <v>146</v>
      </c>
      <c r="E560" s="204" t="s">
        <v>838</v>
      </c>
      <c r="F560" s="205" t="s">
        <v>839</v>
      </c>
      <c r="G560" s="206" t="s">
        <v>338</v>
      </c>
      <c r="H560" s="207">
        <v>135.5</v>
      </c>
      <c r="I560" s="208"/>
      <c r="J560" s="209">
        <f>ROUND(I560*H560,2)</f>
        <v>0</v>
      </c>
      <c r="K560" s="205" t="s">
        <v>150</v>
      </c>
      <c r="L560" s="61"/>
      <c r="M560" s="210" t="s">
        <v>30</v>
      </c>
      <c r="N560" s="211" t="s">
        <v>45</v>
      </c>
      <c r="O560" s="42"/>
      <c r="P560" s="212">
        <f>O560*H560</f>
        <v>0</v>
      </c>
      <c r="Q560" s="212">
        <v>0.15614</v>
      </c>
      <c r="R560" s="212">
        <f>Q560*H560</f>
        <v>21.156970000000001</v>
      </c>
      <c r="S560" s="212">
        <v>0</v>
      </c>
      <c r="T560" s="213">
        <f>S560*H560</f>
        <v>0</v>
      </c>
      <c r="AR560" s="24" t="s">
        <v>544</v>
      </c>
      <c r="AT560" s="24" t="s">
        <v>146</v>
      </c>
      <c r="AU560" s="24" t="s">
        <v>83</v>
      </c>
      <c r="AY560" s="24" t="s">
        <v>144</v>
      </c>
      <c r="BE560" s="214">
        <f>IF(N560="základní",J560,0)</f>
        <v>0</v>
      </c>
      <c r="BF560" s="214">
        <f>IF(N560="snížená",J560,0)</f>
        <v>0</v>
      </c>
      <c r="BG560" s="214">
        <f>IF(N560="zákl. přenesená",J560,0)</f>
        <v>0</v>
      </c>
      <c r="BH560" s="214">
        <f>IF(N560="sníž. přenesená",J560,0)</f>
        <v>0</v>
      </c>
      <c r="BI560" s="214">
        <f>IF(N560="nulová",J560,0)</f>
        <v>0</v>
      </c>
      <c r="BJ560" s="24" t="s">
        <v>81</v>
      </c>
      <c r="BK560" s="214">
        <f>ROUND(I560*H560,2)</f>
        <v>0</v>
      </c>
      <c r="BL560" s="24" t="s">
        <v>544</v>
      </c>
      <c r="BM560" s="24" t="s">
        <v>840</v>
      </c>
    </row>
    <row r="561" spans="2:65" s="1" customFormat="1" ht="27">
      <c r="B561" s="41"/>
      <c r="C561" s="63"/>
      <c r="D561" s="215" t="s">
        <v>153</v>
      </c>
      <c r="E561" s="63"/>
      <c r="F561" s="216" t="s">
        <v>841</v>
      </c>
      <c r="G561" s="63"/>
      <c r="H561" s="63"/>
      <c r="I561" s="172"/>
      <c r="J561" s="63"/>
      <c r="K561" s="63"/>
      <c r="L561" s="61"/>
      <c r="M561" s="217"/>
      <c r="N561" s="42"/>
      <c r="O561" s="42"/>
      <c r="P561" s="42"/>
      <c r="Q561" s="42"/>
      <c r="R561" s="42"/>
      <c r="S561" s="42"/>
      <c r="T561" s="78"/>
      <c r="AT561" s="24" t="s">
        <v>153</v>
      </c>
      <c r="AU561" s="24" t="s">
        <v>83</v>
      </c>
    </row>
    <row r="562" spans="2:65" s="1" customFormat="1" ht="40.5">
      <c r="B562" s="41"/>
      <c r="C562" s="63"/>
      <c r="D562" s="215" t="s">
        <v>155</v>
      </c>
      <c r="E562" s="63"/>
      <c r="F562" s="218" t="s">
        <v>842</v>
      </c>
      <c r="G562" s="63"/>
      <c r="H562" s="63"/>
      <c r="I562" s="172"/>
      <c r="J562" s="63"/>
      <c r="K562" s="63"/>
      <c r="L562" s="61"/>
      <c r="M562" s="217"/>
      <c r="N562" s="42"/>
      <c r="O562" s="42"/>
      <c r="P562" s="42"/>
      <c r="Q562" s="42"/>
      <c r="R562" s="42"/>
      <c r="S562" s="42"/>
      <c r="T562" s="78"/>
      <c r="AT562" s="24" t="s">
        <v>155</v>
      </c>
      <c r="AU562" s="24" t="s">
        <v>83</v>
      </c>
    </row>
    <row r="563" spans="2:65" s="12" customFormat="1">
      <c r="B563" s="219"/>
      <c r="C563" s="220"/>
      <c r="D563" s="215" t="s">
        <v>157</v>
      </c>
      <c r="E563" s="221" t="s">
        <v>30</v>
      </c>
      <c r="F563" s="222" t="s">
        <v>843</v>
      </c>
      <c r="G563" s="220"/>
      <c r="H563" s="223">
        <v>135.5</v>
      </c>
      <c r="I563" s="224"/>
      <c r="J563" s="220"/>
      <c r="K563" s="220"/>
      <c r="L563" s="225"/>
      <c r="M563" s="226"/>
      <c r="N563" s="227"/>
      <c r="O563" s="227"/>
      <c r="P563" s="227"/>
      <c r="Q563" s="227"/>
      <c r="R563" s="227"/>
      <c r="S563" s="227"/>
      <c r="T563" s="228"/>
      <c r="AT563" s="229" t="s">
        <v>157</v>
      </c>
      <c r="AU563" s="229" t="s">
        <v>83</v>
      </c>
      <c r="AV563" s="12" t="s">
        <v>83</v>
      </c>
      <c r="AW563" s="12" t="s">
        <v>37</v>
      </c>
      <c r="AX563" s="12" t="s">
        <v>81</v>
      </c>
      <c r="AY563" s="229" t="s">
        <v>144</v>
      </c>
    </row>
    <row r="564" spans="2:65" s="1" customFormat="1" ht="16.5" customHeight="1">
      <c r="B564" s="41"/>
      <c r="C564" s="203" t="s">
        <v>844</v>
      </c>
      <c r="D564" s="203" t="s">
        <v>146</v>
      </c>
      <c r="E564" s="204" t="s">
        <v>845</v>
      </c>
      <c r="F564" s="205" t="s">
        <v>846</v>
      </c>
      <c r="G564" s="206" t="s">
        <v>338</v>
      </c>
      <c r="H564" s="207">
        <v>135.5</v>
      </c>
      <c r="I564" s="208"/>
      <c r="J564" s="209">
        <f>ROUND(I564*H564,2)</f>
        <v>0</v>
      </c>
      <c r="K564" s="205" t="s">
        <v>150</v>
      </c>
      <c r="L564" s="61"/>
      <c r="M564" s="210" t="s">
        <v>30</v>
      </c>
      <c r="N564" s="211" t="s">
        <v>45</v>
      </c>
      <c r="O564" s="42"/>
      <c r="P564" s="212">
        <f>O564*H564</f>
        <v>0</v>
      </c>
      <c r="Q564" s="212">
        <v>1.9E-3</v>
      </c>
      <c r="R564" s="212">
        <f>Q564*H564</f>
        <v>0.25745000000000001</v>
      </c>
      <c r="S564" s="212">
        <v>0</v>
      </c>
      <c r="T564" s="213">
        <f>S564*H564</f>
        <v>0</v>
      </c>
      <c r="AR564" s="24" t="s">
        <v>544</v>
      </c>
      <c r="AT564" s="24" t="s">
        <v>146</v>
      </c>
      <c r="AU564" s="24" t="s">
        <v>83</v>
      </c>
      <c r="AY564" s="24" t="s">
        <v>144</v>
      </c>
      <c r="BE564" s="214">
        <f>IF(N564="základní",J564,0)</f>
        <v>0</v>
      </c>
      <c r="BF564" s="214">
        <f>IF(N564="snížená",J564,0)</f>
        <v>0</v>
      </c>
      <c r="BG564" s="214">
        <f>IF(N564="zákl. přenesená",J564,0)</f>
        <v>0</v>
      </c>
      <c r="BH564" s="214">
        <f>IF(N564="sníž. přenesená",J564,0)</f>
        <v>0</v>
      </c>
      <c r="BI564" s="214">
        <f>IF(N564="nulová",J564,0)</f>
        <v>0</v>
      </c>
      <c r="BJ564" s="24" t="s">
        <v>81</v>
      </c>
      <c r="BK564" s="214">
        <f>ROUND(I564*H564,2)</f>
        <v>0</v>
      </c>
      <c r="BL564" s="24" t="s">
        <v>544</v>
      </c>
      <c r="BM564" s="24" t="s">
        <v>847</v>
      </c>
    </row>
    <row r="565" spans="2:65" s="1" customFormat="1" ht="27">
      <c r="B565" s="41"/>
      <c r="C565" s="63"/>
      <c r="D565" s="215" t="s">
        <v>153</v>
      </c>
      <c r="E565" s="63"/>
      <c r="F565" s="216" t="s">
        <v>848</v>
      </c>
      <c r="G565" s="63"/>
      <c r="H565" s="63"/>
      <c r="I565" s="172"/>
      <c r="J565" s="63"/>
      <c r="K565" s="63"/>
      <c r="L565" s="61"/>
      <c r="M565" s="217"/>
      <c r="N565" s="42"/>
      <c r="O565" s="42"/>
      <c r="P565" s="42"/>
      <c r="Q565" s="42"/>
      <c r="R565" s="42"/>
      <c r="S565" s="42"/>
      <c r="T565" s="78"/>
      <c r="AT565" s="24" t="s">
        <v>153</v>
      </c>
      <c r="AU565" s="24" t="s">
        <v>83</v>
      </c>
    </row>
    <row r="566" spans="2:65" s="12" customFormat="1">
      <c r="B566" s="219"/>
      <c r="C566" s="220"/>
      <c r="D566" s="215" t="s">
        <v>157</v>
      </c>
      <c r="E566" s="221" t="s">
        <v>30</v>
      </c>
      <c r="F566" s="222" t="s">
        <v>843</v>
      </c>
      <c r="G566" s="220"/>
      <c r="H566" s="223">
        <v>135.5</v>
      </c>
      <c r="I566" s="224"/>
      <c r="J566" s="220"/>
      <c r="K566" s="220"/>
      <c r="L566" s="225"/>
      <c r="M566" s="226"/>
      <c r="N566" s="227"/>
      <c r="O566" s="227"/>
      <c r="P566" s="227"/>
      <c r="Q566" s="227"/>
      <c r="R566" s="227"/>
      <c r="S566" s="227"/>
      <c r="T566" s="228"/>
      <c r="AT566" s="229" t="s">
        <v>157</v>
      </c>
      <c r="AU566" s="229" t="s">
        <v>83</v>
      </c>
      <c r="AV566" s="12" t="s">
        <v>83</v>
      </c>
      <c r="AW566" s="12" t="s">
        <v>37</v>
      </c>
      <c r="AX566" s="12" t="s">
        <v>81</v>
      </c>
      <c r="AY566" s="229" t="s">
        <v>144</v>
      </c>
    </row>
    <row r="567" spans="2:65" s="1" customFormat="1" ht="16.5" customHeight="1">
      <c r="B567" s="41"/>
      <c r="C567" s="203" t="s">
        <v>849</v>
      </c>
      <c r="D567" s="203" t="s">
        <v>146</v>
      </c>
      <c r="E567" s="204" t="s">
        <v>850</v>
      </c>
      <c r="F567" s="205" t="s">
        <v>851</v>
      </c>
      <c r="G567" s="206" t="s">
        <v>338</v>
      </c>
      <c r="H567" s="207">
        <v>135.5</v>
      </c>
      <c r="I567" s="208"/>
      <c r="J567" s="209">
        <f>ROUND(I567*H567,2)</f>
        <v>0</v>
      </c>
      <c r="K567" s="205" t="s">
        <v>150</v>
      </c>
      <c r="L567" s="61"/>
      <c r="M567" s="210" t="s">
        <v>30</v>
      </c>
      <c r="N567" s="211" t="s">
        <v>45</v>
      </c>
      <c r="O567" s="42"/>
      <c r="P567" s="212">
        <f>O567*H567</f>
        <v>0</v>
      </c>
      <c r="Q567" s="212">
        <v>0</v>
      </c>
      <c r="R567" s="212">
        <f>Q567*H567</f>
        <v>0</v>
      </c>
      <c r="S567" s="212">
        <v>0</v>
      </c>
      <c r="T567" s="213">
        <f>S567*H567</f>
        <v>0</v>
      </c>
      <c r="AR567" s="24" t="s">
        <v>544</v>
      </c>
      <c r="AT567" s="24" t="s">
        <v>146</v>
      </c>
      <c r="AU567" s="24" t="s">
        <v>83</v>
      </c>
      <c r="AY567" s="24" t="s">
        <v>144</v>
      </c>
      <c r="BE567" s="214">
        <f>IF(N567="základní",J567,0)</f>
        <v>0</v>
      </c>
      <c r="BF567" s="214">
        <f>IF(N567="snížená",J567,0)</f>
        <v>0</v>
      </c>
      <c r="BG567" s="214">
        <f>IF(N567="zákl. přenesená",J567,0)</f>
        <v>0</v>
      </c>
      <c r="BH567" s="214">
        <f>IF(N567="sníž. přenesená",J567,0)</f>
        <v>0</v>
      </c>
      <c r="BI567" s="214">
        <f>IF(N567="nulová",J567,0)</f>
        <v>0</v>
      </c>
      <c r="BJ567" s="24" t="s">
        <v>81</v>
      </c>
      <c r="BK567" s="214">
        <f>ROUND(I567*H567,2)</f>
        <v>0</v>
      </c>
      <c r="BL567" s="24" t="s">
        <v>544</v>
      </c>
      <c r="BM567" s="24" t="s">
        <v>852</v>
      </c>
    </row>
    <row r="568" spans="2:65" s="1" customFormat="1" ht="27">
      <c r="B568" s="41"/>
      <c r="C568" s="63"/>
      <c r="D568" s="215" t="s">
        <v>153</v>
      </c>
      <c r="E568" s="63"/>
      <c r="F568" s="216" t="s">
        <v>853</v>
      </c>
      <c r="G568" s="63"/>
      <c r="H568" s="63"/>
      <c r="I568" s="172"/>
      <c r="J568" s="63"/>
      <c r="K568" s="63"/>
      <c r="L568" s="61"/>
      <c r="M568" s="217"/>
      <c r="N568" s="42"/>
      <c r="O568" s="42"/>
      <c r="P568" s="42"/>
      <c r="Q568" s="42"/>
      <c r="R568" s="42"/>
      <c r="S568" s="42"/>
      <c r="T568" s="78"/>
      <c r="AT568" s="24" t="s">
        <v>153</v>
      </c>
      <c r="AU568" s="24" t="s">
        <v>83</v>
      </c>
    </row>
    <row r="569" spans="2:65" s="12" customFormat="1">
      <c r="B569" s="219"/>
      <c r="C569" s="220"/>
      <c r="D569" s="215" t="s">
        <v>157</v>
      </c>
      <c r="E569" s="221" t="s">
        <v>30</v>
      </c>
      <c r="F569" s="222" t="s">
        <v>843</v>
      </c>
      <c r="G569" s="220"/>
      <c r="H569" s="223">
        <v>135.5</v>
      </c>
      <c r="I569" s="224"/>
      <c r="J569" s="220"/>
      <c r="K569" s="220"/>
      <c r="L569" s="225"/>
      <c r="M569" s="261"/>
      <c r="N569" s="262"/>
      <c r="O569" s="262"/>
      <c r="P569" s="262"/>
      <c r="Q569" s="262"/>
      <c r="R569" s="262"/>
      <c r="S569" s="262"/>
      <c r="T569" s="263"/>
      <c r="AT569" s="229" t="s">
        <v>157</v>
      </c>
      <c r="AU569" s="229" t="s">
        <v>83</v>
      </c>
      <c r="AV569" s="12" t="s">
        <v>83</v>
      </c>
      <c r="AW569" s="12" t="s">
        <v>37</v>
      </c>
      <c r="AX569" s="12" t="s">
        <v>81</v>
      </c>
      <c r="AY569" s="229" t="s">
        <v>144</v>
      </c>
    </row>
    <row r="570" spans="2:65" s="1" customFormat="1" ht="6.95" customHeight="1">
      <c r="B570" s="56"/>
      <c r="C570" s="57"/>
      <c r="D570" s="57"/>
      <c r="E570" s="57"/>
      <c r="F570" s="57"/>
      <c r="G570" s="57"/>
      <c r="H570" s="57"/>
      <c r="I570" s="148"/>
      <c r="J570" s="57"/>
      <c r="K570" s="57"/>
      <c r="L570" s="61"/>
    </row>
  </sheetData>
  <sheetProtection algorithmName="SHA-512" hashValue="6GvmkLYZUXKzvDOI1JJYjYddlZECfyDUFQdBlWoVwwWNebt+eL0HFk7x5ro0QjS6+aI0sTb2RuIiCt1RUOLJ5A==" saltValue="Ny/aavp0Nbfh3E2p8MLWIiGvtEVF9/lm/x3dOS2S4mrgdV6twbwf9VBUAxuat0yAdMcSpNWWedvIbNEzZd0RuQ==" spinCount="100000" sheet="1" objects="1" scenarios="1" formatColumns="0" formatRows="0" autoFilter="0"/>
  <autoFilter ref="C95:K569"/>
  <mergeCells count="13">
    <mergeCell ref="E88:H88"/>
    <mergeCell ref="G1:H1"/>
    <mergeCell ref="L2:V2"/>
    <mergeCell ref="E49:H49"/>
    <mergeCell ref="E51:H51"/>
    <mergeCell ref="J55:J56"/>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3"/>
  <sheetViews>
    <sheetView showGridLines="0" workbookViewId="0">
      <pane ySplit="1" topLeftCell="A7" activePane="bottomLeft" state="frozen"/>
      <selection pane="bottomLeft" activeCell="G42" sqref="G42:G46"/>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21"/>
      <c r="C1" s="121"/>
      <c r="D1" s="122" t="s">
        <v>1</v>
      </c>
      <c r="E1" s="121"/>
      <c r="F1" s="123" t="s">
        <v>99</v>
      </c>
      <c r="G1" s="388" t="s">
        <v>100</v>
      </c>
      <c r="H1" s="388"/>
      <c r="I1" s="124"/>
      <c r="J1" s="123" t="s">
        <v>101</v>
      </c>
      <c r="K1" s="122" t="s">
        <v>102</v>
      </c>
      <c r="L1" s="123" t="s">
        <v>103</v>
      </c>
      <c r="M1" s="123"/>
      <c r="N1" s="123"/>
      <c r="O1" s="123"/>
      <c r="P1" s="123"/>
      <c r="Q1" s="123"/>
      <c r="R1" s="123"/>
      <c r="S1" s="123"/>
      <c r="T1" s="12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45"/>
      <c r="M2" s="345"/>
      <c r="N2" s="345"/>
      <c r="O2" s="345"/>
      <c r="P2" s="345"/>
      <c r="Q2" s="345"/>
      <c r="R2" s="345"/>
      <c r="S2" s="345"/>
      <c r="T2" s="345"/>
      <c r="U2" s="345"/>
      <c r="V2" s="345"/>
      <c r="AT2" s="24" t="s">
        <v>91</v>
      </c>
    </row>
    <row r="3" spans="1:70" ht="6.95" customHeight="1">
      <c r="B3" s="25"/>
      <c r="C3" s="26"/>
      <c r="D3" s="26"/>
      <c r="E3" s="26"/>
      <c r="F3" s="26"/>
      <c r="G3" s="26"/>
      <c r="H3" s="26"/>
      <c r="I3" s="125"/>
      <c r="J3" s="26"/>
      <c r="K3" s="27"/>
      <c r="AT3" s="24" t="s">
        <v>83</v>
      </c>
    </row>
    <row r="4" spans="1:70" ht="36.950000000000003" customHeight="1">
      <c r="B4" s="28"/>
      <c r="C4" s="29"/>
      <c r="D4" s="30" t="s">
        <v>104</v>
      </c>
      <c r="E4" s="29"/>
      <c r="F4" s="29"/>
      <c r="G4" s="29"/>
      <c r="H4" s="29"/>
      <c r="I4" s="126"/>
      <c r="J4" s="29"/>
      <c r="K4" s="31"/>
      <c r="M4" s="32" t="s">
        <v>12</v>
      </c>
      <c r="AT4" s="24" t="s">
        <v>6</v>
      </c>
    </row>
    <row r="5" spans="1:70" ht="6.95" customHeight="1">
      <c r="B5" s="28"/>
      <c r="C5" s="29"/>
      <c r="D5" s="29"/>
      <c r="E5" s="29"/>
      <c r="F5" s="29"/>
      <c r="G5" s="29"/>
      <c r="H5" s="29"/>
      <c r="I5" s="126"/>
      <c r="J5" s="29"/>
      <c r="K5" s="31"/>
    </row>
    <row r="6" spans="1:70" ht="15">
      <c r="B6" s="28"/>
      <c r="C6" s="29"/>
      <c r="D6" s="37" t="s">
        <v>18</v>
      </c>
      <c r="E6" s="29"/>
      <c r="F6" s="29"/>
      <c r="G6" s="29"/>
      <c r="H6" s="29"/>
      <c r="I6" s="126"/>
      <c r="J6" s="29"/>
      <c r="K6" s="31"/>
    </row>
    <row r="7" spans="1:70" ht="16.5" customHeight="1">
      <c r="B7" s="28"/>
      <c r="C7" s="29"/>
      <c r="D7" s="29"/>
      <c r="E7" s="389" t="str">
        <f>'Rekapitulace stavby'!K6</f>
        <v>Ústí nad Orlicí, Kerhatice - ul. Pražská, chodník II. Etapa</v>
      </c>
      <c r="F7" s="395"/>
      <c r="G7" s="395"/>
      <c r="H7" s="395"/>
      <c r="I7" s="126"/>
      <c r="J7" s="29"/>
      <c r="K7" s="31"/>
    </row>
    <row r="8" spans="1:70" ht="15">
      <c r="B8" s="28"/>
      <c r="C8" s="29"/>
      <c r="D8" s="37" t="s">
        <v>105</v>
      </c>
      <c r="E8" s="29"/>
      <c r="F8" s="29"/>
      <c r="G8" s="29"/>
      <c r="H8" s="29"/>
      <c r="I8" s="126"/>
      <c r="J8" s="29"/>
      <c r="K8" s="31"/>
    </row>
    <row r="9" spans="1:70" s="1" customFormat="1" ht="16.5" customHeight="1">
      <c r="B9" s="41"/>
      <c r="C9" s="42"/>
      <c r="D9" s="42"/>
      <c r="E9" s="389" t="s">
        <v>106</v>
      </c>
      <c r="F9" s="390"/>
      <c r="G9" s="390"/>
      <c r="H9" s="390"/>
      <c r="I9" s="127"/>
      <c r="J9" s="42"/>
      <c r="K9" s="45"/>
    </row>
    <row r="10" spans="1:70" s="1" customFormat="1" ht="15">
      <c r="B10" s="41"/>
      <c r="C10" s="42"/>
      <c r="D10" s="37" t="s">
        <v>107</v>
      </c>
      <c r="E10" s="42"/>
      <c r="F10" s="42"/>
      <c r="G10" s="42"/>
      <c r="H10" s="42"/>
      <c r="I10" s="127"/>
      <c r="J10" s="42"/>
      <c r="K10" s="45"/>
    </row>
    <row r="11" spans="1:70" s="1" customFormat="1" ht="36.950000000000003" customHeight="1">
      <c r="B11" s="41"/>
      <c r="C11" s="42"/>
      <c r="D11" s="42"/>
      <c r="E11" s="391" t="s">
        <v>854</v>
      </c>
      <c r="F11" s="390"/>
      <c r="G11" s="390"/>
      <c r="H11" s="390"/>
      <c r="I11" s="127"/>
      <c r="J11" s="42"/>
      <c r="K11" s="45"/>
    </row>
    <row r="12" spans="1:70" s="1" customFormat="1">
      <c r="B12" s="41"/>
      <c r="C12" s="42"/>
      <c r="D12" s="42"/>
      <c r="E12" s="42"/>
      <c r="F12" s="42"/>
      <c r="G12" s="42"/>
      <c r="H12" s="42"/>
      <c r="I12" s="127"/>
      <c r="J12" s="42"/>
      <c r="K12" s="45"/>
    </row>
    <row r="13" spans="1:70" s="1" customFormat="1" ht="14.45" customHeight="1">
      <c r="B13" s="41"/>
      <c r="C13" s="42"/>
      <c r="D13" s="37" t="s">
        <v>20</v>
      </c>
      <c r="E13" s="42"/>
      <c r="F13" s="35" t="s">
        <v>21</v>
      </c>
      <c r="G13" s="42"/>
      <c r="H13" s="42"/>
      <c r="I13" s="128" t="s">
        <v>22</v>
      </c>
      <c r="J13" s="35" t="s">
        <v>23</v>
      </c>
      <c r="K13" s="45"/>
    </row>
    <row r="14" spans="1:70" s="1" customFormat="1" ht="14.45" customHeight="1">
      <c r="B14" s="41"/>
      <c r="C14" s="42"/>
      <c r="D14" s="37" t="s">
        <v>24</v>
      </c>
      <c r="E14" s="42"/>
      <c r="F14" s="35" t="s">
        <v>25</v>
      </c>
      <c r="G14" s="42"/>
      <c r="H14" s="42"/>
      <c r="I14" s="128" t="s">
        <v>26</v>
      </c>
      <c r="J14" s="129" t="str">
        <f>'Rekapitulace stavby'!AN8</f>
        <v>30.10.2017</v>
      </c>
      <c r="K14" s="45"/>
    </row>
    <row r="15" spans="1:70" s="1" customFormat="1" ht="10.9" customHeight="1">
      <c r="B15" s="41"/>
      <c r="C15" s="42"/>
      <c r="D15" s="42"/>
      <c r="E15" s="42"/>
      <c r="F15" s="42"/>
      <c r="G15" s="42"/>
      <c r="H15" s="42"/>
      <c r="I15" s="127"/>
      <c r="J15" s="42"/>
      <c r="K15" s="45"/>
    </row>
    <row r="16" spans="1:70" s="1" customFormat="1" ht="14.45" customHeight="1">
      <c r="B16" s="41"/>
      <c r="C16" s="42"/>
      <c r="D16" s="37" t="s">
        <v>28</v>
      </c>
      <c r="E16" s="42"/>
      <c r="F16" s="42"/>
      <c r="G16" s="42"/>
      <c r="H16" s="42"/>
      <c r="I16" s="128" t="s">
        <v>29</v>
      </c>
      <c r="J16" s="35" t="str">
        <f>IF('Rekapitulace stavby'!AN10="","",'Rekapitulace stavby'!AN10)</f>
        <v/>
      </c>
      <c r="K16" s="45"/>
    </row>
    <row r="17" spans="2:11" s="1" customFormat="1" ht="18" customHeight="1">
      <c r="B17" s="41"/>
      <c r="C17" s="42"/>
      <c r="D17" s="42"/>
      <c r="E17" s="35" t="str">
        <f>IF('Rekapitulace stavby'!E11="","",'Rekapitulace stavby'!E11)</f>
        <v xml:space="preserve"> </v>
      </c>
      <c r="F17" s="42"/>
      <c r="G17" s="42"/>
      <c r="H17" s="42"/>
      <c r="I17" s="128" t="s">
        <v>32</v>
      </c>
      <c r="J17" s="35" t="str">
        <f>IF('Rekapitulace stavby'!AN11="","",'Rekapitulace stavby'!AN11)</f>
        <v/>
      </c>
      <c r="K17" s="45"/>
    </row>
    <row r="18" spans="2:11" s="1" customFormat="1" ht="6.95" customHeight="1">
      <c r="B18" s="41"/>
      <c r="C18" s="42"/>
      <c r="D18" s="42"/>
      <c r="E18" s="42"/>
      <c r="F18" s="42"/>
      <c r="G18" s="42"/>
      <c r="H18" s="42"/>
      <c r="I18" s="127"/>
      <c r="J18" s="42"/>
      <c r="K18" s="45"/>
    </row>
    <row r="19" spans="2:11" s="1" customFormat="1" ht="14.45" customHeight="1">
      <c r="B19" s="41"/>
      <c r="C19" s="42"/>
      <c r="D19" s="37" t="s">
        <v>33</v>
      </c>
      <c r="E19" s="42"/>
      <c r="F19" s="42"/>
      <c r="G19" s="42"/>
      <c r="H19" s="42"/>
      <c r="I19" s="128" t="s">
        <v>29</v>
      </c>
      <c r="J19" s="35" t="str">
        <f>IF('Rekapitulace stavby'!AN13="Vyplň údaj","",IF('Rekapitulace stavby'!AN13="","",'Rekapitulace stavby'!AN13))</f>
        <v/>
      </c>
      <c r="K19" s="45"/>
    </row>
    <row r="20" spans="2:11" s="1" customFormat="1" ht="18" customHeight="1">
      <c r="B20" s="41"/>
      <c r="C20" s="42"/>
      <c r="D20" s="42"/>
      <c r="E20" s="35" t="str">
        <f>IF('Rekapitulace stavby'!E14="Vyplň údaj","",IF('Rekapitulace stavby'!E14="","",'Rekapitulace stavby'!E14))</f>
        <v/>
      </c>
      <c r="F20" s="42"/>
      <c r="G20" s="42"/>
      <c r="H20" s="42"/>
      <c r="I20" s="128" t="s">
        <v>32</v>
      </c>
      <c r="J20" s="35" t="str">
        <f>IF('Rekapitulace stavby'!AN14="Vyplň údaj","",IF('Rekapitulace stavby'!AN14="","",'Rekapitulace stavby'!AN14))</f>
        <v/>
      </c>
      <c r="K20" s="45"/>
    </row>
    <row r="21" spans="2:11" s="1" customFormat="1" ht="6.95" customHeight="1">
      <c r="B21" s="41"/>
      <c r="C21" s="42"/>
      <c r="D21" s="42"/>
      <c r="E21" s="42"/>
      <c r="F21" s="42"/>
      <c r="G21" s="42"/>
      <c r="H21" s="42"/>
      <c r="I21" s="127"/>
      <c r="J21" s="42"/>
      <c r="K21" s="45"/>
    </row>
    <row r="22" spans="2:11" s="1" customFormat="1" ht="14.45" customHeight="1">
      <c r="B22" s="41"/>
      <c r="C22" s="42"/>
      <c r="D22" s="37" t="s">
        <v>35</v>
      </c>
      <c r="E22" s="42"/>
      <c r="F22" s="42"/>
      <c r="G22" s="42"/>
      <c r="H22" s="42"/>
      <c r="I22" s="128" t="s">
        <v>29</v>
      </c>
      <c r="J22" s="35" t="s">
        <v>30</v>
      </c>
      <c r="K22" s="45"/>
    </row>
    <row r="23" spans="2:11" s="1" customFormat="1" ht="18" customHeight="1">
      <c r="B23" s="41"/>
      <c r="C23" s="42"/>
      <c r="D23" s="42"/>
      <c r="E23" s="35" t="s">
        <v>36</v>
      </c>
      <c r="F23" s="42"/>
      <c r="G23" s="42"/>
      <c r="H23" s="42"/>
      <c r="I23" s="128" t="s">
        <v>32</v>
      </c>
      <c r="J23" s="35" t="s">
        <v>30</v>
      </c>
      <c r="K23" s="45"/>
    </row>
    <row r="24" spans="2:11" s="1" customFormat="1" ht="6.95" customHeight="1">
      <c r="B24" s="41"/>
      <c r="C24" s="42"/>
      <c r="D24" s="42"/>
      <c r="E24" s="42"/>
      <c r="F24" s="42"/>
      <c r="G24" s="42"/>
      <c r="H24" s="42"/>
      <c r="I24" s="127"/>
      <c r="J24" s="42"/>
      <c r="K24" s="45"/>
    </row>
    <row r="25" spans="2:11" s="1" customFormat="1" ht="14.45" customHeight="1">
      <c r="B25" s="41"/>
      <c r="C25" s="42"/>
      <c r="D25" s="37" t="s">
        <v>38</v>
      </c>
      <c r="E25" s="42"/>
      <c r="F25" s="42"/>
      <c r="G25" s="42"/>
      <c r="H25" s="42"/>
      <c r="I25" s="127"/>
      <c r="J25" s="42"/>
      <c r="K25" s="45"/>
    </row>
    <row r="26" spans="2:11" s="7" customFormat="1" ht="16.5" customHeight="1">
      <c r="B26" s="130"/>
      <c r="C26" s="131"/>
      <c r="D26" s="131"/>
      <c r="E26" s="383" t="s">
        <v>30</v>
      </c>
      <c r="F26" s="383"/>
      <c r="G26" s="383"/>
      <c r="H26" s="383"/>
      <c r="I26" s="132"/>
      <c r="J26" s="131"/>
      <c r="K26" s="133"/>
    </row>
    <row r="27" spans="2:11" s="1" customFormat="1" ht="6.95" customHeight="1">
      <c r="B27" s="41"/>
      <c r="C27" s="42"/>
      <c r="D27" s="42"/>
      <c r="E27" s="42"/>
      <c r="F27" s="42"/>
      <c r="G27" s="42"/>
      <c r="H27" s="42"/>
      <c r="I27" s="127"/>
      <c r="J27" s="42"/>
      <c r="K27" s="45"/>
    </row>
    <row r="28" spans="2:11" s="1" customFormat="1" ht="6.95" customHeight="1">
      <c r="B28" s="41"/>
      <c r="C28" s="42"/>
      <c r="D28" s="85"/>
      <c r="E28" s="85"/>
      <c r="F28" s="85"/>
      <c r="G28" s="85"/>
      <c r="H28" s="85"/>
      <c r="I28" s="134"/>
      <c r="J28" s="85"/>
      <c r="K28" s="135"/>
    </row>
    <row r="29" spans="2:11" s="1" customFormat="1" ht="25.35" customHeight="1">
      <c r="B29" s="41"/>
      <c r="C29" s="42"/>
      <c r="D29" s="136" t="s">
        <v>40</v>
      </c>
      <c r="E29" s="42"/>
      <c r="F29" s="42"/>
      <c r="G29" s="42"/>
      <c r="H29" s="42"/>
      <c r="I29" s="127"/>
      <c r="J29" s="137">
        <f>ROUND(J89,2)</f>
        <v>0</v>
      </c>
      <c r="K29" s="45"/>
    </row>
    <row r="30" spans="2:11" s="1" customFormat="1" ht="6.95" customHeight="1">
      <c r="B30" s="41"/>
      <c r="C30" s="42"/>
      <c r="D30" s="85"/>
      <c r="E30" s="85"/>
      <c r="F30" s="85"/>
      <c r="G30" s="85"/>
      <c r="H30" s="85"/>
      <c r="I30" s="134"/>
      <c r="J30" s="85"/>
      <c r="K30" s="135"/>
    </row>
    <row r="31" spans="2:11" s="1" customFormat="1" ht="14.45" customHeight="1">
      <c r="B31" s="41"/>
      <c r="C31" s="42"/>
      <c r="D31" s="42"/>
      <c r="E31" s="42"/>
      <c r="F31" s="46" t="s">
        <v>42</v>
      </c>
      <c r="G31" s="42"/>
      <c r="H31" s="42"/>
      <c r="I31" s="138" t="s">
        <v>41</v>
      </c>
      <c r="J31" s="46" t="s">
        <v>43</v>
      </c>
      <c r="K31" s="45"/>
    </row>
    <row r="32" spans="2:11" s="1" customFormat="1" ht="14.45" customHeight="1">
      <c r="B32" s="41"/>
      <c r="C32" s="42"/>
      <c r="D32" s="49" t="s">
        <v>44</v>
      </c>
      <c r="E32" s="49" t="s">
        <v>45</v>
      </c>
      <c r="F32" s="139">
        <f>ROUND(SUM(BE89:BE162), 2)</f>
        <v>0</v>
      </c>
      <c r="G32" s="42"/>
      <c r="H32" s="42"/>
      <c r="I32" s="140">
        <v>0.21</v>
      </c>
      <c r="J32" s="139">
        <f>ROUND(ROUND((SUM(BE89:BE162)), 2)*I32, 2)</f>
        <v>0</v>
      </c>
      <c r="K32" s="45"/>
    </row>
    <row r="33" spans="2:11" s="1" customFormat="1" ht="14.45" customHeight="1">
      <c r="B33" s="41"/>
      <c r="C33" s="42"/>
      <c r="D33" s="42"/>
      <c r="E33" s="49" t="s">
        <v>46</v>
      </c>
      <c r="F33" s="139">
        <f>ROUND(SUM(BF89:BF162), 2)</f>
        <v>0</v>
      </c>
      <c r="G33" s="42"/>
      <c r="H33" s="42"/>
      <c r="I33" s="140">
        <v>0.15</v>
      </c>
      <c r="J33" s="139">
        <f>ROUND(ROUND((SUM(BF89:BF162)), 2)*I33, 2)</f>
        <v>0</v>
      </c>
      <c r="K33" s="45"/>
    </row>
    <row r="34" spans="2:11" s="1" customFormat="1" ht="14.45" hidden="1" customHeight="1">
      <c r="B34" s="41"/>
      <c r="C34" s="42"/>
      <c r="D34" s="42"/>
      <c r="E34" s="49" t="s">
        <v>47</v>
      </c>
      <c r="F34" s="139">
        <f>ROUND(SUM(BG89:BG162), 2)</f>
        <v>0</v>
      </c>
      <c r="G34" s="42"/>
      <c r="H34" s="42"/>
      <c r="I34" s="140">
        <v>0.21</v>
      </c>
      <c r="J34" s="139">
        <v>0</v>
      </c>
      <c r="K34" s="45"/>
    </row>
    <row r="35" spans="2:11" s="1" customFormat="1" ht="14.45" hidden="1" customHeight="1">
      <c r="B35" s="41"/>
      <c r="C35" s="42"/>
      <c r="D35" s="42"/>
      <c r="E35" s="49" t="s">
        <v>48</v>
      </c>
      <c r="F35" s="139">
        <f>ROUND(SUM(BH89:BH162), 2)</f>
        <v>0</v>
      </c>
      <c r="G35" s="42"/>
      <c r="H35" s="42"/>
      <c r="I35" s="140">
        <v>0.15</v>
      </c>
      <c r="J35" s="139">
        <v>0</v>
      </c>
      <c r="K35" s="45"/>
    </row>
    <row r="36" spans="2:11" s="1" customFormat="1" ht="14.45" hidden="1" customHeight="1">
      <c r="B36" s="41"/>
      <c r="C36" s="42"/>
      <c r="D36" s="42"/>
      <c r="E36" s="49" t="s">
        <v>49</v>
      </c>
      <c r="F36" s="139">
        <f>ROUND(SUM(BI89:BI162), 2)</f>
        <v>0</v>
      </c>
      <c r="G36" s="42"/>
      <c r="H36" s="42"/>
      <c r="I36" s="140">
        <v>0</v>
      </c>
      <c r="J36" s="139">
        <v>0</v>
      </c>
      <c r="K36" s="45"/>
    </row>
    <row r="37" spans="2:11" s="1" customFormat="1" ht="6.95" customHeight="1">
      <c r="B37" s="41"/>
      <c r="C37" s="42"/>
      <c r="D37" s="42"/>
      <c r="E37" s="42"/>
      <c r="F37" s="42"/>
      <c r="G37" s="42"/>
      <c r="H37" s="42"/>
      <c r="I37" s="127"/>
      <c r="J37" s="42"/>
      <c r="K37" s="45"/>
    </row>
    <row r="38" spans="2:11" s="1" customFormat="1" ht="25.35" customHeight="1">
      <c r="B38" s="41"/>
      <c r="C38" s="141"/>
      <c r="D38" s="142" t="s">
        <v>50</v>
      </c>
      <c r="E38" s="79"/>
      <c r="F38" s="79"/>
      <c r="G38" s="143" t="s">
        <v>51</v>
      </c>
      <c r="H38" s="144" t="s">
        <v>52</v>
      </c>
      <c r="I38" s="145"/>
      <c r="J38" s="146">
        <f>SUM(J29:J36)</f>
        <v>0</v>
      </c>
      <c r="K38" s="147"/>
    </row>
    <row r="39" spans="2:11" s="1" customFormat="1" ht="14.45" customHeight="1">
      <c r="B39" s="56"/>
      <c r="C39" s="57"/>
      <c r="D39" s="57"/>
      <c r="E39" s="57"/>
      <c r="F39" s="57"/>
      <c r="G39" s="57"/>
      <c r="H39" s="57"/>
      <c r="I39" s="148"/>
      <c r="J39" s="57"/>
      <c r="K39" s="58"/>
    </row>
    <row r="43" spans="2:11" s="1" customFormat="1" ht="6.95" customHeight="1">
      <c r="B43" s="149"/>
      <c r="C43" s="150"/>
      <c r="D43" s="150"/>
      <c r="E43" s="150"/>
      <c r="F43" s="150"/>
      <c r="G43" s="150"/>
      <c r="H43" s="150"/>
      <c r="I43" s="151"/>
      <c r="J43" s="150"/>
      <c r="K43" s="152"/>
    </row>
    <row r="44" spans="2:11" s="1" customFormat="1" ht="36.950000000000003" customHeight="1">
      <c r="B44" s="41"/>
      <c r="C44" s="30" t="s">
        <v>109</v>
      </c>
      <c r="D44" s="42"/>
      <c r="E44" s="42"/>
      <c r="F44" s="42"/>
      <c r="G44" s="42"/>
      <c r="H44" s="42"/>
      <c r="I44" s="127"/>
      <c r="J44" s="42"/>
      <c r="K44" s="45"/>
    </row>
    <row r="45" spans="2:11" s="1" customFormat="1" ht="6.95" customHeight="1">
      <c r="B45" s="41"/>
      <c r="C45" s="42"/>
      <c r="D45" s="42"/>
      <c r="E45" s="42"/>
      <c r="F45" s="42"/>
      <c r="G45" s="42"/>
      <c r="H45" s="42"/>
      <c r="I45" s="127"/>
      <c r="J45" s="42"/>
      <c r="K45" s="45"/>
    </row>
    <row r="46" spans="2:11" s="1" customFormat="1" ht="14.45" customHeight="1">
      <c r="B46" s="41"/>
      <c r="C46" s="37" t="s">
        <v>18</v>
      </c>
      <c r="D46" s="42"/>
      <c r="E46" s="42"/>
      <c r="F46" s="42"/>
      <c r="G46" s="42"/>
      <c r="H46" s="42"/>
      <c r="I46" s="127"/>
      <c r="J46" s="42"/>
      <c r="K46" s="45"/>
    </row>
    <row r="47" spans="2:11" s="1" customFormat="1" ht="16.5" customHeight="1">
      <c r="B47" s="41"/>
      <c r="C47" s="42"/>
      <c r="D47" s="42"/>
      <c r="E47" s="389" t="str">
        <f>E7</f>
        <v>Ústí nad Orlicí, Kerhatice - ul. Pražská, chodník II. Etapa</v>
      </c>
      <c r="F47" s="395"/>
      <c r="G47" s="395"/>
      <c r="H47" s="395"/>
      <c r="I47" s="127"/>
      <c r="J47" s="42"/>
      <c r="K47" s="45"/>
    </row>
    <row r="48" spans="2:11" ht="15">
      <c r="B48" s="28"/>
      <c r="C48" s="37" t="s">
        <v>105</v>
      </c>
      <c r="D48" s="29"/>
      <c r="E48" s="29"/>
      <c r="F48" s="29"/>
      <c r="G48" s="29"/>
      <c r="H48" s="29"/>
      <c r="I48" s="126"/>
      <c r="J48" s="29"/>
      <c r="K48" s="31"/>
    </row>
    <row r="49" spans="2:47" s="1" customFormat="1" ht="16.5" customHeight="1">
      <c r="B49" s="41"/>
      <c r="C49" s="42"/>
      <c r="D49" s="42"/>
      <c r="E49" s="389" t="s">
        <v>106</v>
      </c>
      <c r="F49" s="390"/>
      <c r="G49" s="390"/>
      <c r="H49" s="390"/>
      <c r="I49" s="127"/>
      <c r="J49" s="42"/>
      <c r="K49" s="45"/>
    </row>
    <row r="50" spans="2:47" s="1" customFormat="1" ht="14.45" customHeight="1">
      <c r="B50" s="41"/>
      <c r="C50" s="37" t="s">
        <v>107</v>
      </c>
      <c r="D50" s="42"/>
      <c r="E50" s="42"/>
      <c r="F50" s="42"/>
      <c r="G50" s="42"/>
      <c r="H50" s="42"/>
      <c r="I50" s="127"/>
      <c r="J50" s="42"/>
      <c r="K50" s="45"/>
    </row>
    <row r="51" spans="2:47" s="1" customFormat="1" ht="17.25" customHeight="1">
      <c r="B51" s="41"/>
      <c r="C51" s="42"/>
      <c r="D51" s="42"/>
      <c r="E51" s="391" t="str">
        <f>E11</f>
        <v>SO 101 - B - Neuznatelné náklady - Soupis prací</v>
      </c>
      <c r="F51" s="390"/>
      <c r="G51" s="390"/>
      <c r="H51" s="390"/>
      <c r="I51" s="127"/>
      <c r="J51" s="42"/>
      <c r="K51" s="45"/>
    </row>
    <row r="52" spans="2:47" s="1" customFormat="1" ht="6.95" customHeight="1">
      <c r="B52" s="41"/>
      <c r="C52" s="42"/>
      <c r="D52" s="42"/>
      <c r="E52" s="42"/>
      <c r="F52" s="42"/>
      <c r="G52" s="42"/>
      <c r="H52" s="42"/>
      <c r="I52" s="127"/>
      <c r="J52" s="42"/>
      <c r="K52" s="45"/>
    </row>
    <row r="53" spans="2:47" s="1" customFormat="1" ht="18" customHeight="1">
      <c r="B53" s="41"/>
      <c r="C53" s="37" t="s">
        <v>24</v>
      </c>
      <c r="D53" s="42"/>
      <c r="E53" s="42"/>
      <c r="F53" s="35" t="str">
        <f>F14</f>
        <v>Ústí nad Labem</v>
      </c>
      <c r="G53" s="42"/>
      <c r="H53" s="42"/>
      <c r="I53" s="128" t="s">
        <v>26</v>
      </c>
      <c r="J53" s="129" t="str">
        <f>IF(J14="","",J14)</f>
        <v>30.10.2017</v>
      </c>
      <c r="K53" s="45"/>
    </row>
    <row r="54" spans="2:47" s="1" customFormat="1" ht="6.95" customHeight="1">
      <c r="B54" s="41"/>
      <c r="C54" s="42"/>
      <c r="D54" s="42"/>
      <c r="E54" s="42"/>
      <c r="F54" s="42"/>
      <c r="G54" s="42"/>
      <c r="H54" s="42"/>
      <c r="I54" s="127"/>
      <c r="J54" s="42"/>
      <c r="K54" s="45"/>
    </row>
    <row r="55" spans="2:47" s="1" customFormat="1" ht="15">
      <c r="B55" s="41"/>
      <c r="C55" s="37" t="s">
        <v>28</v>
      </c>
      <c r="D55" s="42"/>
      <c r="E55" s="42"/>
      <c r="F55" s="35" t="str">
        <f>E17</f>
        <v xml:space="preserve"> </v>
      </c>
      <c r="G55" s="42"/>
      <c r="H55" s="42"/>
      <c r="I55" s="128" t="s">
        <v>35</v>
      </c>
      <c r="J55" s="383" t="str">
        <f>E23</f>
        <v>Ing. Jiří Cihlář</v>
      </c>
      <c r="K55" s="45"/>
    </row>
    <row r="56" spans="2:47" s="1" customFormat="1" ht="14.45" customHeight="1">
      <c r="B56" s="41"/>
      <c r="C56" s="37" t="s">
        <v>33</v>
      </c>
      <c r="D56" s="42"/>
      <c r="E56" s="42"/>
      <c r="F56" s="35" t="str">
        <f>IF(E20="","",E20)</f>
        <v/>
      </c>
      <c r="G56" s="42"/>
      <c r="H56" s="42"/>
      <c r="I56" s="127"/>
      <c r="J56" s="392"/>
      <c r="K56" s="45"/>
    </row>
    <row r="57" spans="2:47" s="1" customFormat="1" ht="10.35" customHeight="1">
      <c r="B57" s="41"/>
      <c r="C57" s="42"/>
      <c r="D57" s="42"/>
      <c r="E57" s="42"/>
      <c r="F57" s="42"/>
      <c r="G57" s="42"/>
      <c r="H57" s="42"/>
      <c r="I57" s="127"/>
      <c r="J57" s="42"/>
      <c r="K57" s="45"/>
    </row>
    <row r="58" spans="2:47" s="1" customFormat="1" ht="29.25" customHeight="1">
      <c r="B58" s="41"/>
      <c r="C58" s="153" t="s">
        <v>110</v>
      </c>
      <c r="D58" s="141"/>
      <c r="E58" s="141"/>
      <c r="F58" s="141"/>
      <c r="G58" s="141"/>
      <c r="H58" s="141"/>
      <c r="I58" s="154"/>
      <c r="J58" s="155" t="s">
        <v>111</v>
      </c>
      <c r="K58" s="156"/>
    </row>
    <row r="59" spans="2:47" s="1" customFormat="1" ht="10.35" customHeight="1">
      <c r="B59" s="41"/>
      <c r="C59" s="42"/>
      <c r="D59" s="42"/>
      <c r="E59" s="42"/>
      <c r="F59" s="42"/>
      <c r="G59" s="42"/>
      <c r="H59" s="42"/>
      <c r="I59" s="127"/>
      <c r="J59" s="42"/>
      <c r="K59" s="45"/>
    </row>
    <row r="60" spans="2:47" s="1" customFormat="1" ht="29.25" customHeight="1">
      <c r="B60" s="41"/>
      <c r="C60" s="157" t="s">
        <v>112</v>
      </c>
      <c r="D60" s="42"/>
      <c r="E60" s="42"/>
      <c r="F60" s="42"/>
      <c r="G60" s="42"/>
      <c r="H60" s="42"/>
      <c r="I60" s="127"/>
      <c r="J60" s="137">
        <f>J89</f>
        <v>0</v>
      </c>
      <c r="K60" s="45"/>
      <c r="AU60" s="24" t="s">
        <v>113</v>
      </c>
    </row>
    <row r="61" spans="2:47" s="8" customFormat="1" ht="24.95" customHeight="1">
      <c r="B61" s="158"/>
      <c r="C61" s="159"/>
      <c r="D61" s="160" t="s">
        <v>114</v>
      </c>
      <c r="E61" s="161"/>
      <c r="F61" s="161"/>
      <c r="G61" s="161"/>
      <c r="H61" s="161"/>
      <c r="I61" s="162"/>
      <c r="J61" s="163">
        <f>J90</f>
        <v>0</v>
      </c>
      <c r="K61" s="164"/>
    </row>
    <row r="62" spans="2:47" s="9" customFormat="1" ht="19.899999999999999" customHeight="1">
      <c r="B62" s="165"/>
      <c r="C62" s="166"/>
      <c r="D62" s="167" t="s">
        <v>115</v>
      </c>
      <c r="E62" s="168"/>
      <c r="F62" s="168"/>
      <c r="G62" s="168"/>
      <c r="H62" s="168"/>
      <c r="I62" s="169"/>
      <c r="J62" s="170">
        <f>J91</f>
        <v>0</v>
      </c>
      <c r="K62" s="171"/>
    </row>
    <row r="63" spans="2:47" s="9" customFormat="1" ht="19.899999999999999" customHeight="1">
      <c r="B63" s="165"/>
      <c r="C63" s="166"/>
      <c r="D63" s="167" t="s">
        <v>119</v>
      </c>
      <c r="E63" s="168"/>
      <c r="F63" s="168"/>
      <c r="G63" s="168"/>
      <c r="H63" s="168"/>
      <c r="I63" s="169"/>
      <c r="J63" s="170">
        <f>J124</f>
        <v>0</v>
      </c>
      <c r="K63" s="171"/>
    </row>
    <row r="64" spans="2:47" s="9" customFormat="1" ht="19.899999999999999" customHeight="1">
      <c r="B64" s="165"/>
      <c r="C64" s="166"/>
      <c r="D64" s="167" t="s">
        <v>121</v>
      </c>
      <c r="E64" s="168"/>
      <c r="F64" s="168"/>
      <c r="G64" s="168"/>
      <c r="H64" s="168"/>
      <c r="I64" s="169"/>
      <c r="J64" s="170">
        <f>J136</f>
        <v>0</v>
      </c>
      <c r="K64" s="171"/>
    </row>
    <row r="65" spans="2:12" s="9" customFormat="1" ht="14.85" customHeight="1">
      <c r="B65" s="165"/>
      <c r="C65" s="166"/>
      <c r="D65" s="167" t="s">
        <v>122</v>
      </c>
      <c r="E65" s="168"/>
      <c r="F65" s="168"/>
      <c r="G65" s="168"/>
      <c r="H65" s="168"/>
      <c r="I65" s="169"/>
      <c r="J65" s="170">
        <f>J137</f>
        <v>0</v>
      </c>
      <c r="K65" s="171"/>
    </row>
    <row r="66" spans="2:12" s="9" customFormat="1" ht="19.899999999999999" customHeight="1">
      <c r="B66" s="165"/>
      <c r="C66" s="166"/>
      <c r="D66" s="167" t="s">
        <v>123</v>
      </c>
      <c r="E66" s="168"/>
      <c r="F66" s="168"/>
      <c r="G66" s="168"/>
      <c r="H66" s="168"/>
      <c r="I66" s="169"/>
      <c r="J66" s="170">
        <f>J146</f>
        <v>0</v>
      </c>
      <c r="K66" s="171"/>
    </row>
    <row r="67" spans="2:12" s="9" customFormat="1" ht="19.899999999999999" customHeight="1">
      <c r="B67" s="165"/>
      <c r="C67" s="166"/>
      <c r="D67" s="167" t="s">
        <v>124</v>
      </c>
      <c r="E67" s="168"/>
      <c r="F67" s="168"/>
      <c r="G67" s="168"/>
      <c r="H67" s="168"/>
      <c r="I67" s="169"/>
      <c r="J67" s="170">
        <f>J159</f>
        <v>0</v>
      </c>
      <c r="K67" s="171"/>
    </row>
    <row r="68" spans="2:12" s="1" customFormat="1" ht="21.75" customHeight="1">
      <c r="B68" s="41"/>
      <c r="C68" s="42"/>
      <c r="D68" s="42"/>
      <c r="E68" s="42"/>
      <c r="F68" s="42"/>
      <c r="G68" s="42"/>
      <c r="H68" s="42"/>
      <c r="I68" s="127"/>
      <c r="J68" s="42"/>
      <c r="K68" s="45"/>
    </row>
    <row r="69" spans="2:12" s="1" customFormat="1" ht="6.95" customHeight="1">
      <c r="B69" s="56"/>
      <c r="C69" s="57"/>
      <c r="D69" s="57"/>
      <c r="E69" s="57"/>
      <c r="F69" s="57"/>
      <c r="G69" s="57"/>
      <c r="H69" s="57"/>
      <c r="I69" s="148"/>
      <c r="J69" s="57"/>
      <c r="K69" s="58"/>
    </row>
    <row r="73" spans="2:12" s="1" customFormat="1" ht="6.95" customHeight="1">
      <c r="B73" s="59"/>
      <c r="C73" s="60"/>
      <c r="D73" s="60"/>
      <c r="E73" s="60"/>
      <c r="F73" s="60"/>
      <c r="G73" s="60"/>
      <c r="H73" s="60"/>
      <c r="I73" s="151"/>
      <c r="J73" s="60"/>
      <c r="K73" s="60"/>
      <c r="L73" s="61"/>
    </row>
    <row r="74" spans="2:12" s="1" customFormat="1" ht="36.950000000000003" customHeight="1">
      <c r="B74" s="41"/>
      <c r="C74" s="62" t="s">
        <v>128</v>
      </c>
      <c r="D74" s="63"/>
      <c r="E74" s="63"/>
      <c r="F74" s="63"/>
      <c r="G74" s="63"/>
      <c r="H74" s="63"/>
      <c r="I74" s="172"/>
      <c r="J74" s="63"/>
      <c r="K74" s="63"/>
      <c r="L74" s="61"/>
    </row>
    <row r="75" spans="2:12" s="1" customFormat="1" ht="6.95" customHeight="1">
      <c r="B75" s="41"/>
      <c r="C75" s="63"/>
      <c r="D75" s="63"/>
      <c r="E75" s="63"/>
      <c r="F75" s="63"/>
      <c r="G75" s="63"/>
      <c r="H75" s="63"/>
      <c r="I75" s="172"/>
      <c r="J75" s="63"/>
      <c r="K75" s="63"/>
      <c r="L75" s="61"/>
    </row>
    <row r="76" spans="2:12" s="1" customFormat="1" ht="14.45" customHeight="1">
      <c r="B76" s="41"/>
      <c r="C76" s="65" t="s">
        <v>18</v>
      </c>
      <c r="D76" s="63"/>
      <c r="E76" s="63"/>
      <c r="F76" s="63"/>
      <c r="G76" s="63"/>
      <c r="H76" s="63"/>
      <c r="I76" s="172"/>
      <c r="J76" s="63"/>
      <c r="K76" s="63"/>
      <c r="L76" s="61"/>
    </row>
    <row r="77" spans="2:12" s="1" customFormat="1" ht="16.5" customHeight="1">
      <c r="B77" s="41"/>
      <c r="C77" s="63"/>
      <c r="D77" s="63"/>
      <c r="E77" s="393" t="str">
        <f>E7</f>
        <v>Ústí nad Orlicí, Kerhatice - ul. Pražská, chodník II. Etapa</v>
      </c>
      <c r="F77" s="394"/>
      <c r="G77" s="394"/>
      <c r="H77" s="394"/>
      <c r="I77" s="172"/>
      <c r="J77" s="63"/>
      <c r="K77" s="63"/>
      <c r="L77" s="61"/>
    </row>
    <row r="78" spans="2:12" ht="15">
      <c r="B78" s="28"/>
      <c r="C78" s="65" t="s">
        <v>105</v>
      </c>
      <c r="D78" s="173"/>
      <c r="E78" s="173"/>
      <c r="F78" s="173"/>
      <c r="G78" s="173"/>
      <c r="H78" s="173"/>
      <c r="J78" s="173"/>
      <c r="K78" s="173"/>
      <c r="L78" s="174"/>
    </row>
    <row r="79" spans="2:12" s="1" customFormat="1" ht="16.5" customHeight="1">
      <c r="B79" s="41"/>
      <c r="C79" s="63"/>
      <c r="D79" s="63"/>
      <c r="E79" s="393" t="s">
        <v>106</v>
      </c>
      <c r="F79" s="387"/>
      <c r="G79" s="387"/>
      <c r="H79" s="387"/>
      <c r="I79" s="172"/>
      <c r="J79" s="63"/>
      <c r="K79" s="63"/>
      <c r="L79" s="61"/>
    </row>
    <row r="80" spans="2:12" s="1" customFormat="1" ht="14.45" customHeight="1">
      <c r="B80" s="41"/>
      <c r="C80" s="65" t="s">
        <v>107</v>
      </c>
      <c r="D80" s="63"/>
      <c r="E80" s="63"/>
      <c r="F80" s="63"/>
      <c r="G80" s="63"/>
      <c r="H80" s="63"/>
      <c r="I80" s="172"/>
      <c r="J80" s="63"/>
      <c r="K80" s="63"/>
      <c r="L80" s="61"/>
    </row>
    <row r="81" spans="2:65" s="1" customFormat="1" ht="17.25" customHeight="1">
      <c r="B81" s="41"/>
      <c r="C81" s="63"/>
      <c r="D81" s="63"/>
      <c r="E81" s="355" t="str">
        <f>E11</f>
        <v>SO 101 - B - Neuznatelné náklady - Soupis prací</v>
      </c>
      <c r="F81" s="387"/>
      <c r="G81" s="387"/>
      <c r="H81" s="387"/>
      <c r="I81" s="172"/>
      <c r="J81" s="63"/>
      <c r="K81" s="63"/>
      <c r="L81" s="61"/>
    </row>
    <row r="82" spans="2:65" s="1" customFormat="1" ht="6.95" customHeight="1">
      <c r="B82" s="41"/>
      <c r="C82" s="63"/>
      <c r="D82" s="63"/>
      <c r="E82" s="63"/>
      <c r="F82" s="63"/>
      <c r="G82" s="63"/>
      <c r="H82" s="63"/>
      <c r="I82" s="172"/>
      <c r="J82" s="63"/>
      <c r="K82" s="63"/>
      <c r="L82" s="61"/>
    </row>
    <row r="83" spans="2:65" s="1" customFormat="1" ht="18" customHeight="1">
      <c r="B83" s="41"/>
      <c r="C83" s="65" t="s">
        <v>24</v>
      </c>
      <c r="D83" s="63"/>
      <c r="E83" s="63"/>
      <c r="F83" s="175" t="str">
        <f>F14</f>
        <v>Ústí nad Labem</v>
      </c>
      <c r="G83" s="63"/>
      <c r="H83" s="63"/>
      <c r="I83" s="176" t="s">
        <v>26</v>
      </c>
      <c r="J83" s="73" t="str">
        <f>IF(J14="","",J14)</f>
        <v>30.10.2017</v>
      </c>
      <c r="K83" s="63"/>
      <c r="L83" s="61"/>
    </row>
    <row r="84" spans="2:65" s="1" customFormat="1" ht="6.95" customHeight="1">
      <c r="B84" s="41"/>
      <c r="C84" s="63"/>
      <c r="D84" s="63"/>
      <c r="E84" s="63"/>
      <c r="F84" s="63"/>
      <c r="G84" s="63"/>
      <c r="H84" s="63"/>
      <c r="I84" s="172"/>
      <c r="J84" s="63"/>
      <c r="K84" s="63"/>
      <c r="L84" s="61"/>
    </row>
    <row r="85" spans="2:65" s="1" customFormat="1" ht="15">
      <c r="B85" s="41"/>
      <c r="C85" s="65" t="s">
        <v>28</v>
      </c>
      <c r="D85" s="63"/>
      <c r="E85" s="63"/>
      <c r="F85" s="175" t="str">
        <f>E17</f>
        <v xml:space="preserve"> </v>
      </c>
      <c r="G85" s="63"/>
      <c r="H85" s="63"/>
      <c r="I85" s="176" t="s">
        <v>35</v>
      </c>
      <c r="J85" s="175" t="str">
        <f>E23</f>
        <v>Ing. Jiří Cihlář</v>
      </c>
      <c r="K85" s="63"/>
      <c r="L85" s="61"/>
    </row>
    <row r="86" spans="2:65" s="1" customFormat="1" ht="14.45" customHeight="1">
      <c r="B86" s="41"/>
      <c r="C86" s="65" t="s">
        <v>33</v>
      </c>
      <c r="D86" s="63"/>
      <c r="E86" s="63"/>
      <c r="F86" s="175" t="str">
        <f>IF(E20="","",E20)</f>
        <v/>
      </c>
      <c r="G86" s="63"/>
      <c r="H86" s="63"/>
      <c r="I86" s="172"/>
      <c r="J86" s="63"/>
      <c r="K86" s="63"/>
      <c r="L86" s="61"/>
    </row>
    <row r="87" spans="2:65" s="1" customFormat="1" ht="10.35" customHeight="1">
      <c r="B87" s="41"/>
      <c r="C87" s="63"/>
      <c r="D87" s="63"/>
      <c r="E87" s="63"/>
      <c r="F87" s="63"/>
      <c r="G87" s="63"/>
      <c r="H87" s="63"/>
      <c r="I87" s="172"/>
      <c r="J87" s="63"/>
      <c r="K87" s="63"/>
      <c r="L87" s="61"/>
    </row>
    <row r="88" spans="2:65" s="10" customFormat="1" ht="29.25" customHeight="1">
      <c r="B88" s="177"/>
      <c r="C88" s="178" t="s">
        <v>129</v>
      </c>
      <c r="D88" s="179" t="s">
        <v>59</v>
      </c>
      <c r="E88" s="179" t="s">
        <v>55</v>
      </c>
      <c r="F88" s="179" t="s">
        <v>130</v>
      </c>
      <c r="G88" s="179" t="s">
        <v>131</v>
      </c>
      <c r="H88" s="179" t="s">
        <v>132</v>
      </c>
      <c r="I88" s="180" t="s">
        <v>133</v>
      </c>
      <c r="J88" s="179" t="s">
        <v>111</v>
      </c>
      <c r="K88" s="181" t="s">
        <v>134</v>
      </c>
      <c r="L88" s="182"/>
      <c r="M88" s="81" t="s">
        <v>135</v>
      </c>
      <c r="N88" s="82" t="s">
        <v>44</v>
      </c>
      <c r="O88" s="82" t="s">
        <v>136</v>
      </c>
      <c r="P88" s="82" t="s">
        <v>137</v>
      </c>
      <c r="Q88" s="82" t="s">
        <v>138</v>
      </c>
      <c r="R88" s="82" t="s">
        <v>139</v>
      </c>
      <c r="S88" s="82" t="s">
        <v>140</v>
      </c>
      <c r="T88" s="83" t="s">
        <v>141</v>
      </c>
    </row>
    <row r="89" spans="2:65" s="1" customFormat="1" ht="29.25" customHeight="1">
      <c r="B89" s="41"/>
      <c r="C89" s="87" t="s">
        <v>112</v>
      </c>
      <c r="D89" s="63"/>
      <c r="E89" s="63"/>
      <c r="F89" s="63"/>
      <c r="G89" s="63"/>
      <c r="H89" s="63"/>
      <c r="I89" s="172"/>
      <c r="J89" s="183">
        <f>BK89</f>
        <v>0</v>
      </c>
      <c r="K89" s="63"/>
      <c r="L89" s="61"/>
      <c r="M89" s="84"/>
      <c r="N89" s="85"/>
      <c r="O89" s="85"/>
      <c r="P89" s="184">
        <f>P90</f>
        <v>0</v>
      </c>
      <c r="Q89" s="85"/>
      <c r="R89" s="184">
        <f>R90</f>
        <v>8.8605000000000003E-3</v>
      </c>
      <c r="S89" s="85"/>
      <c r="T89" s="185">
        <f>T90</f>
        <v>23.1</v>
      </c>
      <c r="AT89" s="24" t="s">
        <v>73</v>
      </c>
      <c r="AU89" s="24" t="s">
        <v>113</v>
      </c>
      <c r="BK89" s="186">
        <f>BK90</f>
        <v>0</v>
      </c>
    </row>
    <row r="90" spans="2:65" s="11" customFormat="1" ht="37.35" customHeight="1">
      <c r="B90" s="187"/>
      <c r="C90" s="188"/>
      <c r="D90" s="189" t="s">
        <v>73</v>
      </c>
      <c r="E90" s="190" t="s">
        <v>142</v>
      </c>
      <c r="F90" s="190" t="s">
        <v>143</v>
      </c>
      <c r="G90" s="188"/>
      <c r="H90" s="188"/>
      <c r="I90" s="191"/>
      <c r="J90" s="192">
        <f>BK90</f>
        <v>0</v>
      </c>
      <c r="K90" s="188"/>
      <c r="L90" s="193"/>
      <c r="M90" s="194"/>
      <c r="N90" s="195"/>
      <c r="O90" s="195"/>
      <c r="P90" s="196">
        <f>P91+P124+P136+P146+P159</f>
        <v>0</v>
      </c>
      <c r="Q90" s="195"/>
      <c r="R90" s="196">
        <f>R91+R124+R136+R146+R159</f>
        <v>8.8605000000000003E-3</v>
      </c>
      <c r="S90" s="195"/>
      <c r="T90" s="197">
        <f>T91+T124+T136+T146+T159</f>
        <v>23.1</v>
      </c>
      <c r="AR90" s="198" t="s">
        <v>81</v>
      </c>
      <c r="AT90" s="199" t="s">
        <v>73</v>
      </c>
      <c r="AU90" s="199" t="s">
        <v>74</v>
      </c>
      <c r="AY90" s="198" t="s">
        <v>144</v>
      </c>
      <c r="BK90" s="200">
        <f>BK91+BK124+BK136+BK146+BK159</f>
        <v>0</v>
      </c>
    </row>
    <row r="91" spans="2:65" s="11" customFormat="1" ht="19.899999999999999" customHeight="1">
      <c r="B91" s="187"/>
      <c r="C91" s="188"/>
      <c r="D91" s="189" t="s">
        <v>73</v>
      </c>
      <c r="E91" s="201" t="s">
        <v>81</v>
      </c>
      <c r="F91" s="201" t="s">
        <v>145</v>
      </c>
      <c r="G91" s="188"/>
      <c r="H91" s="188"/>
      <c r="I91" s="191"/>
      <c r="J91" s="202">
        <f>BK91</f>
        <v>0</v>
      </c>
      <c r="K91" s="188"/>
      <c r="L91" s="193"/>
      <c r="M91" s="194"/>
      <c r="N91" s="195"/>
      <c r="O91" s="195"/>
      <c r="P91" s="196">
        <f>SUM(P92:P123)</f>
        <v>0</v>
      </c>
      <c r="Q91" s="195"/>
      <c r="R91" s="196">
        <f>SUM(R92:R123)</f>
        <v>1.0605000000000002E-3</v>
      </c>
      <c r="S91" s="195"/>
      <c r="T91" s="197">
        <f>SUM(T92:T123)</f>
        <v>0</v>
      </c>
      <c r="AR91" s="198" t="s">
        <v>81</v>
      </c>
      <c r="AT91" s="199" t="s">
        <v>73</v>
      </c>
      <c r="AU91" s="199" t="s">
        <v>81</v>
      </c>
      <c r="AY91" s="198" t="s">
        <v>144</v>
      </c>
      <c r="BK91" s="200">
        <f>SUM(BK92:BK123)</f>
        <v>0</v>
      </c>
    </row>
    <row r="92" spans="2:65" s="1" customFormat="1" ht="16.5" customHeight="1">
      <c r="B92" s="41"/>
      <c r="C92" s="203" t="s">
        <v>81</v>
      </c>
      <c r="D92" s="203" t="s">
        <v>146</v>
      </c>
      <c r="E92" s="204" t="s">
        <v>225</v>
      </c>
      <c r="F92" s="205" t="s">
        <v>226</v>
      </c>
      <c r="G92" s="206" t="s">
        <v>149</v>
      </c>
      <c r="H92" s="207">
        <v>5.25</v>
      </c>
      <c r="I92" s="208"/>
      <c r="J92" s="209">
        <f>ROUND(I92*H92,2)</f>
        <v>0</v>
      </c>
      <c r="K92" s="205" t="s">
        <v>150</v>
      </c>
      <c r="L92" s="61"/>
      <c r="M92" s="210" t="s">
        <v>30</v>
      </c>
      <c r="N92" s="211" t="s">
        <v>45</v>
      </c>
      <c r="O92" s="42"/>
      <c r="P92" s="212">
        <f>O92*H92</f>
        <v>0</v>
      </c>
      <c r="Q92" s="212">
        <v>0</v>
      </c>
      <c r="R92" s="212">
        <f>Q92*H92</f>
        <v>0</v>
      </c>
      <c r="S92" s="212">
        <v>0</v>
      </c>
      <c r="T92" s="213">
        <f>S92*H92</f>
        <v>0</v>
      </c>
      <c r="AR92" s="24" t="s">
        <v>151</v>
      </c>
      <c r="AT92" s="24" t="s">
        <v>146</v>
      </c>
      <c r="AU92" s="24" t="s">
        <v>83</v>
      </c>
      <c r="AY92" s="24" t="s">
        <v>144</v>
      </c>
      <c r="BE92" s="214">
        <f>IF(N92="základní",J92,0)</f>
        <v>0</v>
      </c>
      <c r="BF92" s="214">
        <f>IF(N92="snížená",J92,0)</f>
        <v>0</v>
      </c>
      <c r="BG92" s="214">
        <f>IF(N92="zákl. přenesená",J92,0)</f>
        <v>0</v>
      </c>
      <c r="BH92" s="214">
        <f>IF(N92="sníž. přenesená",J92,0)</f>
        <v>0</v>
      </c>
      <c r="BI92" s="214">
        <f>IF(N92="nulová",J92,0)</f>
        <v>0</v>
      </c>
      <c r="BJ92" s="24" t="s">
        <v>81</v>
      </c>
      <c r="BK92" s="214">
        <f>ROUND(I92*H92,2)</f>
        <v>0</v>
      </c>
      <c r="BL92" s="24" t="s">
        <v>151</v>
      </c>
      <c r="BM92" s="24" t="s">
        <v>855</v>
      </c>
    </row>
    <row r="93" spans="2:65" s="1" customFormat="1" ht="40.5">
      <c r="B93" s="41"/>
      <c r="C93" s="63"/>
      <c r="D93" s="215" t="s">
        <v>153</v>
      </c>
      <c r="E93" s="63"/>
      <c r="F93" s="216" t="s">
        <v>228</v>
      </c>
      <c r="G93" s="63"/>
      <c r="H93" s="63"/>
      <c r="I93" s="172"/>
      <c r="J93" s="63"/>
      <c r="K93" s="63"/>
      <c r="L93" s="61"/>
      <c r="M93" s="217"/>
      <c r="N93" s="42"/>
      <c r="O93" s="42"/>
      <c r="P93" s="42"/>
      <c r="Q93" s="42"/>
      <c r="R93" s="42"/>
      <c r="S93" s="42"/>
      <c r="T93" s="78"/>
      <c r="AT93" s="24" t="s">
        <v>153</v>
      </c>
      <c r="AU93" s="24" t="s">
        <v>83</v>
      </c>
    </row>
    <row r="94" spans="2:65" s="1" customFormat="1" ht="189">
      <c r="B94" s="41"/>
      <c r="C94" s="63"/>
      <c r="D94" s="215" t="s">
        <v>155</v>
      </c>
      <c r="E94" s="63"/>
      <c r="F94" s="218" t="s">
        <v>229</v>
      </c>
      <c r="G94" s="63"/>
      <c r="H94" s="63"/>
      <c r="I94" s="172"/>
      <c r="J94" s="63"/>
      <c r="K94" s="63"/>
      <c r="L94" s="61"/>
      <c r="M94" s="217"/>
      <c r="N94" s="42"/>
      <c r="O94" s="42"/>
      <c r="P94" s="42"/>
      <c r="Q94" s="42"/>
      <c r="R94" s="42"/>
      <c r="S94" s="42"/>
      <c r="T94" s="78"/>
      <c r="AT94" s="24" t="s">
        <v>155</v>
      </c>
      <c r="AU94" s="24" t="s">
        <v>83</v>
      </c>
    </row>
    <row r="95" spans="2:65" s="12" customFormat="1">
      <c r="B95" s="219"/>
      <c r="C95" s="220"/>
      <c r="D95" s="215" t="s">
        <v>157</v>
      </c>
      <c r="E95" s="221" t="s">
        <v>30</v>
      </c>
      <c r="F95" s="222" t="s">
        <v>856</v>
      </c>
      <c r="G95" s="220"/>
      <c r="H95" s="223">
        <v>5.25</v>
      </c>
      <c r="I95" s="224"/>
      <c r="J95" s="220"/>
      <c r="K95" s="220"/>
      <c r="L95" s="225"/>
      <c r="M95" s="226"/>
      <c r="N95" s="227"/>
      <c r="O95" s="227"/>
      <c r="P95" s="227"/>
      <c r="Q95" s="227"/>
      <c r="R95" s="227"/>
      <c r="S95" s="227"/>
      <c r="T95" s="228"/>
      <c r="AT95" s="229" t="s">
        <v>157</v>
      </c>
      <c r="AU95" s="229" t="s">
        <v>83</v>
      </c>
      <c r="AV95" s="12" t="s">
        <v>83</v>
      </c>
      <c r="AW95" s="12" t="s">
        <v>37</v>
      </c>
      <c r="AX95" s="12" t="s">
        <v>81</v>
      </c>
      <c r="AY95" s="229" t="s">
        <v>144</v>
      </c>
    </row>
    <row r="96" spans="2:65" s="1" customFormat="1" ht="16.5" customHeight="1">
      <c r="B96" s="41"/>
      <c r="C96" s="203" t="s">
        <v>83</v>
      </c>
      <c r="D96" s="203" t="s">
        <v>146</v>
      </c>
      <c r="E96" s="204" t="s">
        <v>240</v>
      </c>
      <c r="F96" s="205" t="s">
        <v>241</v>
      </c>
      <c r="G96" s="206" t="s">
        <v>149</v>
      </c>
      <c r="H96" s="207">
        <v>5.25</v>
      </c>
      <c r="I96" s="208"/>
      <c r="J96" s="209">
        <f>ROUND(I96*H96,2)</f>
        <v>0</v>
      </c>
      <c r="K96" s="205" t="s">
        <v>150</v>
      </c>
      <c r="L96" s="61"/>
      <c r="M96" s="210" t="s">
        <v>30</v>
      </c>
      <c r="N96" s="211" t="s">
        <v>45</v>
      </c>
      <c r="O96" s="42"/>
      <c r="P96" s="212">
        <f>O96*H96</f>
        <v>0</v>
      </c>
      <c r="Q96" s="212">
        <v>0</v>
      </c>
      <c r="R96" s="212">
        <f>Q96*H96</f>
        <v>0</v>
      </c>
      <c r="S96" s="212">
        <v>0</v>
      </c>
      <c r="T96" s="213">
        <f>S96*H96</f>
        <v>0</v>
      </c>
      <c r="AR96" s="24" t="s">
        <v>151</v>
      </c>
      <c r="AT96" s="24" t="s">
        <v>146</v>
      </c>
      <c r="AU96" s="24" t="s">
        <v>83</v>
      </c>
      <c r="AY96" s="24" t="s">
        <v>144</v>
      </c>
      <c r="BE96" s="214">
        <f>IF(N96="základní",J96,0)</f>
        <v>0</v>
      </c>
      <c r="BF96" s="214">
        <f>IF(N96="snížená",J96,0)</f>
        <v>0</v>
      </c>
      <c r="BG96" s="214">
        <f>IF(N96="zákl. přenesená",J96,0)</f>
        <v>0</v>
      </c>
      <c r="BH96" s="214">
        <f>IF(N96="sníž. přenesená",J96,0)</f>
        <v>0</v>
      </c>
      <c r="BI96" s="214">
        <f>IF(N96="nulová",J96,0)</f>
        <v>0</v>
      </c>
      <c r="BJ96" s="24" t="s">
        <v>81</v>
      </c>
      <c r="BK96" s="214">
        <f>ROUND(I96*H96,2)</f>
        <v>0</v>
      </c>
      <c r="BL96" s="24" t="s">
        <v>151</v>
      </c>
      <c r="BM96" s="24" t="s">
        <v>857</v>
      </c>
    </row>
    <row r="97" spans="2:65" s="1" customFormat="1" ht="27">
      <c r="B97" s="41"/>
      <c r="C97" s="63"/>
      <c r="D97" s="215" t="s">
        <v>153</v>
      </c>
      <c r="E97" s="63"/>
      <c r="F97" s="216" t="s">
        <v>243</v>
      </c>
      <c r="G97" s="63"/>
      <c r="H97" s="63"/>
      <c r="I97" s="172"/>
      <c r="J97" s="63"/>
      <c r="K97" s="63"/>
      <c r="L97" s="61"/>
      <c r="M97" s="217"/>
      <c r="N97" s="42"/>
      <c r="O97" s="42"/>
      <c r="P97" s="42"/>
      <c r="Q97" s="42"/>
      <c r="R97" s="42"/>
      <c r="S97" s="42"/>
      <c r="T97" s="78"/>
      <c r="AT97" s="24" t="s">
        <v>153</v>
      </c>
      <c r="AU97" s="24" t="s">
        <v>83</v>
      </c>
    </row>
    <row r="98" spans="2:65" s="1" customFormat="1" ht="148.5">
      <c r="B98" s="41"/>
      <c r="C98" s="63"/>
      <c r="D98" s="215" t="s">
        <v>155</v>
      </c>
      <c r="E98" s="63"/>
      <c r="F98" s="218" t="s">
        <v>244</v>
      </c>
      <c r="G98" s="63"/>
      <c r="H98" s="63"/>
      <c r="I98" s="172"/>
      <c r="J98" s="63"/>
      <c r="K98" s="63"/>
      <c r="L98" s="61"/>
      <c r="M98" s="217"/>
      <c r="N98" s="42"/>
      <c r="O98" s="42"/>
      <c r="P98" s="42"/>
      <c r="Q98" s="42"/>
      <c r="R98" s="42"/>
      <c r="S98" s="42"/>
      <c r="T98" s="78"/>
      <c r="AT98" s="24" t="s">
        <v>155</v>
      </c>
      <c r="AU98" s="24" t="s">
        <v>83</v>
      </c>
    </row>
    <row r="99" spans="2:65" s="12" customFormat="1">
      <c r="B99" s="219"/>
      <c r="C99" s="220"/>
      <c r="D99" s="215" t="s">
        <v>157</v>
      </c>
      <c r="E99" s="221" t="s">
        <v>30</v>
      </c>
      <c r="F99" s="222" t="s">
        <v>858</v>
      </c>
      <c r="G99" s="220"/>
      <c r="H99" s="223">
        <v>5.25</v>
      </c>
      <c r="I99" s="224"/>
      <c r="J99" s="220"/>
      <c r="K99" s="220"/>
      <c r="L99" s="225"/>
      <c r="M99" s="226"/>
      <c r="N99" s="227"/>
      <c r="O99" s="227"/>
      <c r="P99" s="227"/>
      <c r="Q99" s="227"/>
      <c r="R99" s="227"/>
      <c r="S99" s="227"/>
      <c r="T99" s="228"/>
      <c r="AT99" s="229" t="s">
        <v>157</v>
      </c>
      <c r="AU99" s="229" t="s">
        <v>83</v>
      </c>
      <c r="AV99" s="12" t="s">
        <v>83</v>
      </c>
      <c r="AW99" s="12" t="s">
        <v>37</v>
      </c>
      <c r="AX99" s="12" t="s">
        <v>74</v>
      </c>
      <c r="AY99" s="229" t="s">
        <v>144</v>
      </c>
    </row>
    <row r="100" spans="2:65" s="13" customFormat="1">
      <c r="B100" s="230"/>
      <c r="C100" s="231"/>
      <c r="D100" s="215" t="s">
        <v>157</v>
      </c>
      <c r="E100" s="232" t="s">
        <v>30</v>
      </c>
      <c r="F100" s="233" t="s">
        <v>160</v>
      </c>
      <c r="G100" s="231"/>
      <c r="H100" s="234">
        <v>5.25</v>
      </c>
      <c r="I100" s="235"/>
      <c r="J100" s="231"/>
      <c r="K100" s="231"/>
      <c r="L100" s="236"/>
      <c r="M100" s="237"/>
      <c r="N100" s="238"/>
      <c r="O100" s="238"/>
      <c r="P100" s="238"/>
      <c r="Q100" s="238"/>
      <c r="R100" s="238"/>
      <c r="S100" s="238"/>
      <c r="T100" s="239"/>
      <c r="AT100" s="240" t="s">
        <v>157</v>
      </c>
      <c r="AU100" s="240" t="s">
        <v>83</v>
      </c>
      <c r="AV100" s="13" t="s">
        <v>151</v>
      </c>
      <c r="AW100" s="13" t="s">
        <v>37</v>
      </c>
      <c r="AX100" s="13" t="s">
        <v>81</v>
      </c>
      <c r="AY100" s="240" t="s">
        <v>144</v>
      </c>
    </row>
    <row r="101" spans="2:65" s="1" customFormat="1" ht="25.5" customHeight="1">
      <c r="B101" s="41"/>
      <c r="C101" s="203" t="s">
        <v>167</v>
      </c>
      <c r="D101" s="203" t="s">
        <v>146</v>
      </c>
      <c r="E101" s="204" t="s">
        <v>859</v>
      </c>
      <c r="F101" s="205" t="s">
        <v>860</v>
      </c>
      <c r="G101" s="206" t="s">
        <v>200</v>
      </c>
      <c r="H101" s="207">
        <v>35</v>
      </c>
      <c r="I101" s="208"/>
      <c r="J101" s="209">
        <f>ROUND(I101*H101,2)</f>
        <v>0</v>
      </c>
      <c r="K101" s="205" t="s">
        <v>150</v>
      </c>
      <c r="L101" s="61"/>
      <c r="M101" s="210" t="s">
        <v>30</v>
      </c>
      <c r="N101" s="211" t="s">
        <v>45</v>
      </c>
      <c r="O101" s="42"/>
      <c r="P101" s="212">
        <f>O101*H101</f>
        <v>0</v>
      </c>
      <c r="Q101" s="212">
        <v>0</v>
      </c>
      <c r="R101" s="212">
        <f>Q101*H101</f>
        <v>0</v>
      </c>
      <c r="S101" s="212">
        <v>0</v>
      </c>
      <c r="T101" s="213">
        <f>S101*H101</f>
        <v>0</v>
      </c>
      <c r="AR101" s="24" t="s">
        <v>151</v>
      </c>
      <c r="AT101" s="24" t="s">
        <v>146</v>
      </c>
      <c r="AU101" s="24" t="s">
        <v>83</v>
      </c>
      <c r="AY101" s="24" t="s">
        <v>144</v>
      </c>
      <c r="BE101" s="214">
        <f>IF(N101="základní",J101,0)</f>
        <v>0</v>
      </c>
      <c r="BF101" s="214">
        <f>IF(N101="snížená",J101,0)</f>
        <v>0</v>
      </c>
      <c r="BG101" s="214">
        <f>IF(N101="zákl. přenesená",J101,0)</f>
        <v>0</v>
      </c>
      <c r="BH101" s="214">
        <f>IF(N101="sníž. přenesená",J101,0)</f>
        <v>0</v>
      </c>
      <c r="BI101" s="214">
        <f>IF(N101="nulová",J101,0)</f>
        <v>0</v>
      </c>
      <c r="BJ101" s="24" t="s">
        <v>81</v>
      </c>
      <c r="BK101" s="214">
        <f>ROUND(I101*H101,2)</f>
        <v>0</v>
      </c>
      <c r="BL101" s="24" t="s">
        <v>151</v>
      </c>
      <c r="BM101" s="24" t="s">
        <v>861</v>
      </c>
    </row>
    <row r="102" spans="2:65" s="1" customFormat="1" ht="27">
      <c r="B102" s="41"/>
      <c r="C102" s="63"/>
      <c r="D102" s="215" t="s">
        <v>153</v>
      </c>
      <c r="E102" s="63"/>
      <c r="F102" s="216" t="s">
        <v>862</v>
      </c>
      <c r="G102" s="63"/>
      <c r="H102" s="63"/>
      <c r="I102" s="172"/>
      <c r="J102" s="63"/>
      <c r="K102" s="63"/>
      <c r="L102" s="61"/>
      <c r="M102" s="217"/>
      <c r="N102" s="42"/>
      <c r="O102" s="42"/>
      <c r="P102" s="42"/>
      <c r="Q102" s="42"/>
      <c r="R102" s="42"/>
      <c r="S102" s="42"/>
      <c r="T102" s="78"/>
      <c r="AT102" s="24" t="s">
        <v>153</v>
      </c>
      <c r="AU102" s="24" t="s">
        <v>83</v>
      </c>
    </row>
    <row r="103" spans="2:65" s="1" customFormat="1" ht="94.5">
      <c r="B103" s="41"/>
      <c r="C103" s="63"/>
      <c r="D103" s="215" t="s">
        <v>155</v>
      </c>
      <c r="E103" s="63"/>
      <c r="F103" s="218" t="s">
        <v>863</v>
      </c>
      <c r="G103" s="63"/>
      <c r="H103" s="63"/>
      <c r="I103" s="172"/>
      <c r="J103" s="63"/>
      <c r="K103" s="63"/>
      <c r="L103" s="61"/>
      <c r="M103" s="217"/>
      <c r="N103" s="42"/>
      <c r="O103" s="42"/>
      <c r="P103" s="42"/>
      <c r="Q103" s="42"/>
      <c r="R103" s="42"/>
      <c r="S103" s="42"/>
      <c r="T103" s="78"/>
      <c r="AT103" s="24" t="s">
        <v>155</v>
      </c>
      <c r="AU103" s="24" t="s">
        <v>83</v>
      </c>
    </row>
    <row r="104" spans="2:65" s="12" customFormat="1">
      <c r="B104" s="219"/>
      <c r="C104" s="220"/>
      <c r="D104" s="215" t="s">
        <v>157</v>
      </c>
      <c r="E104" s="221" t="s">
        <v>30</v>
      </c>
      <c r="F104" s="222" t="s">
        <v>381</v>
      </c>
      <c r="G104" s="220"/>
      <c r="H104" s="223">
        <v>35</v>
      </c>
      <c r="I104" s="224"/>
      <c r="J104" s="220"/>
      <c r="K104" s="220"/>
      <c r="L104" s="225"/>
      <c r="M104" s="226"/>
      <c r="N104" s="227"/>
      <c r="O104" s="227"/>
      <c r="P104" s="227"/>
      <c r="Q104" s="227"/>
      <c r="R104" s="227"/>
      <c r="S104" s="227"/>
      <c r="T104" s="228"/>
      <c r="AT104" s="229" t="s">
        <v>157</v>
      </c>
      <c r="AU104" s="229" t="s">
        <v>83</v>
      </c>
      <c r="AV104" s="12" t="s">
        <v>83</v>
      </c>
      <c r="AW104" s="12" t="s">
        <v>37</v>
      </c>
      <c r="AX104" s="12" t="s">
        <v>81</v>
      </c>
      <c r="AY104" s="229" t="s">
        <v>144</v>
      </c>
    </row>
    <row r="105" spans="2:65" s="1" customFormat="1" ht="25.5" customHeight="1">
      <c r="B105" s="41"/>
      <c r="C105" s="203" t="s">
        <v>151</v>
      </c>
      <c r="D105" s="203" t="s">
        <v>146</v>
      </c>
      <c r="E105" s="204" t="s">
        <v>864</v>
      </c>
      <c r="F105" s="205" t="s">
        <v>865</v>
      </c>
      <c r="G105" s="206" t="s">
        <v>200</v>
      </c>
      <c r="H105" s="207">
        <v>35</v>
      </c>
      <c r="I105" s="208"/>
      <c r="J105" s="209">
        <f>ROUND(I105*H105,2)</f>
        <v>0</v>
      </c>
      <c r="K105" s="205" t="s">
        <v>150</v>
      </c>
      <c r="L105" s="61"/>
      <c r="M105" s="210" t="s">
        <v>30</v>
      </c>
      <c r="N105" s="211" t="s">
        <v>45</v>
      </c>
      <c r="O105" s="42"/>
      <c r="P105" s="212">
        <f>O105*H105</f>
        <v>0</v>
      </c>
      <c r="Q105" s="212">
        <v>0</v>
      </c>
      <c r="R105" s="212">
        <f>Q105*H105</f>
        <v>0</v>
      </c>
      <c r="S105" s="212">
        <v>0</v>
      </c>
      <c r="T105" s="213">
        <f>S105*H105</f>
        <v>0</v>
      </c>
      <c r="AR105" s="24" t="s">
        <v>151</v>
      </c>
      <c r="AT105" s="24" t="s">
        <v>146</v>
      </c>
      <c r="AU105" s="24" t="s">
        <v>83</v>
      </c>
      <c r="AY105" s="24" t="s">
        <v>144</v>
      </c>
      <c r="BE105" s="214">
        <f>IF(N105="základní",J105,0)</f>
        <v>0</v>
      </c>
      <c r="BF105" s="214">
        <f>IF(N105="snížená",J105,0)</f>
        <v>0</v>
      </c>
      <c r="BG105" s="214">
        <f>IF(N105="zákl. přenesená",J105,0)</f>
        <v>0</v>
      </c>
      <c r="BH105" s="214">
        <f>IF(N105="sníž. přenesená",J105,0)</f>
        <v>0</v>
      </c>
      <c r="BI105" s="214">
        <f>IF(N105="nulová",J105,0)</f>
        <v>0</v>
      </c>
      <c r="BJ105" s="24" t="s">
        <v>81</v>
      </c>
      <c r="BK105" s="214">
        <f>ROUND(I105*H105,2)</f>
        <v>0</v>
      </c>
      <c r="BL105" s="24" t="s">
        <v>151</v>
      </c>
      <c r="BM105" s="24" t="s">
        <v>866</v>
      </c>
    </row>
    <row r="106" spans="2:65" s="1" customFormat="1" ht="27">
      <c r="B106" s="41"/>
      <c r="C106" s="63"/>
      <c r="D106" s="215" t="s">
        <v>153</v>
      </c>
      <c r="E106" s="63"/>
      <c r="F106" s="216" t="s">
        <v>867</v>
      </c>
      <c r="G106" s="63"/>
      <c r="H106" s="63"/>
      <c r="I106" s="172"/>
      <c r="J106" s="63"/>
      <c r="K106" s="63"/>
      <c r="L106" s="61"/>
      <c r="M106" s="217"/>
      <c r="N106" s="42"/>
      <c r="O106" s="42"/>
      <c r="P106" s="42"/>
      <c r="Q106" s="42"/>
      <c r="R106" s="42"/>
      <c r="S106" s="42"/>
      <c r="T106" s="78"/>
      <c r="AT106" s="24" t="s">
        <v>153</v>
      </c>
      <c r="AU106" s="24" t="s">
        <v>83</v>
      </c>
    </row>
    <row r="107" spans="2:65" s="1" customFormat="1" ht="121.5">
      <c r="B107" s="41"/>
      <c r="C107" s="63"/>
      <c r="D107" s="215" t="s">
        <v>155</v>
      </c>
      <c r="E107" s="63"/>
      <c r="F107" s="218" t="s">
        <v>868</v>
      </c>
      <c r="G107" s="63"/>
      <c r="H107" s="63"/>
      <c r="I107" s="172"/>
      <c r="J107" s="63"/>
      <c r="K107" s="63"/>
      <c r="L107" s="61"/>
      <c r="M107" s="217"/>
      <c r="N107" s="42"/>
      <c r="O107" s="42"/>
      <c r="P107" s="42"/>
      <c r="Q107" s="42"/>
      <c r="R107" s="42"/>
      <c r="S107" s="42"/>
      <c r="T107" s="78"/>
      <c r="AT107" s="24" t="s">
        <v>155</v>
      </c>
      <c r="AU107" s="24" t="s">
        <v>83</v>
      </c>
    </row>
    <row r="108" spans="2:65" s="12" customFormat="1">
      <c r="B108" s="219"/>
      <c r="C108" s="220"/>
      <c r="D108" s="215" t="s">
        <v>157</v>
      </c>
      <c r="E108" s="221" t="s">
        <v>30</v>
      </c>
      <c r="F108" s="222" t="s">
        <v>381</v>
      </c>
      <c r="G108" s="220"/>
      <c r="H108" s="223">
        <v>35</v>
      </c>
      <c r="I108" s="224"/>
      <c r="J108" s="220"/>
      <c r="K108" s="220"/>
      <c r="L108" s="225"/>
      <c r="M108" s="226"/>
      <c r="N108" s="227"/>
      <c r="O108" s="227"/>
      <c r="P108" s="227"/>
      <c r="Q108" s="227"/>
      <c r="R108" s="227"/>
      <c r="S108" s="227"/>
      <c r="T108" s="228"/>
      <c r="AT108" s="229" t="s">
        <v>157</v>
      </c>
      <c r="AU108" s="229" t="s">
        <v>83</v>
      </c>
      <c r="AV108" s="12" t="s">
        <v>83</v>
      </c>
      <c r="AW108" s="12" t="s">
        <v>37</v>
      </c>
      <c r="AX108" s="12" t="s">
        <v>81</v>
      </c>
      <c r="AY108" s="229" t="s">
        <v>144</v>
      </c>
    </row>
    <row r="109" spans="2:65" s="1" customFormat="1" ht="16.5" customHeight="1">
      <c r="B109" s="41"/>
      <c r="C109" s="241" t="s">
        <v>179</v>
      </c>
      <c r="D109" s="241" t="s">
        <v>273</v>
      </c>
      <c r="E109" s="242" t="s">
        <v>869</v>
      </c>
      <c r="F109" s="243" t="s">
        <v>870</v>
      </c>
      <c r="G109" s="244" t="s">
        <v>871</v>
      </c>
      <c r="H109" s="245">
        <v>1.05</v>
      </c>
      <c r="I109" s="246"/>
      <c r="J109" s="247">
        <f>ROUND(I109*H109,2)</f>
        <v>0</v>
      </c>
      <c r="K109" s="243" t="s">
        <v>150</v>
      </c>
      <c r="L109" s="248"/>
      <c r="M109" s="249" t="s">
        <v>30</v>
      </c>
      <c r="N109" s="250" t="s">
        <v>45</v>
      </c>
      <c r="O109" s="42"/>
      <c r="P109" s="212">
        <f>O109*H109</f>
        <v>0</v>
      </c>
      <c r="Q109" s="212">
        <v>1E-3</v>
      </c>
      <c r="R109" s="212">
        <f>Q109*H109</f>
        <v>1.0500000000000002E-3</v>
      </c>
      <c r="S109" s="212">
        <v>0</v>
      </c>
      <c r="T109" s="213">
        <f>S109*H109</f>
        <v>0</v>
      </c>
      <c r="AR109" s="24" t="s">
        <v>197</v>
      </c>
      <c r="AT109" s="24" t="s">
        <v>273</v>
      </c>
      <c r="AU109" s="24" t="s">
        <v>83</v>
      </c>
      <c r="AY109" s="24" t="s">
        <v>144</v>
      </c>
      <c r="BE109" s="214">
        <f>IF(N109="základní",J109,0)</f>
        <v>0</v>
      </c>
      <c r="BF109" s="214">
        <f>IF(N109="snížená",J109,0)</f>
        <v>0</v>
      </c>
      <c r="BG109" s="214">
        <f>IF(N109="zákl. přenesená",J109,0)</f>
        <v>0</v>
      </c>
      <c r="BH109" s="214">
        <f>IF(N109="sníž. přenesená",J109,0)</f>
        <v>0</v>
      </c>
      <c r="BI109" s="214">
        <f>IF(N109="nulová",J109,0)</f>
        <v>0</v>
      </c>
      <c r="BJ109" s="24" t="s">
        <v>81</v>
      </c>
      <c r="BK109" s="214">
        <f>ROUND(I109*H109,2)</f>
        <v>0</v>
      </c>
      <c r="BL109" s="24" t="s">
        <v>151</v>
      </c>
      <c r="BM109" s="24" t="s">
        <v>872</v>
      </c>
    </row>
    <row r="110" spans="2:65" s="1" customFormat="1">
      <c r="B110" s="41"/>
      <c r="C110" s="63"/>
      <c r="D110" s="215" t="s">
        <v>153</v>
      </c>
      <c r="E110" s="63"/>
      <c r="F110" s="216" t="s">
        <v>870</v>
      </c>
      <c r="G110" s="63"/>
      <c r="H110" s="63"/>
      <c r="I110" s="172"/>
      <c r="J110" s="63"/>
      <c r="K110" s="63"/>
      <c r="L110" s="61"/>
      <c r="M110" s="217"/>
      <c r="N110" s="42"/>
      <c r="O110" s="42"/>
      <c r="P110" s="42"/>
      <c r="Q110" s="42"/>
      <c r="R110" s="42"/>
      <c r="S110" s="42"/>
      <c r="T110" s="78"/>
      <c r="AT110" s="24" t="s">
        <v>153</v>
      </c>
      <c r="AU110" s="24" t="s">
        <v>83</v>
      </c>
    </row>
    <row r="111" spans="2:65" s="12" customFormat="1">
      <c r="B111" s="219"/>
      <c r="C111" s="220"/>
      <c r="D111" s="215" t="s">
        <v>157</v>
      </c>
      <c r="E111" s="221" t="s">
        <v>30</v>
      </c>
      <c r="F111" s="222" t="s">
        <v>873</v>
      </c>
      <c r="G111" s="220"/>
      <c r="H111" s="223">
        <v>1.05</v>
      </c>
      <c r="I111" s="224"/>
      <c r="J111" s="220"/>
      <c r="K111" s="220"/>
      <c r="L111" s="225"/>
      <c r="M111" s="226"/>
      <c r="N111" s="227"/>
      <c r="O111" s="227"/>
      <c r="P111" s="227"/>
      <c r="Q111" s="227"/>
      <c r="R111" s="227"/>
      <c r="S111" s="227"/>
      <c r="T111" s="228"/>
      <c r="AT111" s="229" t="s">
        <v>157</v>
      </c>
      <c r="AU111" s="229" t="s">
        <v>83</v>
      </c>
      <c r="AV111" s="12" t="s">
        <v>83</v>
      </c>
      <c r="AW111" s="12" t="s">
        <v>37</v>
      </c>
      <c r="AX111" s="12" t="s">
        <v>81</v>
      </c>
      <c r="AY111" s="229" t="s">
        <v>144</v>
      </c>
    </row>
    <row r="112" spans="2:65" s="1" customFormat="1" ht="25.5" customHeight="1">
      <c r="B112" s="41"/>
      <c r="C112" s="203" t="s">
        <v>185</v>
      </c>
      <c r="D112" s="203" t="s">
        <v>146</v>
      </c>
      <c r="E112" s="204" t="s">
        <v>874</v>
      </c>
      <c r="F112" s="205" t="s">
        <v>875</v>
      </c>
      <c r="G112" s="206" t="s">
        <v>200</v>
      </c>
      <c r="H112" s="207">
        <v>35</v>
      </c>
      <c r="I112" s="208"/>
      <c r="J112" s="209">
        <f>ROUND(I112*H112,2)</f>
        <v>0</v>
      </c>
      <c r="K112" s="205" t="s">
        <v>150</v>
      </c>
      <c r="L112" s="61"/>
      <c r="M112" s="210" t="s">
        <v>30</v>
      </c>
      <c r="N112" s="211" t="s">
        <v>45</v>
      </c>
      <c r="O112" s="42"/>
      <c r="P112" s="212">
        <f>O112*H112</f>
        <v>0</v>
      </c>
      <c r="Q112" s="212">
        <v>0</v>
      </c>
      <c r="R112" s="212">
        <f>Q112*H112</f>
        <v>0</v>
      </c>
      <c r="S112" s="212">
        <v>0</v>
      </c>
      <c r="T112" s="213">
        <f>S112*H112</f>
        <v>0</v>
      </c>
      <c r="AR112" s="24" t="s">
        <v>151</v>
      </c>
      <c r="AT112" s="24" t="s">
        <v>146</v>
      </c>
      <c r="AU112" s="24" t="s">
        <v>83</v>
      </c>
      <c r="AY112" s="24" t="s">
        <v>144</v>
      </c>
      <c r="BE112" s="214">
        <f>IF(N112="základní",J112,0)</f>
        <v>0</v>
      </c>
      <c r="BF112" s="214">
        <f>IF(N112="snížená",J112,0)</f>
        <v>0</v>
      </c>
      <c r="BG112" s="214">
        <f>IF(N112="zákl. přenesená",J112,0)</f>
        <v>0</v>
      </c>
      <c r="BH112" s="214">
        <f>IF(N112="sníž. přenesená",J112,0)</f>
        <v>0</v>
      </c>
      <c r="BI112" s="214">
        <f>IF(N112="nulová",J112,0)</f>
        <v>0</v>
      </c>
      <c r="BJ112" s="24" t="s">
        <v>81</v>
      </c>
      <c r="BK112" s="214">
        <f>ROUND(I112*H112,2)</f>
        <v>0</v>
      </c>
      <c r="BL112" s="24" t="s">
        <v>151</v>
      </c>
      <c r="BM112" s="24" t="s">
        <v>876</v>
      </c>
    </row>
    <row r="113" spans="2:65" s="1" customFormat="1" ht="27">
      <c r="B113" s="41"/>
      <c r="C113" s="63"/>
      <c r="D113" s="215" t="s">
        <v>153</v>
      </c>
      <c r="E113" s="63"/>
      <c r="F113" s="216" t="s">
        <v>877</v>
      </c>
      <c r="G113" s="63"/>
      <c r="H113" s="63"/>
      <c r="I113" s="172"/>
      <c r="J113" s="63"/>
      <c r="K113" s="63"/>
      <c r="L113" s="61"/>
      <c r="M113" s="217"/>
      <c r="N113" s="42"/>
      <c r="O113" s="42"/>
      <c r="P113" s="42"/>
      <c r="Q113" s="42"/>
      <c r="R113" s="42"/>
      <c r="S113" s="42"/>
      <c r="T113" s="78"/>
      <c r="AT113" s="24" t="s">
        <v>153</v>
      </c>
      <c r="AU113" s="24" t="s">
        <v>83</v>
      </c>
    </row>
    <row r="114" spans="2:65" s="1" customFormat="1" ht="121.5">
      <c r="B114" s="41"/>
      <c r="C114" s="63"/>
      <c r="D114" s="215" t="s">
        <v>155</v>
      </c>
      <c r="E114" s="63"/>
      <c r="F114" s="218" t="s">
        <v>878</v>
      </c>
      <c r="G114" s="63"/>
      <c r="H114" s="63"/>
      <c r="I114" s="172"/>
      <c r="J114" s="63"/>
      <c r="K114" s="63"/>
      <c r="L114" s="61"/>
      <c r="M114" s="217"/>
      <c r="N114" s="42"/>
      <c r="O114" s="42"/>
      <c r="P114" s="42"/>
      <c r="Q114" s="42"/>
      <c r="R114" s="42"/>
      <c r="S114" s="42"/>
      <c r="T114" s="78"/>
      <c r="AT114" s="24" t="s">
        <v>155</v>
      </c>
      <c r="AU114" s="24" t="s">
        <v>83</v>
      </c>
    </row>
    <row r="115" spans="2:65" s="12" customFormat="1">
      <c r="B115" s="219"/>
      <c r="C115" s="220"/>
      <c r="D115" s="215" t="s">
        <v>157</v>
      </c>
      <c r="E115" s="221" t="s">
        <v>30</v>
      </c>
      <c r="F115" s="222" t="s">
        <v>381</v>
      </c>
      <c r="G115" s="220"/>
      <c r="H115" s="223">
        <v>35</v>
      </c>
      <c r="I115" s="224"/>
      <c r="J115" s="220"/>
      <c r="K115" s="220"/>
      <c r="L115" s="225"/>
      <c r="M115" s="226"/>
      <c r="N115" s="227"/>
      <c r="O115" s="227"/>
      <c r="P115" s="227"/>
      <c r="Q115" s="227"/>
      <c r="R115" s="227"/>
      <c r="S115" s="227"/>
      <c r="T115" s="228"/>
      <c r="AT115" s="229" t="s">
        <v>157</v>
      </c>
      <c r="AU115" s="229" t="s">
        <v>83</v>
      </c>
      <c r="AV115" s="12" t="s">
        <v>83</v>
      </c>
      <c r="AW115" s="12" t="s">
        <v>37</v>
      </c>
      <c r="AX115" s="12" t="s">
        <v>81</v>
      </c>
      <c r="AY115" s="229" t="s">
        <v>144</v>
      </c>
    </row>
    <row r="116" spans="2:65" s="1" customFormat="1" ht="25.5" customHeight="1">
      <c r="B116" s="41"/>
      <c r="C116" s="203" t="s">
        <v>192</v>
      </c>
      <c r="D116" s="203" t="s">
        <v>146</v>
      </c>
      <c r="E116" s="204" t="s">
        <v>879</v>
      </c>
      <c r="F116" s="205" t="s">
        <v>880</v>
      </c>
      <c r="G116" s="206" t="s">
        <v>200</v>
      </c>
      <c r="H116" s="207">
        <v>35</v>
      </c>
      <c r="I116" s="208"/>
      <c r="J116" s="209">
        <f>ROUND(I116*H116,2)</f>
        <v>0</v>
      </c>
      <c r="K116" s="205" t="s">
        <v>150</v>
      </c>
      <c r="L116" s="61"/>
      <c r="M116" s="210" t="s">
        <v>30</v>
      </c>
      <c r="N116" s="211" t="s">
        <v>45</v>
      </c>
      <c r="O116" s="42"/>
      <c r="P116" s="212">
        <f>O116*H116</f>
        <v>0</v>
      </c>
      <c r="Q116" s="212">
        <v>2.9999999999999999E-7</v>
      </c>
      <c r="R116" s="212">
        <f>Q116*H116</f>
        <v>1.0499999999999999E-5</v>
      </c>
      <c r="S116" s="212">
        <v>0</v>
      </c>
      <c r="T116" s="213">
        <f>S116*H116</f>
        <v>0</v>
      </c>
      <c r="AR116" s="24" t="s">
        <v>151</v>
      </c>
      <c r="AT116" s="24" t="s">
        <v>146</v>
      </c>
      <c r="AU116" s="24" t="s">
        <v>83</v>
      </c>
      <c r="AY116" s="24" t="s">
        <v>144</v>
      </c>
      <c r="BE116" s="214">
        <f>IF(N116="základní",J116,0)</f>
        <v>0</v>
      </c>
      <c r="BF116" s="214">
        <f>IF(N116="snížená",J116,0)</f>
        <v>0</v>
      </c>
      <c r="BG116" s="214">
        <f>IF(N116="zákl. přenesená",J116,0)</f>
        <v>0</v>
      </c>
      <c r="BH116" s="214">
        <f>IF(N116="sníž. přenesená",J116,0)</f>
        <v>0</v>
      </c>
      <c r="BI116" s="214">
        <f>IF(N116="nulová",J116,0)</f>
        <v>0</v>
      </c>
      <c r="BJ116" s="24" t="s">
        <v>81</v>
      </c>
      <c r="BK116" s="214">
        <f>ROUND(I116*H116,2)</f>
        <v>0</v>
      </c>
      <c r="BL116" s="24" t="s">
        <v>151</v>
      </c>
      <c r="BM116" s="24" t="s">
        <v>881</v>
      </c>
    </row>
    <row r="117" spans="2:65" s="1" customFormat="1" ht="27">
      <c r="B117" s="41"/>
      <c r="C117" s="63"/>
      <c r="D117" s="215" t="s">
        <v>153</v>
      </c>
      <c r="E117" s="63"/>
      <c r="F117" s="216" t="s">
        <v>882</v>
      </c>
      <c r="G117" s="63"/>
      <c r="H117" s="63"/>
      <c r="I117" s="172"/>
      <c r="J117" s="63"/>
      <c r="K117" s="63"/>
      <c r="L117" s="61"/>
      <c r="M117" s="217"/>
      <c r="N117" s="42"/>
      <c r="O117" s="42"/>
      <c r="P117" s="42"/>
      <c r="Q117" s="42"/>
      <c r="R117" s="42"/>
      <c r="S117" s="42"/>
      <c r="T117" s="78"/>
      <c r="AT117" s="24" t="s">
        <v>153</v>
      </c>
      <c r="AU117" s="24" t="s">
        <v>83</v>
      </c>
    </row>
    <row r="118" spans="2:65" s="1" customFormat="1" ht="148.5">
      <c r="B118" s="41"/>
      <c r="C118" s="63"/>
      <c r="D118" s="215" t="s">
        <v>155</v>
      </c>
      <c r="E118" s="63"/>
      <c r="F118" s="218" t="s">
        <v>883</v>
      </c>
      <c r="G118" s="63"/>
      <c r="H118" s="63"/>
      <c r="I118" s="172"/>
      <c r="J118" s="63"/>
      <c r="K118" s="63"/>
      <c r="L118" s="61"/>
      <c r="M118" s="217"/>
      <c r="N118" s="42"/>
      <c r="O118" s="42"/>
      <c r="P118" s="42"/>
      <c r="Q118" s="42"/>
      <c r="R118" s="42"/>
      <c r="S118" s="42"/>
      <c r="T118" s="78"/>
      <c r="AT118" s="24" t="s">
        <v>155</v>
      </c>
      <c r="AU118" s="24" t="s">
        <v>83</v>
      </c>
    </row>
    <row r="119" spans="2:65" s="12" customFormat="1">
      <c r="B119" s="219"/>
      <c r="C119" s="220"/>
      <c r="D119" s="215" t="s">
        <v>157</v>
      </c>
      <c r="E119" s="221" t="s">
        <v>30</v>
      </c>
      <c r="F119" s="222" t="s">
        <v>381</v>
      </c>
      <c r="G119" s="220"/>
      <c r="H119" s="223">
        <v>35</v>
      </c>
      <c r="I119" s="224"/>
      <c r="J119" s="220"/>
      <c r="K119" s="220"/>
      <c r="L119" s="225"/>
      <c r="M119" s="226"/>
      <c r="N119" s="227"/>
      <c r="O119" s="227"/>
      <c r="P119" s="227"/>
      <c r="Q119" s="227"/>
      <c r="R119" s="227"/>
      <c r="S119" s="227"/>
      <c r="T119" s="228"/>
      <c r="AT119" s="229" t="s">
        <v>157</v>
      </c>
      <c r="AU119" s="229" t="s">
        <v>83</v>
      </c>
      <c r="AV119" s="12" t="s">
        <v>83</v>
      </c>
      <c r="AW119" s="12" t="s">
        <v>37</v>
      </c>
      <c r="AX119" s="12" t="s">
        <v>81</v>
      </c>
      <c r="AY119" s="229" t="s">
        <v>144</v>
      </c>
    </row>
    <row r="120" spans="2:65" s="1" customFormat="1" ht="16.5" customHeight="1">
      <c r="B120" s="41"/>
      <c r="C120" s="203" t="s">
        <v>197</v>
      </c>
      <c r="D120" s="203" t="s">
        <v>146</v>
      </c>
      <c r="E120" s="204" t="s">
        <v>884</v>
      </c>
      <c r="F120" s="205" t="s">
        <v>885</v>
      </c>
      <c r="G120" s="206" t="s">
        <v>149</v>
      </c>
      <c r="H120" s="207">
        <v>2.625</v>
      </c>
      <c r="I120" s="208"/>
      <c r="J120" s="209">
        <f>ROUND(I120*H120,2)</f>
        <v>0</v>
      </c>
      <c r="K120" s="205" t="s">
        <v>150</v>
      </c>
      <c r="L120" s="61"/>
      <c r="M120" s="210" t="s">
        <v>30</v>
      </c>
      <c r="N120" s="211" t="s">
        <v>45</v>
      </c>
      <c r="O120" s="42"/>
      <c r="P120" s="212">
        <f>O120*H120</f>
        <v>0</v>
      </c>
      <c r="Q120" s="212">
        <v>0</v>
      </c>
      <c r="R120" s="212">
        <f>Q120*H120</f>
        <v>0</v>
      </c>
      <c r="S120" s="212">
        <v>0</v>
      </c>
      <c r="T120" s="213">
        <f>S120*H120</f>
        <v>0</v>
      </c>
      <c r="AR120" s="24" t="s">
        <v>151</v>
      </c>
      <c r="AT120" s="24" t="s">
        <v>146</v>
      </c>
      <c r="AU120" s="24" t="s">
        <v>83</v>
      </c>
      <c r="AY120" s="24" t="s">
        <v>144</v>
      </c>
      <c r="BE120" s="214">
        <f>IF(N120="základní",J120,0)</f>
        <v>0</v>
      </c>
      <c r="BF120" s="214">
        <f>IF(N120="snížená",J120,0)</f>
        <v>0</v>
      </c>
      <c r="BG120" s="214">
        <f>IF(N120="zákl. přenesená",J120,0)</f>
        <v>0</v>
      </c>
      <c r="BH120" s="214">
        <f>IF(N120="sníž. přenesená",J120,0)</f>
        <v>0</v>
      </c>
      <c r="BI120" s="214">
        <f>IF(N120="nulová",J120,0)</f>
        <v>0</v>
      </c>
      <c r="BJ120" s="24" t="s">
        <v>81</v>
      </c>
      <c r="BK120" s="214">
        <f>ROUND(I120*H120,2)</f>
        <v>0</v>
      </c>
      <c r="BL120" s="24" t="s">
        <v>151</v>
      </c>
      <c r="BM120" s="24" t="s">
        <v>886</v>
      </c>
    </row>
    <row r="121" spans="2:65" s="1" customFormat="1">
      <c r="B121" s="41"/>
      <c r="C121" s="63"/>
      <c r="D121" s="215" t="s">
        <v>153</v>
      </c>
      <c r="E121" s="63"/>
      <c r="F121" s="216" t="s">
        <v>887</v>
      </c>
      <c r="G121" s="63"/>
      <c r="H121" s="63"/>
      <c r="I121" s="172"/>
      <c r="J121" s="63"/>
      <c r="K121" s="63"/>
      <c r="L121" s="61"/>
      <c r="M121" s="217"/>
      <c r="N121" s="42"/>
      <c r="O121" s="42"/>
      <c r="P121" s="42"/>
      <c r="Q121" s="42"/>
      <c r="R121" s="42"/>
      <c r="S121" s="42"/>
      <c r="T121" s="78"/>
      <c r="AT121" s="24" t="s">
        <v>153</v>
      </c>
      <c r="AU121" s="24" t="s">
        <v>83</v>
      </c>
    </row>
    <row r="122" spans="2:65" s="1" customFormat="1" ht="40.5">
      <c r="B122" s="41"/>
      <c r="C122" s="63"/>
      <c r="D122" s="215" t="s">
        <v>204</v>
      </c>
      <c r="E122" s="63"/>
      <c r="F122" s="218" t="s">
        <v>888</v>
      </c>
      <c r="G122" s="63"/>
      <c r="H122" s="63"/>
      <c r="I122" s="172"/>
      <c r="J122" s="63"/>
      <c r="K122" s="63"/>
      <c r="L122" s="61"/>
      <c r="M122" s="217"/>
      <c r="N122" s="42"/>
      <c r="O122" s="42"/>
      <c r="P122" s="42"/>
      <c r="Q122" s="42"/>
      <c r="R122" s="42"/>
      <c r="S122" s="42"/>
      <c r="T122" s="78"/>
      <c r="AT122" s="24" t="s">
        <v>204</v>
      </c>
      <c r="AU122" s="24" t="s">
        <v>83</v>
      </c>
    </row>
    <row r="123" spans="2:65" s="12" customFormat="1">
      <c r="B123" s="219"/>
      <c r="C123" s="220"/>
      <c r="D123" s="215" t="s">
        <v>157</v>
      </c>
      <c r="E123" s="221" t="s">
        <v>30</v>
      </c>
      <c r="F123" s="222" t="s">
        <v>889</v>
      </c>
      <c r="G123" s="220"/>
      <c r="H123" s="223">
        <v>2.625</v>
      </c>
      <c r="I123" s="224"/>
      <c r="J123" s="220"/>
      <c r="K123" s="220"/>
      <c r="L123" s="225"/>
      <c r="M123" s="226"/>
      <c r="N123" s="227"/>
      <c r="O123" s="227"/>
      <c r="P123" s="227"/>
      <c r="Q123" s="227"/>
      <c r="R123" s="227"/>
      <c r="S123" s="227"/>
      <c r="T123" s="228"/>
      <c r="AT123" s="229" t="s">
        <v>157</v>
      </c>
      <c r="AU123" s="229" t="s">
        <v>83</v>
      </c>
      <c r="AV123" s="12" t="s">
        <v>83</v>
      </c>
      <c r="AW123" s="12" t="s">
        <v>37</v>
      </c>
      <c r="AX123" s="12" t="s">
        <v>81</v>
      </c>
      <c r="AY123" s="229" t="s">
        <v>144</v>
      </c>
    </row>
    <row r="124" spans="2:65" s="11" customFormat="1" ht="29.85" customHeight="1">
      <c r="B124" s="187"/>
      <c r="C124" s="188"/>
      <c r="D124" s="189" t="s">
        <v>73</v>
      </c>
      <c r="E124" s="201" t="s">
        <v>179</v>
      </c>
      <c r="F124" s="201" t="s">
        <v>388</v>
      </c>
      <c r="G124" s="188"/>
      <c r="H124" s="188"/>
      <c r="I124" s="191"/>
      <c r="J124" s="202">
        <f>BK124</f>
        <v>0</v>
      </c>
      <c r="K124" s="188"/>
      <c r="L124" s="193"/>
      <c r="M124" s="194"/>
      <c r="N124" s="195"/>
      <c r="O124" s="195"/>
      <c r="P124" s="196">
        <f>SUM(P125:P135)</f>
        <v>0</v>
      </c>
      <c r="Q124" s="195"/>
      <c r="R124" s="196">
        <f>SUM(R125:R135)</f>
        <v>0</v>
      </c>
      <c r="S124" s="195"/>
      <c r="T124" s="197">
        <f>SUM(T125:T135)</f>
        <v>0</v>
      </c>
      <c r="AR124" s="198" t="s">
        <v>81</v>
      </c>
      <c r="AT124" s="199" t="s">
        <v>73</v>
      </c>
      <c r="AU124" s="199" t="s">
        <v>81</v>
      </c>
      <c r="AY124" s="198" t="s">
        <v>144</v>
      </c>
      <c r="BK124" s="200">
        <f>SUM(BK125:BK135)</f>
        <v>0</v>
      </c>
    </row>
    <row r="125" spans="2:65" s="1" customFormat="1" ht="25.5" customHeight="1">
      <c r="B125" s="41"/>
      <c r="C125" s="203" t="s">
        <v>207</v>
      </c>
      <c r="D125" s="203" t="s">
        <v>146</v>
      </c>
      <c r="E125" s="204" t="s">
        <v>401</v>
      </c>
      <c r="F125" s="205" t="s">
        <v>402</v>
      </c>
      <c r="G125" s="206" t="s">
        <v>200</v>
      </c>
      <c r="H125" s="207">
        <v>60</v>
      </c>
      <c r="I125" s="208"/>
      <c r="J125" s="209">
        <f>ROUND(I125*H125,2)</f>
        <v>0</v>
      </c>
      <c r="K125" s="205" t="s">
        <v>150</v>
      </c>
      <c r="L125" s="61"/>
      <c r="M125" s="210" t="s">
        <v>30</v>
      </c>
      <c r="N125" s="211" t="s">
        <v>45</v>
      </c>
      <c r="O125" s="42"/>
      <c r="P125" s="212">
        <f>O125*H125</f>
        <v>0</v>
      </c>
      <c r="Q125" s="212">
        <v>0</v>
      </c>
      <c r="R125" s="212">
        <f>Q125*H125</f>
        <v>0</v>
      </c>
      <c r="S125" s="212">
        <v>0</v>
      </c>
      <c r="T125" s="213">
        <f>S125*H125</f>
        <v>0</v>
      </c>
      <c r="AR125" s="24" t="s">
        <v>151</v>
      </c>
      <c r="AT125" s="24" t="s">
        <v>146</v>
      </c>
      <c r="AU125" s="24" t="s">
        <v>83</v>
      </c>
      <c r="AY125" s="24" t="s">
        <v>144</v>
      </c>
      <c r="BE125" s="214">
        <f>IF(N125="základní",J125,0)</f>
        <v>0</v>
      </c>
      <c r="BF125" s="214">
        <f>IF(N125="snížená",J125,0)</f>
        <v>0</v>
      </c>
      <c r="BG125" s="214">
        <f>IF(N125="zákl. přenesená",J125,0)</f>
        <v>0</v>
      </c>
      <c r="BH125" s="214">
        <f>IF(N125="sníž. přenesená",J125,0)</f>
        <v>0</v>
      </c>
      <c r="BI125" s="214">
        <f>IF(N125="nulová",J125,0)</f>
        <v>0</v>
      </c>
      <c r="BJ125" s="24" t="s">
        <v>81</v>
      </c>
      <c r="BK125" s="214">
        <f>ROUND(I125*H125,2)</f>
        <v>0</v>
      </c>
      <c r="BL125" s="24" t="s">
        <v>151</v>
      </c>
      <c r="BM125" s="24" t="s">
        <v>890</v>
      </c>
    </row>
    <row r="126" spans="2:65" s="1" customFormat="1" ht="27">
      <c r="B126" s="41"/>
      <c r="C126" s="63"/>
      <c r="D126" s="215" t="s">
        <v>153</v>
      </c>
      <c r="E126" s="63"/>
      <c r="F126" s="216" t="s">
        <v>404</v>
      </c>
      <c r="G126" s="63"/>
      <c r="H126" s="63"/>
      <c r="I126" s="172"/>
      <c r="J126" s="63"/>
      <c r="K126" s="63"/>
      <c r="L126" s="61"/>
      <c r="M126" s="217"/>
      <c r="N126" s="42"/>
      <c r="O126" s="42"/>
      <c r="P126" s="42"/>
      <c r="Q126" s="42"/>
      <c r="R126" s="42"/>
      <c r="S126" s="42"/>
      <c r="T126" s="78"/>
      <c r="AT126" s="24" t="s">
        <v>153</v>
      </c>
      <c r="AU126" s="24" t="s">
        <v>83</v>
      </c>
    </row>
    <row r="127" spans="2:65" s="1" customFormat="1" ht="27">
      <c r="B127" s="41"/>
      <c r="C127" s="63"/>
      <c r="D127" s="215" t="s">
        <v>155</v>
      </c>
      <c r="E127" s="63"/>
      <c r="F127" s="218" t="s">
        <v>405</v>
      </c>
      <c r="G127" s="63"/>
      <c r="H127" s="63"/>
      <c r="I127" s="172"/>
      <c r="J127" s="63"/>
      <c r="K127" s="63"/>
      <c r="L127" s="61"/>
      <c r="M127" s="217"/>
      <c r="N127" s="42"/>
      <c r="O127" s="42"/>
      <c r="P127" s="42"/>
      <c r="Q127" s="42"/>
      <c r="R127" s="42"/>
      <c r="S127" s="42"/>
      <c r="T127" s="78"/>
      <c r="AT127" s="24" t="s">
        <v>155</v>
      </c>
      <c r="AU127" s="24" t="s">
        <v>83</v>
      </c>
    </row>
    <row r="128" spans="2:65" s="12" customFormat="1">
      <c r="B128" s="219"/>
      <c r="C128" s="220"/>
      <c r="D128" s="215" t="s">
        <v>157</v>
      </c>
      <c r="E128" s="221" t="s">
        <v>30</v>
      </c>
      <c r="F128" s="222" t="s">
        <v>525</v>
      </c>
      <c r="G128" s="220"/>
      <c r="H128" s="223">
        <v>60</v>
      </c>
      <c r="I128" s="224"/>
      <c r="J128" s="220"/>
      <c r="K128" s="220"/>
      <c r="L128" s="225"/>
      <c r="M128" s="226"/>
      <c r="N128" s="227"/>
      <c r="O128" s="227"/>
      <c r="P128" s="227"/>
      <c r="Q128" s="227"/>
      <c r="R128" s="227"/>
      <c r="S128" s="227"/>
      <c r="T128" s="228"/>
      <c r="AT128" s="229" t="s">
        <v>157</v>
      </c>
      <c r="AU128" s="229" t="s">
        <v>83</v>
      </c>
      <c r="AV128" s="12" t="s">
        <v>83</v>
      </c>
      <c r="AW128" s="12" t="s">
        <v>37</v>
      </c>
      <c r="AX128" s="12" t="s">
        <v>81</v>
      </c>
      <c r="AY128" s="229" t="s">
        <v>144</v>
      </c>
    </row>
    <row r="129" spans="2:65" s="1" customFormat="1" ht="16.5" customHeight="1">
      <c r="B129" s="41"/>
      <c r="C129" s="203" t="s">
        <v>213</v>
      </c>
      <c r="D129" s="203" t="s">
        <v>146</v>
      </c>
      <c r="E129" s="204" t="s">
        <v>419</v>
      </c>
      <c r="F129" s="205" t="s">
        <v>420</v>
      </c>
      <c r="G129" s="206" t="s">
        <v>200</v>
      </c>
      <c r="H129" s="207">
        <v>180</v>
      </c>
      <c r="I129" s="208"/>
      <c r="J129" s="209">
        <f>ROUND(I129*H129,2)</f>
        <v>0</v>
      </c>
      <c r="K129" s="205" t="s">
        <v>150</v>
      </c>
      <c r="L129" s="61"/>
      <c r="M129" s="210" t="s">
        <v>30</v>
      </c>
      <c r="N129" s="211" t="s">
        <v>45</v>
      </c>
      <c r="O129" s="42"/>
      <c r="P129" s="212">
        <f>O129*H129</f>
        <v>0</v>
      </c>
      <c r="Q129" s="212">
        <v>0</v>
      </c>
      <c r="R129" s="212">
        <f>Q129*H129</f>
        <v>0</v>
      </c>
      <c r="S129" s="212">
        <v>0</v>
      </c>
      <c r="T129" s="213">
        <f>S129*H129</f>
        <v>0</v>
      </c>
      <c r="AR129" s="24" t="s">
        <v>151</v>
      </c>
      <c r="AT129" s="24" t="s">
        <v>146</v>
      </c>
      <c r="AU129" s="24" t="s">
        <v>83</v>
      </c>
      <c r="AY129" s="24" t="s">
        <v>144</v>
      </c>
      <c r="BE129" s="214">
        <f>IF(N129="základní",J129,0)</f>
        <v>0</v>
      </c>
      <c r="BF129" s="214">
        <f>IF(N129="snížená",J129,0)</f>
        <v>0</v>
      </c>
      <c r="BG129" s="214">
        <f>IF(N129="zákl. přenesená",J129,0)</f>
        <v>0</v>
      </c>
      <c r="BH129" s="214">
        <f>IF(N129="sníž. přenesená",J129,0)</f>
        <v>0</v>
      </c>
      <c r="BI129" s="214">
        <f>IF(N129="nulová",J129,0)</f>
        <v>0</v>
      </c>
      <c r="BJ129" s="24" t="s">
        <v>81</v>
      </c>
      <c r="BK129" s="214">
        <f>ROUND(I129*H129,2)</f>
        <v>0</v>
      </c>
      <c r="BL129" s="24" t="s">
        <v>151</v>
      </c>
      <c r="BM129" s="24" t="s">
        <v>891</v>
      </c>
    </row>
    <row r="130" spans="2:65" s="1" customFormat="1">
      <c r="B130" s="41"/>
      <c r="C130" s="63"/>
      <c r="D130" s="215" t="s">
        <v>153</v>
      </c>
      <c r="E130" s="63"/>
      <c r="F130" s="216" t="s">
        <v>422</v>
      </c>
      <c r="G130" s="63"/>
      <c r="H130" s="63"/>
      <c r="I130" s="172"/>
      <c r="J130" s="63"/>
      <c r="K130" s="63"/>
      <c r="L130" s="61"/>
      <c r="M130" s="217"/>
      <c r="N130" s="42"/>
      <c r="O130" s="42"/>
      <c r="P130" s="42"/>
      <c r="Q130" s="42"/>
      <c r="R130" s="42"/>
      <c r="S130" s="42"/>
      <c r="T130" s="78"/>
      <c r="AT130" s="24" t="s">
        <v>153</v>
      </c>
      <c r="AU130" s="24" t="s">
        <v>83</v>
      </c>
    </row>
    <row r="131" spans="2:65" s="12" customFormat="1">
      <c r="B131" s="219"/>
      <c r="C131" s="220"/>
      <c r="D131" s="215" t="s">
        <v>157</v>
      </c>
      <c r="E131" s="221" t="s">
        <v>30</v>
      </c>
      <c r="F131" s="222" t="s">
        <v>892</v>
      </c>
      <c r="G131" s="220"/>
      <c r="H131" s="223">
        <v>180</v>
      </c>
      <c r="I131" s="224"/>
      <c r="J131" s="220"/>
      <c r="K131" s="220"/>
      <c r="L131" s="225"/>
      <c r="M131" s="226"/>
      <c r="N131" s="227"/>
      <c r="O131" s="227"/>
      <c r="P131" s="227"/>
      <c r="Q131" s="227"/>
      <c r="R131" s="227"/>
      <c r="S131" s="227"/>
      <c r="T131" s="228"/>
      <c r="AT131" s="229" t="s">
        <v>157</v>
      </c>
      <c r="AU131" s="229" t="s">
        <v>83</v>
      </c>
      <c r="AV131" s="12" t="s">
        <v>83</v>
      </c>
      <c r="AW131" s="12" t="s">
        <v>37</v>
      </c>
      <c r="AX131" s="12" t="s">
        <v>81</v>
      </c>
      <c r="AY131" s="229" t="s">
        <v>144</v>
      </c>
    </row>
    <row r="132" spans="2:65" s="1" customFormat="1" ht="25.5" customHeight="1">
      <c r="B132" s="41"/>
      <c r="C132" s="203" t="s">
        <v>219</v>
      </c>
      <c r="D132" s="203" t="s">
        <v>146</v>
      </c>
      <c r="E132" s="204" t="s">
        <v>424</v>
      </c>
      <c r="F132" s="205" t="s">
        <v>425</v>
      </c>
      <c r="G132" s="206" t="s">
        <v>200</v>
      </c>
      <c r="H132" s="207">
        <v>120</v>
      </c>
      <c r="I132" s="208"/>
      <c r="J132" s="209">
        <f>ROUND(I132*H132,2)</f>
        <v>0</v>
      </c>
      <c r="K132" s="205" t="s">
        <v>150</v>
      </c>
      <c r="L132" s="61"/>
      <c r="M132" s="210" t="s">
        <v>30</v>
      </c>
      <c r="N132" s="211" t="s">
        <v>45</v>
      </c>
      <c r="O132" s="42"/>
      <c r="P132" s="212">
        <f>O132*H132</f>
        <v>0</v>
      </c>
      <c r="Q132" s="212">
        <v>0</v>
      </c>
      <c r="R132" s="212">
        <f>Q132*H132</f>
        <v>0</v>
      </c>
      <c r="S132" s="212">
        <v>0</v>
      </c>
      <c r="T132" s="213">
        <f>S132*H132</f>
        <v>0</v>
      </c>
      <c r="AR132" s="24" t="s">
        <v>151</v>
      </c>
      <c r="AT132" s="24" t="s">
        <v>146</v>
      </c>
      <c r="AU132" s="24" t="s">
        <v>83</v>
      </c>
      <c r="AY132" s="24" t="s">
        <v>144</v>
      </c>
      <c r="BE132" s="214">
        <f>IF(N132="základní",J132,0)</f>
        <v>0</v>
      </c>
      <c r="BF132" s="214">
        <f>IF(N132="snížená",J132,0)</f>
        <v>0</v>
      </c>
      <c r="BG132" s="214">
        <f>IF(N132="zákl. přenesená",J132,0)</f>
        <v>0</v>
      </c>
      <c r="BH132" s="214">
        <f>IF(N132="sníž. přenesená",J132,0)</f>
        <v>0</v>
      </c>
      <c r="BI132" s="214">
        <f>IF(N132="nulová",J132,0)</f>
        <v>0</v>
      </c>
      <c r="BJ132" s="24" t="s">
        <v>81</v>
      </c>
      <c r="BK132" s="214">
        <f>ROUND(I132*H132,2)</f>
        <v>0</v>
      </c>
      <c r="BL132" s="24" t="s">
        <v>151</v>
      </c>
      <c r="BM132" s="24" t="s">
        <v>893</v>
      </c>
    </row>
    <row r="133" spans="2:65" s="1" customFormat="1" ht="27">
      <c r="B133" s="41"/>
      <c r="C133" s="63"/>
      <c r="D133" s="215" t="s">
        <v>153</v>
      </c>
      <c r="E133" s="63"/>
      <c r="F133" s="216" t="s">
        <v>427</v>
      </c>
      <c r="G133" s="63"/>
      <c r="H133" s="63"/>
      <c r="I133" s="172"/>
      <c r="J133" s="63"/>
      <c r="K133" s="63"/>
      <c r="L133" s="61"/>
      <c r="M133" s="217"/>
      <c r="N133" s="42"/>
      <c r="O133" s="42"/>
      <c r="P133" s="42"/>
      <c r="Q133" s="42"/>
      <c r="R133" s="42"/>
      <c r="S133" s="42"/>
      <c r="T133" s="78"/>
      <c r="AT133" s="24" t="s">
        <v>153</v>
      </c>
      <c r="AU133" s="24" t="s">
        <v>83</v>
      </c>
    </row>
    <row r="134" spans="2:65" s="1" customFormat="1" ht="27">
      <c r="B134" s="41"/>
      <c r="C134" s="63"/>
      <c r="D134" s="215" t="s">
        <v>155</v>
      </c>
      <c r="E134" s="63"/>
      <c r="F134" s="218" t="s">
        <v>428</v>
      </c>
      <c r="G134" s="63"/>
      <c r="H134" s="63"/>
      <c r="I134" s="172"/>
      <c r="J134" s="63"/>
      <c r="K134" s="63"/>
      <c r="L134" s="61"/>
      <c r="M134" s="217"/>
      <c r="N134" s="42"/>
      <c r="O134" s="42"/>
      <c r="P134" s="42"/>
      <c r="Q134" s="42"/>
      <c r="R134" s="42"/>
      <c r="S134" s="42"/>
      <c r="T134" s="78"/>
      <c r="AT134" s="24" t="s">
        <v>155</v>
      </c>
      <c r="AU134" s="24" t="s">
        <v>83</v>
      </c>
    </row>
    <row r="135" spans="2:65" s="12" customFormat="1">
      <c r="B135" s="219"/>
      <c r="C135" s="220"/>
      <c r="D135" s="215" t="s">
        <v>157</v>
      </c>
      <c r="E135" s="221" t="s">
        <v>30</v>
      </c>
      <c r="F135" s="222" t="s">
        <v>894</v>
      </c>
      <c r="G135" s="220"/>
      <c r="H135" s="223">
        <v>120</v>
      </c>
      <c r="I135" s="224"/>
      <c r="J135" s="220"/>
      <c r="K135" s="220"/>
      <c r="L135" s="225"/>
      <c r="M135" s="226"/>
      <c r="N135" s="227"/>
      <c r="O135" s="227"/>
      <c r="P135" s="227"/>
      <c r="Q135" s="227"/>
      <c r="R135" s="227"/>
      <c r="S135" s="227"/>
      <c r="T135" s="228"/>
      <c r="AT135" s="229" t="s">
        <v>157</v>
      </c>
      <c r="AU135" s="229" t="s">
        <v>83</v>
      </c>
      <c r="AV135" s="12" t="s">
        <v>83</v>
      </c>
      <c r="AW135" s="12" t="s">
        <v>37</v>
      </c>
      <c r="AX135" s="12" t="s">
        <v>81</v>
      </c>
      <c r="AY135" s="229" t="s">
        <v>144</v>
      </c>
    </row>
    <row r="136" spans="2:65" s="11" customFormat="1" ht="29.85" customHeight="1">
      <c r="B136" s="187"/>
      <c r="C136" s="188"/>
      <c r="D136" s="189" t="s">
        <v>73</v>
      </c>
      <c r="E136" s="201" t="s">
        <v>207</v>
      </c>
      <c r="F136" s="201" t="s">
        <v>560</v>
      </c>
      <c r="G136" s="188"/>
      <c r="H136" s="188"/>
      <c r="I136" s="191"/>
      <c r="J136" s="202">
        <f>BK136</f>
        <v>0</v>
      </c>
      <c r="K136" s="188"/>
      <c r="L136" s="193"/>
      <c r="M136" s="194"/>
      <c r="N136" s="195"/>
      <c r="O136" s="195"/>
      <c r="P136" s="196">
        <f>P137</f>
        <v>0</v>
      </c>
      <c r="Q136" s="195"/>
      <c r="R136" s="196">
        <f>R137</f>
        <v>7.8000000000000005E-3</v>
      </c>
      <c r="S136" s="195"/>
      <c r="T136" s="197">
        <f>T137</f>
        <v>23.1</v>
      </c>
      <c r="AR136" s="198" t="s">
        <v>81</v>
      </c>
      <c r="AT136" s="199" t="s">
        <v>73</v>
      </c>
      <c r="AU136" s="199" t="s">
        <v>81</v>
      </c>
      <c r="AY136" s="198" t="s">
        <v>144</v>
      </c>
      <c r="BK136" s="200">
        <f>BK137</f>
        <v>0</v>
      </c>
    </row>
    <row r="137" spans="2:65" s="11" customFormat="1" ht="14.85" customHeight="1">
      <c r="B137" s="187"/>
      <c r="C137" s="188"/>
      <c r="D137" s="189" t="s">
        <v>73</v>
      </c>
      <c r="E137" s="201" t="s">
        <v>675</v>
      </c>
      <c r="F137" s="201" t="s">
        <v>676</v>
      </c>
      <c r="G137" s="188"/>
      <c r="H137" s="188"/>
      <c r="I137" s="191"/>
      <c r="J137" s="202">
        <f>BK137</f>
        <v>0</v>
      </c>
      <c r="K137" s="188"/>
      <c r="L137" s="193"/>
      <c r="M137" s="194"/>
      <c r="N137" s="195"/>
      <c r="O137" s="195"/>
      <c r="P137" s="196">
        <f>SUM(P138:P145)</f>
        <v>0</v>
      </c>
      <c r="Q137" s="195"/>
      <c r="R137" s="196">
        <f>SUM(R138:R145)</f>
        <v>7.8000000000000005E-3</v>
      </c>
      <c r="S137" s="195"/>
      <c r="T137" s="197">
        <f>SUM(T138:T145)</f>
        <v>23.1</v>
      </c>
      <c r="AR137" s="198" t="s">
        <v>81</v>
      </c>
      <c r="AT137" s="199" t="s">
        <v>73</v>
      </c>
      <c r="AU137" s="199" t="s">
        <v>83</v>
      </c>
      <c r="AY137" s="198" t="s">
        <v>144</v>
      </c>
      <c r="BK137" s="200">
        <f>SUM(BK138:BK145)</f>
        <v>0</v>
      </c>
    </row>
    <row r="138" spans="2:65" s="1" customFormat="1" ht="25.5" customHeight="1">
      <c r="B138" s="41"/>
      <c r="C138" s="203" t="s">
        <v>224</v>
      </c>
      <c r="D138" s="203" t="s">
        <v>146</v>
      </c>
      <c r="E138" s="204" t="s">
        <v>706</v>
      </c>
      <c r="F138" s="205" t="s">
        <v>707</v>
      </c>
      <c r="G138" s="206" t="s">
        <v>200</v>
      </c>
      <c r="H138" s="207">
        <v>120</v>
      </c>
      <c r="I138" s="208"/>
      <c r="J138" s="209">
        <f>ROUND(I138*H138,2)</f>
        <v>0</v>
      </c>
      <c r="K138" s="205" t="s">
        <v>150</v>
      </c>
      <c r="L138" s="61"/>
      <c r="M138" s="210" t="s">
        <v>30</v>
      </c>
      <c r="N138" s="211" t="s">
        <v>45</v>
      </c>
      <c r="O138" s="42"/>
      <c r="P138" s="212">
        <f>O138*H138</f>
        <v>0</v>
      </c>
      <c r="Q138" s="212">
        <v>4.0000000000000003E-5</v>
      </c>
      <c r="R138" s="212">
        <f>Q138*H138</f>
        <v>4.8000000000000004E-3</v>
      </c>
      <c r="S138" s="212">
        <v>0.10299999999999999</v>
      </c>
      <c r="T138" s="213">
        <f>S138*H138</f>
        <v>12.36</v>
      </c>
      <c r="AR138" s="24" t="s">
        <v>151</v>
      </c>
      <c r="AT138" s="24" t="s">
        <v>146</v>
      </c>
      <c r="AU138" s="24" t="s">
        <v>167</v>
      </c>
      <c r="AY138" s="24" t="s">
        <v>144</v>
      </c>
      <c r="BE138" s="214">
        <f>IF(N138="základní",J138,0)</f>
        <v>0</v>
      </c>
      <c r="BF138" s="214">
        <f>IF(N138="snížená",J138,0)</f>
        <v>0</v>
      </c>
      <c r="BG138" s="214">
        <f>IF(N138="zákl. přenesená",J138,0)</f>
        <v>0</v>
      </c>
      <c r="BH138" s="214">
        <f>IF(N138="sníž. přenesená",J138,0)</f>
        <v>0</v>
      </c>
      <c r="BI138" s="214">
        <f>IF(N138="nulová",J138,0)</f>
        <v>0</v>
      </c>
      <c r="BJ138" s="24" t="s">
        <v>81</v>
      </c>
      <c r="BK138" s="214">
        <f>ROUND(I138*H138,2)</f>
        <v>0</v>
      </c>
      <c r="BL138" s="24" t="s">
        <v>151</v>
      </c>
      <c r="BM138" s="24" t="s">
        <v>895</v>
      </c>
    </row>
    <row r="139" spans="2:65" s="1" customFormat="1" ht="27">
      <c r="B139" s="41"/>
      <c r="C139" s="63"/>
      <c r="D139" s="215" t="s">
        <v>153</v>
      </c>
      <c r="E139" s="63"/>
      <c r="F139" s="216" t="s">
        <v>709</v>
      </c>
      <c r="G139" s="63"/>
      <c r="H139" s="63"/>
      <c r="I139" s="172"/>
      <c r="J139" s="63"/>
      <c r="K139" s="63"/>
      <c r="L139" s="61"/>
      <c r="M139" s="217"/>
      <c r="N139" s="42"/>
      <c r="O139" s="42"/>
      <c r="P139" s="42"/>
      <c r="Q139" s="42"/>
      <c r="R139" s="42"/>
      <c r="S139" s="42"/>
      <c r="T139" s="78"/>
      <c r="AT139" s="24" t="s">
        <v>153</v>
      </c>
      <c r="AU139" s="24" t="s">
        <v>167</v>
      </c>
    </row>
    <row r="140" spans="2:65" s="1" customFormat="1" ht="216">
      <c r="B140" s="41"/>
      <c r="C140" s="63"/>
      <c r="D140" s="215" t="s">
        <v>155</v>
      </c>
      <c r="E140" s="63"/>
      <c r="F140" s="218" t="s">
        <v>710</v>
      </c>
      <c r="G140" s="63"/>
      <c r="H140" s="63"/>
      <c r="I140" s="172"/>
      <c r="J140" s="63"/>
      <c r="K140" s="63"/>
      <c r="L140" s="61"/>
      <c r="M140" s="217"/>
      <c r="N140" s="42"/>
      <c r="O140" s="42"/>
      <c r="P140" s="42"/>
      <c r="Q140" s="42"/>
      <c r="R140" s="42"/>
      <c r="S140" s="42"/>
      <c r="T140" s="78"/>
      <c r="AT140" s="24" t="s">
        <v>155</v>
      </c>
      <c r="AU140" s="24" t="s">
        <v>167</v>
      </c>
    </row>
    <row r="141" spans="2:65" s="12" customFormat="1">
      <c r="B141" s="219"/>
      <c r="C141" s="220"/>
      <c r="D141" s="215" t="s">
        <v>157</v>
      </c>
      <c r="E141" s="221" t="s">
        <v>30</v>
      </c>
      <c r="F141" s="222" t="s">
        <v>894</v>
      </c>
      <c r="G141" s="220"/>
      <c r="H141" s="223">
        <v>120</v>
      </c>
      <c r="I141" s="224"/>
      <c r="J141" s="220"/>
      <c r="K141" s="220"/>
      <c r="L141" s="225"/>
      <c r="M141" s="226"/>
      <c r="N141" s="227"/>
      <c r="O141" s="227"/>
      <c r="P141" s="227"/>
      <c r="Q141" s="227"/>
      <c r="R141" s="227"/>
      <c r="S141" s="227"/>
      <c r="T141" s="228"/>
      <c r="AT141" s="229" t="s">
        <v>157</v>
      </c>
      <c r="AU141" s="229" t="s">
        <v>167</v>
      </c>
      <c r="AV141" s="12" t="s">
        <v>83</v>
      </c>
      <c r="AW141" s="12" t="s">
        <v>37</v>
      </c>
      <c r="AX141" s="12" t="s">
        <v>81</v>
      </c>
      <c r="AY141" s="229" t="s">
        <v>144</v>
      </c>
    </row>
    <row r="142" spans="2:65" s="1" customFormat="1" ht="25.5" customHeight="1">
      <c r="B142" s="41"/>
      <c r="C142" s="203" t="s">
        <v>232</v>
      </c>
      <c r="D142" s="203" t="s">
        <v>146</v>
      </c>
      <c r="E142" s="204" t="s">
        <v>712</v>
      </c>
      <c r="F142" s="205" t="s">
        <v>713</v>
      </c>
      <c r="G142" s="206" t="s">
        <v>200</v>
      </c>
      <c r="H142" s="207">
        <v>60</v>
      </c>
      <c r="I142" s="208"/>
      <c r="J142" s="209">
        <f>ROUND(I142*H142,2)</f>
        <v>0</v>
      </c>
      <c r="K142" s="205" t="s">
        <v>30</v>
      </c>
      <c r="L142" s="61"/>
      <c r="M142" s="210" t="s">
        <v>30</v>
      </c>
      <c r="N142" s="211" t="s">
        <v>45</v>
      </c>
      <c r="O142" s="42"/>
      <c r="P142" s="212">
        <f>O142*H142</f>
        <v>0</v>
      </c>
      <c r="Q142" s="212">
        <v>5.0000000000000002E-5</v>
      </c>
      <c r="R142" s="212">
        <f>Q142*H142</f>
        <v>3.0000000000000001E-3</v>
      </c>
      <c r="S142" s="212">
        <v>0.17899999999999999</v>
      </c>
      <c r="T142" s="213">
        <f>S142*H142</f>
        <v>10.74</v>
      </c>
      <c r="AR142" s="24" t="s">
        <v>151</v>
      </c>
      <c r="AT142" s="24" t="s">
        <v>146</v>
      </c>
      <c r="AU142" s="24" t="s">
        <v>167</v>
      </c>
      <c r="AY142" s="24" t="s">
        <v>144</v>
      </c>
      <c r="BE142" s="214">
        <f>IF(N142="základní",J142,0)</f>
        <v>0</v>
      </c>
      <c r="BF142" s="214">
        <f>IF(N142="snížená",J142,0)</f>
        <v>0</v>
      </c>
      <c r="BG142" s="214">
        <f>IF(N142="zákl. přenesená",J142,0)</f>
        <v>0</v>
      </c>
      <c r="BH142" s="214">
        <f>IF(N142="sníž. přenesená",J142,0)</f>
        <v>0</v>
      </c>
      <c r="BI142" s="214">
        <f>IF(N142="nulová",J142,0)</f>
        <v>0</v>
      </c>
      <c r="BJ142" s="24" t="s">
        <v>81</v>
      </c>
      <c r="BK142" s="214">
        <f>ROUND(I142*H142,2)</f>
        <v>0</v>
      </c>
      <c r="BL142" s="24" t="s">
        <v>151</v>
      </c>
      <c r="BM142" s="24" t="s">
        <v>896</v>
      </c>
    </row>
    <row r="143" spans="2:65" s="1" customFormat="1" ht="27">
      <c r="B143" s="41"/>
      <c r="C143" s="63"/>
      <c r="D143" s="215" t="s">
        <v>153</v>
      </c>
      <c r="E143" s="63"/>
      <c r="F143" s="216" t="s">
        <v>715</v>
      </c>
      <c r="G143" s="63"/>
      <c r="H143" s="63"/>
      <c r="I143" s="172"/>
      <c r="J143" s="63"/>
      <c r="K143" s="63"/>
      <c r="L143" s="61"/>
      <c r="M143" s="217"/>
      <c r="N143" s="42"/>
      <c r="O143" s="42"/>
      <c r="P143" s="42"/>
      <c r="Q143" s="42"/>
      <c r="R143" s="42"/>
      <c r="S143" s="42"/>
      <c r="T143" s="78"/>
      <c r="AT143" s="24" t="s">
        <v>153</v>
      </c>
      <c r="AU143" s="24" t="s">
        <v>167</v>
      </c>
    </row>
    <row r="144" spans="2:65" s="1" customFormat="1" ht="216">
      <c r="B144" s="41"/>
      <c r="C144" s="63"/>
      <c r="D144" s="215" t="s">
        <v>155</v>
      </c>
      <c r="E144" s="63"/>
      <c r="F144" s="218" t="s">
        <v>710</v>
      </c>
      <c r="G144" s="63"/>
      <c r="H144" s="63"/>
      <c r="I144" s="172"/>
      <c r="J144" s="63"/>
      <c r="K144" s="63"/>
      <c r="L144" s="61"/>
      <c r="M144" s="217"/>
      <c r="N144" s="42"/>
      <c r="O144" s="42"/>
      <c r="P144" s="42"/>
      <c r="Q144" s="42"/>
      <c r="R144" s="42"/>
      <c r="S144" s="42"/>
      <c r="T144" s="78"/>
      <c r="AT144" s="24" t="s">
        <v>155</v>
      </c>
      <c r="AU144" s="24" t="s">
        <v>167</v>
      </c>
    </row>
    <row r="145" spans="2:65" s="12" customFormat="1">
      <c r="B145" s="219"/>
      <c r="C145" s="220"/>
      <c r="D145" s="215" t="s">
        <v>157</v>
      </c>
      <c r="E145" s="221" t="s">
        <v>30</v>
      </c>
      <c r="F145" s="222" t="s">
        <v>525</v>
      </c>
      <c r="G145" s="220"/>
      <c r="H145" s="223">
        <v>60</v>
      </c>
      <c r="I145" s="224"/>
      <c r="J145" s="220"/>
      <c r="K145" s="220"/>
      <c r="L145" s="225"/>
      <c r="M145" s="226"/>
      <c r="N145" s="227"/>
      <c r="O145" s="227"/>
      <c r="P145" s="227"/>
      <c r="Q145" s="227"/>
      <c r="R145" s="227"/>
      <c r="S145" s="227"/>
      <c r="T145" s="228"/>
      <c r="AT145" s="229" t="s">
        <v>157</v>
      </c>
      <c r="AU145" s="229" t="s">
        <v>167</v>
      </c>
      <c r="AV145" s="12" t="s">
        <v>83</v>
      </c>
      <c r="AW145" s="12" t="s">
        <v>37</v>
      </c>
      <c r="AX145" s="12" t="s">
        <v>81</v>
      </c>
      <c r="AY145" s="229" t="s">
        <v>144</v>
      </c>
    </row>
    <row r="146" spans="2:65" s="11" customFormat="1" ht="29.85" customHeight="1">
      <c r="B146" s="187"/>
      <c r="C146" s="188"/>
      <c r="D146" s="189" t="s">
        <v>73</v>
      </c>
      <c r="E146" s="201" t="s">
        <v>747</v>
      </c>
      <c r="F146" s="201" t="s">
        <v>748</v>
      </c>
      <c r="G146" s="188"/>
      <c r="H146" s="188"/>
      <c r="I146" s="191"/>
      <c r="J146" s="202">
        <f>BK146</f>
        <v>0</v>
      </c>
      <c r="K146" s="188"/>
      <c r="L146" s="193"/>
      <c r="M146" s="194"/>
      <c r="N146" s="195"/>
      <c r="O146" s="195"/>
      <c r="P146" s="196">
        <f>SUM(P147:P158)</f>
        <v>0</v>
      </c>
      <c r="Q146" s="195"/>
      <c r="R146" s="196">
        <f>SUM(R147:R158)</f>
        <v>0</v>
      </c>
      <c r="S146" s="195"/>
      <c r="T146" s="197">
        <f>SUM(T147:T158)</f>
        <v>0</v>
      </c>
      <c r="AR146" s="198" t="s">
        <v>81</v>
      </c>
      <c r="AT146" s="199" t="s">
        <v>73</v>
      </c>
      <c r="AU146" s="199" t="s">
        <v>81</v>
      </c>
      <c r="AY146" s="198" t="s">
        <v>144</v>
      </c>
      <c r="BK146" s="200">
        <f>SUM(BK147:BK158)</f>
        <v>0</v>
      </c>
    </row>
    <row r="147" spans="2:65" s="1" customFormat="1" ht="16.5" customHeight="1">
      <c r="B147" s="41"/>
      <c r="C147" s="203" t="s">
        <v>239</v>
      </c>
      <c r="D147" s="203" t="s">
        <v>146</v>
      </c>
      <c r="E147" s="204" t="s">
        <v>750</v>
      </c>
      <c r="F147" s="205" t="s">
        <v>751</v>
      </c>
      <c r="G147" s="206" t="s">
        <v>253</v>
      </c>
      <c r="H147" s="207">
        <v>23.1</v>
      </c>
      <c r="I147" s="208"/>
      <c r="J147" s="209">
        <f>ROUND(I147*H147,2)</f>
        <v>0</v>
      </c>
      <c r="K147" s="205" t="s">
        <v>150</v>
      </c>
      <c r="L147" s="61"/>
      <c r="M147" s="210" t="s">
        <v>30</v>
      </c>
      <c r="N147" s="211" t="s">
        <v>45</v>
      </c>
      <c r="O147" s="42"/>
      <c r="P147" s="212">
        <f>O147*H147</f>
        <v>0</v>
      </c>
      <c r="Q147" s="212">
        <v>0</v>
      </c>
      <c r="R147" s="212">
        <f>Q147*H147</f>
        <v>0</v>
      </c>
      <c r="S147" s="212">
        <v>0</v>
      </c>
      <c r="T147" s="213">
        <f>S147*H147</f>
        <v>0</v>
      </c>
      <c r="AR147" s="24" t="s">
        <v>151</v>
      </c>
      <c r="AT147" s="24" t="s">
        <v>146</v>
      </c>
      <c r="AU147" s="24" t="s">
        <v>83</v>
      </c>
      <c r="AY147" s="24" t="s">
        <v>144</v>
      </c>
      <c r="BE147" s="214">
        <f>IF(N147="základní",J147,0)</f>
        <v>0</v>
      </c>
      <c r="BF147" s="214">
        <f>IF(N147="snížená",J147,0)</f>
        <v>0</v>
      </c>
      <c r="BG147" s="214">
        <f>IF(N147="zákl. přenesená",J147,0)</f>
        <v>0</v>
      </c>
      <c r="BH147" s="214">
        <f>IF(N147="sníž. přenesená",J147,0)</f>
        <v>0</v>
      </c>
      <c r="BI147" s="214">
        <f>IF(N147="nulová",J147,0)</f>
        <v>0</v>
      </c>
      <c r="BJ147" s="24" t="s">
        <v>81</v>
      </c>
      <c r="BK147" s="214">
        <f>ROUND(I147*H147,2)</f>
        <v>0</v>
      </c>
      <c r="BL147" s="24" t="s">
        <v>151</v>
      </c>
      <c r="BM147" s="24" t="s">
        <v>897</v>
      </c>
    </row>
    <row r="148" spans="2:65" s="1" customFormat="1" ht="27">
      <c r="B148" s="41"/>
      <c r="C148" s="63"/>
      <c r="D148" s="215" t="s">
        <v>153</v>
      </c>
      <c r="E148" s="63"/>
      <c r="F148" s="216" t="s">
        <v>753</v>
      </c>
      <c r="G148" s="63"/>
      <c r="H148" s="63"/>
      <c r="I148" s="172"/>
      <c r="J148" s="63"/>
      <c r="K148" s="63"/>
      <c r="L148" s="61"/>
      <c r="M148" s="217"/>
      <c r="N148" s="42"/>
      <c r="O148" s="42"/>
      <c r="P148" s="42"/>
      <c r="Q148" s="42"/>
      <c r="R148" s="42"/>
      <c r="S148" s="42"/>
      <c r="T148" s="78"/>
      <c r="AT148" s="24" t="s">
        <v>153</v>
      </c>
      <c r="AU148" s="24" t="s">
        <v>83</v>
      </c>
    </row>
    <row r="149" spans="2:65" s="1" customFormat="1" ht="94.5">
      <c r="B149" s="41"/>
      <c r="C149" s="63"/>
      <c r="D149" s="215" t="s">
        <v>155</v>
      </c>
      <c r="E149" s="63"/>
      <c r="F149" s="218" t="s">
        <v>754</v>
      </c>
      <c r="G149" s="63"/>
      <c r="H149" s="63"/>
      <c r="I149" s="172"/>
      <c r="J149" s="63"/>
      <c r="K149" s="63"/>
      <c r="L149" s="61"/>
      <c r="M149" s="217"/>
      <c r="N149" s="42"/>
      <c r="O149" s="42"/>
      <c r="P149" s="42"/>
      <c r="Q149" s="42"/>
      <c r="R149" s="42"/>
      <c r="S149" s="42"/>
      <c r="T149" s="78"/>
      <c r="AT149" s="24" t="s">
        <v>155</v>
      </c>
      <c r="AU149" s="24" t="s">
        <v>83</v>
      </c>
    </row>
    <row r="150" spans="2:65" s="12" customFormat="1">
      <c r="B150" s="219"/>
      <c r="C150" s="220"/>
      <c r="D150" s="215" t="s">
        <v>157</v>
      </c>
      <c r="E150" s="221" t="s">
        <v>30</v>
      </c>
      <c r="F150" s="222" t="s">
        <v>898</v>
      </c>
      <c r="G150" s="220"/>
      <c r="H150" s="223">
        <v>23.1</v>
      </c>
      <c r="I150" s="224"/>
      <c r="J150" s="220"/>
      <c r="K150" s="220"/>
      <c r="L150" s="225"/>
      <c r="M150" s="226"/>
      <c r="N150" s="227"/>
      <c r="O150" s="227"/>
      <c r="P150" s="227"/>
      <c r="Q150" s="227"/>
      <c r="R150" s="227"/>
      <c r="S150" s="227"/>
      <c r="T150" s="228"/>
      <c r="AT150" s="229" t="s">
        <v>157</v>
      </c>
      <c r="AU150" s="229" t="s">
        <v>83</v>
      </c>
      <c r="AV150" s="12" t="s">
        <v>83</v>
      </c>
      <c r="AW150" s="12" t="s">
        <v>37</v>
      </c>
      <c r="AX150" s="12" t="s">
        <v>81</v>
      </c>
      <c r="AY150" s="229" t="s">
        <v>144</v>
      </c>
    </row>
    <row r="151" spans="2:65" s="1" customFormat="1" ht="16.5" customHeight="1">
      <c r="B151" s="41"/>
      <c r="C151" s="203" t="s">
        <v>10</v>
      </c>
      <c r="D151" s="203" t="s">
        <v>146</v>
      </c>
      <c r="E151" s="204" t="s">
        <v>758</v>
      </c>
      <c r="F151" s="205" t="s">
        <v>759</v>
      </c>
      <c r="G151" s="206" t="s">
        <v>253</v>
      </c>
      <c r="H151" s="207">
        <v>92.4</v>
      </c>
      <c r="I151" s="208"/>
      <c r="J151" s="209">
        <f>ROUND(I151*H151,2)</f>
        <v>0</v>
      </c>
      <c r="K151" s="205" t="s">
        <v>150</v>
      </c>
      <c r="L151" s="61"/>
      <c r="M151" s="210" t="s">
        <v>30</v>
      </c>
      <c r="N151" s="211" t="s">
        <v>45</v>
      </c>
      <c r="O151" s="42"/>
      <c r="P151" s="212">
        <f>O151*H151</f>
        <v>0</v>
      </c>
      <c r="Q151" s="212">
        <v>0</v>
      </c>
      <c r="R151" s="212">
        <f>Q151*H151</f>
        <v>0</v>
      </c>
      <c r="S151" s="212">
        <v>0</v>
      </c>
      <c r="T151" s="213">
        <f>S151*H151</f>
        <v>0</v>
      </c>
      <c r="AR151" s="24" t="s">
        <v>151</v>
      </c>
      <c r="AT151" s="24" t="s">
        <v>146</v>
      </c>
      <c r="AU151" s="24" t="s">
        <v>83</v>
      </c>
      <c r="AY151" s="24" t="s">
        <v>144</v>
      </c>
      <c r="BE151" s="214">
        <f>IF(N151="základní",J151,0)</f>
        <v>0</v>
      </c>
      <c r="BF151" s="214">
        <f>IF(N151="snížená",J151,0)</f>
        <v>0</v>
      </c>
      <c r="BG151" s="214">
        <f>IF(N151="zákl. přenesená",J151,0)</f>
        <v>0</v>
      </c>
      <c r="BH151" s="214">
        <f>IF(N151="sníž. přenesená",J151,0)</f>
        <v>0</v>
      </c>
      <c r="BI151" s="214">
        <f>IF(N151="nulová",J151,0)</f>
        <v>0</v>
      </c>
      <c r="BJ151" s="24" t="s">
        <v>81</v>
      </c>
      <c r="BK151" s="214">
        <f>ROUND(I151*H151,2)</f>
        <v>0</v>
      </c>
      <c r="BL151" s="24" t="s">
        <v>151</v>
      </c>
      <c r="BM151" s="24" t="s">
        <v>899</v>
      </c>
    </row>
    <row r="152" spans="2:65" s="1" customFormat="1" ht="27">
      <c r="B152" s="41"/>
      <c r="C152" s="63"/>
      <c r="D152" s="215" t="s">
        <v>153</v>
      </c>
      <c r="E152" s="63"/>
      <c r="F152" s="216" t="s">
        <v>761</v>
      </c>
      <c r="G152" s="63"/>
      <c r="H152" s="63"/>
      <c r="I152" s="172"/>
      <c r="J152" s="63"/>
      <c r="K152" s="63"/>
      <c r="L152" s="61"/>
      <c r="M152" s="217"/>
      <c r="N152" s="42"/>
      <c r="O152" s="42"/>
      <c r="P152" s="42"/>
      <c r="Q152" s="42"/>
      <c r="R152" s="42"/>
      <c r="S152" s="42"/>
      <c r="T152" s="78"/>
      <c r="AT152" s="24" t="s">
        <v>153</v>
      </c>
      <c r="AU152" s="24" t="s">
        <v>83</v>
      </c>
    </row>
    <row r="153" spans="2:65" s="1" customFormat="1" ht="94.5">
      <c r="B153" s="41"/>
      <c r="C153" s="63"/>
      <c r="D153" s="215" t="s">
        <v>155</v>
      </c>
      <c r="E153" s="63"/>
      <c r="F153" s="218" t="s">
        <v>754</v>
      </c>
      <c r="G153" s="63"/>
      <c r="H153" s="63"/>
      <c r="I153" s="172"/>
      <c r="J153" s="63"/>
      <c r="K153" s="63"/>
      <c r="L153" s="61"/>
      <c r="M153" s="217"/>
      <c r="N153" s="42"/>
      <c r="O153" s="42"/>
      <c r="P153" s="42"/>
      <c r="Q153" s="42"/>
      <c r="R153" s="42"/>
      <c r="S153" s="42"/>
      <c r="T153" s="78"/>
      <c r="AT153" s="24" t="s">
        <v>155</v>
      </c>
      <c r="AU153" s="24" t="s">
        <v>83</v>
      </c>
    </row>
    <row r="154" spans="2:65" s="12" customFormat="1">
      <c r="B154" s="219"/>
      <c r="C154" s="220"/>
      <c r="D154" s="215" t="s">
        <v>157</v>
      </c>
      <c r="E154" s="221" t="s">
        <v>30</v>
      </c>
      <c r="F154" s="222" t="s">
        <v>900</v>
      </c>
      <c r="G154" s="220"/>
      <c r="H154" s="223">
        <v>92.4</v>
      </c>
      <c r="I154" s="224"/>
      <c r="J154" s="220"/>
      <c r="K154" s="220"/>
      <c r="L154" s="225"/>
      <c r="M154" s="226"/>
      <c r="N154" s="227"/>
      <c r="O154" s="227"/>
      <c r="P154" s="227"/>
      <c r="Q154" s="227"/>
      <c r="R154" s="227"/>
      <c r="S154" s="227"/>
      <c r="T154" s="228"/>
      <c r="AT154" s="229" t="s">
        <v>157</v>
      </c>
      <c r="AU154" s="229" t="s">
        <v>83</v>
      </c>
      <c r="AV154" s="12" t="s">
        <v>83</v>
      </c>
      <c r="AW154" s="12" t="s">
        <v>37</v>
      </c>
      <c r="AX154" s="12" t="s">
        <v>81</v>
      </c>
      <c r="AY154" s="229" t="s">
        <v>144</v>
      </c>
    </row>
    <row r="155" spans="2:65" s="1" customFormat="1" ht="25.5" customHeight="1">
      <c r="B155" s="41"/>
      <c r="C155" s="203" t="s">
        <v>250</v>
      </c>
      <c r="D155" s="203" t="s">
        <v>146</v>
      </c>
      <c r="E155" s="204" t="s">
        <v>786</v>
      </c>
      <c r="F155" s="205" t="s">
        <v>787</v>
      </c>
      <c r="G155" s="206" t="s">
        <v>253</v>
      </c>
      <c r="H155" s="207">
        <v>23.1</v>
      </c>
      <c r="I155" s="208"/>
      <c r="J155" s="209">
        <f>ROUND(I155*H155,2)</f>
        <v>0</v>
      </c>
      <c r="K155" s="205" t="s">
        <v>150</v>
      </c>
      <c r="L155" s="61"/>
      <c r="M155" s="210" t="s">
        <v>30</v>
      </c>
      <c r="N155" s="211" t="s">
        <v>45</v>
      </c>
      <c r="O155" s="42"/>
      <c r="P155" s="212">
        <f>O155*H155</f>
        <v>0</v>
      </c>
      <c r="Q155" s="212">
        <v>0</v>
      </c>
      <c r="R155" s="212">
        <f>Q155*H155</f>
        <v>0</v>
      </c>
      <c r="S155" s="212">
        <v>0</v>
      </c>
      <c r="T155" s="213">
        <f>S155*H155</f>
        <v>0</v>
      </c>
      <c r="AR155" s="24" t="s">
        <v>151</v>
      </c>
      <c r="AT155" s="24" t="s">
        <v>146</v>
      </c>
      <c r="AU155" s="24" t="s">
        <v>83</v>
      </c>
      <c r="AY155" s="24" t="s">
        <v>144</v>
      </c>
      <c r="BE155" s="214">
        <f>IF(N155="základní",J155,0)</f>
        <v>0</v>
      </c>
      <c r="BF155" s="214">
        <f>IF(N155="snížená",J155,0)</f>
        <v>0</v>
      </c>
      <c r="BG155" s="214">
        <f>IF(N155="zákl. přenesená",J155,0)</f>
        <v>0</v>
      </c>
      <c r="BH155" s="214">
        <f>IF(N155="sníž. přenesená",J155,0)</f>
        <v>0</v>
      </c>
      <c r="BI155" s="214">
        <f>IF(N155="nulová",J155,0)</f>
        <v>0</v>
      </c>
      <c r="BJ155" s="24" t="s">
        <v>81</v>
      </c>
      <c r="BK155" s="214">
        <f>ROUND(I155*H155,2)</f>
        <v>0</v>
      </c>
      <c r="BL155" s="24" t="s">
        <v>151</v>
      </c>
      <c r="BM155" s="24" t="s">
        <v>901</v>
      </c>
    </row>
    <row r="156" spans="2:65" s="1" customFormat="1">
      <c r="B156" s="41"/>
      <c r="C156" s="63"/>
      <c r="D156" s="215" t="s">
        <v>153</v>
      </c>
      <c r="E156" s="63"/>
      <c r="F156" s="216" t="s">
        <v>789</v>
      </c>
      <c r="G156" s="63"/>
      <c r="H156" s="63"/>
      <c r="I156" s="172"/>
      <c r="J156" s="63"/>
      <c r="K156" s="63"/>
      <c r="L156" s="61"/>
      <c r="M156" s="217"/>
      <c r="N156" s="42"/>
      <c r="O156" s="42"/>
      <c r="P156" s="42"/>
      <c r="Q156" s="42"/>
      <c r="R156" s="42"/>
      <c r="S156" s="42"/>
      <c r="T156" s="78"/>
      <c r="AT156" s="24" t="s">
        <v>153</v>
      </c>
      <c r="AU156" s="24" t="s">
        <v>83</v>
      </c>
    </row>
    <row r="157" spans="2:65" s="1" customFormat="1" ht="67.5">
      <c r="B157" s="41"/>
      <c r="C157" s="63"/>
      <c r="D157" s="215" t="s">
        <v>155</v>
      </c>
      <c r="E157" s="63"/>
      <c r="F157" s="218" t="s">
        <v>783</v>
      </c>
      <c r="G157" s="63"/>
      <c r="H157" s="63"/>
      <c r="I157" s="172"/>
      <c r="J157" s="63"/>
      <c r="K157" s="63"/>
      <c r="L157" s="61"/>
      <c r="M157" s="217"/>
      <c r="N157" s="42"/>
      <c r="O157" s="42"/>
      <c r="P157" s="42"/>
      <c r="Q157" s="42"/>
      <c r="R157" s="42"/>
      <c r="S157" s="42"/>
      <c r="T157" s="78"/>
      <c r="AT157" s="24" t="s">
        <v>155</v>
      </c>
      <c r="AU157" s="24" t="s">
        <v>83</v>
      </c>
    </row>
    <row r="158" spans="2:65" s="12" customFormat="1">
      <c r="B158" s="219"/>
      <c r="C158" s="220"/>
      <c r="D158" s="215" t="s">
        <v>157</v>
      </c>
      <c r="E158" s="221" t="s">
        <v>30</v>
      </c>
      <c r="F158" s="222" t="s">
        <v>898</v>
      </c>
      <c r="G158" s="220"/>
      <c r="H158" s="223">
        <v>23.1</v>
      </c>
      <c r="I158" s="224"/>
      <c r="J158" s="220"/>
      <c r="K158" s="220"/>
      <c r="L158" s="225"/>
      <c r="M158" s="226"/>
      <c r="N158" s="227"/>
      <c r="O158" s="227"/>
      <c r="P158" s="227"/>
      <c r="Q158" s="227"/>
      <c r="R158" s="227"/>
      <c r="S158" s="227"/>
      <c r="T158" s="228"/>
      <c r="AT158" s="229" t="s">
        <v>157</v>
      </c>
      <c r="AU158" s="229" t="s">
        <v>83</v>
      </c>
      <c r="AV158" s="12" t="s">
        <v>83</v>
      </c>
      <c r="AW158" s="12" t="s">
        <v>37</v>
      </c>
      <c r="AX158" s="12" t="s">
        <v>81</v>
      </c>
      <c r="AY158" s="229" t="s">
        <v>144</v>
      </c>
    </row>
    <row r="159" spans="2:65" s="11" customFormat="1" ht="29.85" customHeight="1">
      <c r="B159" s="187"/>
      <c r="C159" s="188"/>
      <c r="D159" s="189" t="s">
        <v>73</v>
      </c>
      <c r="E159" s="201" t="s">
        <v>796</v>
      </c>
      <c r="F159" s="201" t="s">
        <v>797</v>
      </c>
      <c r="G159" s="188"/>
      <c r="H159" s="188"/>
      <c r="I159" s="191"/>
      <c r="J159" s="202">
        <f>BK159</f>
        <v>0</v>
      </c>
      <c r="K159" s="188"/>
      <c r="L159" s="193"/>
      <c r="M159" s="194"/>
      <c r="N159" s="195"/>
      <c r="O159" s="195"/>
      <c r="P159" s="196">
        <f>SUM(P160:P162)</f>
        <v>0</v>
      </c>
      <c r="Q159" s="195"/>
      <c r="R159" s="196">
        <f>SUM(R160:R162)</f>
        <v>0</v>
      </c>
      <c r="S159" s="195"/>
      <c r="T159" s="197">
        <f>SUM(T160:T162)</f>
        <v>0</v>
      </c>
      <c r="AR159" s="198" t="s">
        <v>81</v>
      </c>
      <c r="AT159" s="199" t="s">
        <v>73</v>
      </c>
      <c r="AU159" s="199" t="s">
        <v>81</v>
      </c>
      <c r="AY159" s="198" t="s">
        <v>144</v>
      </c>
      <c r="BK159" s="200">
        <f>SUM(BK160:BK162)</f>
        <v>0</v>
      </c>
    </row>
    <row r="160" spans="2:65" s="1" customFormat="1" ht="25.5" customHeight="1">
      <c r="B160" s="41"/>
      <c r="C160" s="203" t="s">
        <v>257</v>
      </c>
      <c r="D160" s="203" t="s">
        <v>146</v>
      </c>
      <c r="E160" s="204" t="s">
        <v>902</v>
      </c>
      <c r="F160" s="205" t="s">
        <v>903</v>
      </c>
      <c r="G160" s="206" t="s">
        <v>253</v>
      </c>
      <c r="H160" s="207">
        <v>8.9999999999999993E-3</v>
      </c>
      <c r="I160" s="208"/>
      <c r="J160" s="209">
        <f>ROUND(I160*H160,2)</f>
        <v>0</v>
      </c>
      <c r="K160" s="205" t="s">
        <v>150</v>
      </c>
      <c r="L160" s="61"/>
      <c r="M160" s="210" t="s">
        <v>30</v>
      </c>
      <c r="N160" s="211" t="s">
        <v>45</v>
      </c>
      <c r="O160" s="42"/>
      <c r="P160" s="212">
        <f>O160*H160</f>
        <v>0</v>
      </c>
      <c r="Q160" s="212">
        <v>0</v>
      </c>
      <c r="R160" s="212">
        <f>Q160*H160</f>
        <v>0</v>
      </c>
      <c r="S160" s="212">
        <v>0</v>
      </c>
      <c r="T160" s="213">
        <f>S160*H160</f>
        <v>0</v>
      </c>
      <c r="AR160" s="24" t="s">
        <v>151</v>
      </c>
      <c r="AT160" s="24" t="s">
        <v>146</v>
      </c>
      <c r="AU160" s="24" t="s">
        <v>83</v>
      </c>
      <c r="AY160" s="24" t="s">
        <v>144</v>
      </c>
      <c r="BE160" s="214">
        <f>IF(N160="základní",J160,0)</f>
        <v>0</v>
      </c>
      <c r="BF160" s="214">
        <f>IF(N160="snížená",J160,0)</f>
        <v>0</v>
      </c>
      <c r="BG160" s="214">
        <f>IF(N160="zákl. přenesená",J160,0)</f>
        <v>0</v>
      </c>
      <c r="BH160" s="214">
        <f>IF(N160="sníž. přenesená",J160,0)</f>
        <v>0</v>
      </c>
      <c r="BI160" s="214">
        <f>IF(N160="nulová",J160,0)</f>
        <v>0</v>
      </c>
      <c r="BJ160" s="24" t="s">
        <v>81</v>
      </c>
      <c r="BK160" s="214">
        <f>ROUND(I160*H160,2)</f>
        <v>0</v>
      </c>
      <c r="BL160" s="24" t="s">
        <v>151</v>
      </c>
      <c r="BM160" s="24" t="s">
        <v>904</v>
      </c>
    </row>
    <row r="161" spans="2:47" s="1" customFormat="1" ht="27">
      <c r="B161" s="41"/>
      <c r="C161" s="63"/>
      <c r="D161" s="215" t="s">
        <v>153</v>
      </c>
      <c r="E161" s="63"/>
      <c r="F161" s="216" t="s">
        <v>905</v>
      </c>
      <c r="G161" s="63"/>
      <c r="H161" s="63"/>
      <c r="I161" s="172"/>
      <c r="J161" s="63"/>
      <c r="K161" s="63"/>
      <c r="L161" s="61"/>
      <c r="M161" s="217"/>
      <c r="N161" s="42"/>
      <c r="O161" s="42"/>
      <c r="P161" s="42"/>
      <c r="Q161" s="42"/>
      <c r="R161" s="42"/>
      <c r="S161" s="42"/>
      <c r="T161" s="78"/>
      <c r="AT161" s="24" t="s">
        <v>153</v>
      </c>
      <c r="AU161" s="24" t="s">
        <v>83</v>
      </c>
    </row>
    <row r="162" spans="2:47" s="1" customFormat="1" ht="27">
      <c r="B162" s="41"/>
      <c r="C162" s="63"/>
      <c r="D162" s="215" t="s">
        <v>155</v>
      </c>
      <c r="E162" s="63"/>
      <c r="F162" s="218" t="s">
        <v>906</v>
      </c>
      <c r="G162" s="63"/>
      <c r="H162" s="63"/>
      <c r="I162" s="172"/>
      <c r="J162" s="63"/>
      <c r="K162" s="63"/>
      <c r="L162" s="61"/>
      <c r="M162" s="264"/>
      <c r="N162" s="265"/>
      <c r="O162" s="265"/>
      <c r="P162" s="265"/>
      <c r="Q162" s="265"/>
      <c r="R162" s="265"/>
      <c r="S162" s="265"/>
      <c r="T162" s="266"/>
      <c r="AT162" s="24" t="s">
        <v>155</v>
      </c>
      <c r="AU162" s="24" t="s">
        <v>83</v>
      </c>
    </row>
    <row r="163" spans="2:47" s="1" customFormat="1" ht="6.95" customHeight="1">
      <c r="B163" s="56"/>
      <c r="C163" s="57"/>
      <c r="D163" s="57"/>
      <c r="E163" s="57"/>
      <c r="F163" s="57"/>
      <c r="G163" s="57"/>
      <c r="H163" s="57"/>
      <c r="I163" s="148"/>
      <c r="J163" s="57"/>
      <c r="K163" s="57"/>
      <c r="L163" s="61"/>
    </row>
  </sheetData>
  <sheetProtection algorithmName="SHA-512" hashValue="P1m+onmkEPK/3uHLQudiPavAtcQmg+WtxAuh3Hw+QGfRAuoCsp1wijQo51+6N0OW8hYR+M0b9maQElVQbtFgEQ==" saltValue="l3mTjPGOPUxU9kjlz+RKYt/wR5JFmVe/w6IS3CZFwA7COQmIKcFFcP3deb/lYrfT3dlpUJQlKARLW1xkDZVEMw==" spinCount="100000" sheet="1" objects="1" scenarios="1" formatColumns="0" formatRows="0" autoFilter="0"/>
  <autoFilter ref="C88:K162"/>
  <mergeCells count="13">
    <mergeCell ref="E81:H81"/>
    <mergeCell ref="G1:H1"/>
    <mergeCell ref="L2:V2"/>
    <mergeCell ref="E49:H49"/>
    <mergeCell ref="E51:H51"/>
    <mergeCell ref="J55:J56"/>
    <mergeCell ref="E77:H77"/>
    <mergeCell ref="E79:H79"/>
    <mergeCell ref="E7:H7"/>
    <mergeCell ref="E9:H9"/>
    <mergeCell ref="E11:H11"/>
    <mergeCell ref="E26:H26"/>
    <mergeCell ref="E47:H47"/>
  </mergeCells>
  <hyperlinks>
    <hyperlink ref="F1:G1" location="C2" display="1) Krycí list soupisu"/>
    <hyperlink ref="G1:H1" location="C58"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8"/>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21"/>
      <c r="C1" s="121"/>
      <c r="D1" s="122" t="s">
        <v>1</v>
      </c>
      <c r="E1" s="121"/>
      <c r="F1" s="123" t="s">
        <v>99</v>
      </c>
      <c r="G1" s="388" t="s">
        <v>100</v>
      </c>
      <c r="H1" s="388"/>
      <c r="I1" s="124"/>
      <c r="J1" s="123" t="s">
        <v>101</v>
      </c>
      <c r="K1" s="122" t="s">
        <v>102</v>
      </c>
      <c r="L1" s="123" t="s">
        <v>103</v>
      </c>
      <c r="M1" s="123"/>
      <c r="N1" s="123"/>
      <c r="O1" s="123"/>
      <c r="P1" s="123"/>
      <c r="Q1" s="123"/>
      <c r="R1" s="123"/>
      <c r="S1" s="123"/>
      <c r="T1" s="123"/>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45"/>
      <c r="M2" s="345"/>
      <c r="N2" s="345"/>
      <c r="O2" s="345"/>
      <c r="P2" s="345"/>
      <c r="Q2" s="345"/>
      <c r="R2" s="345"/>
      <c r="S2" s="345"/>
      <c r="T2" s="345"/>
      <c r="U2" s="345"/>
      <c r="V2" s="345"/>
      <c r="AT2" s="24" t="s">
        <v>98</v>
      </c>
    </row>
    <row r="3" spans="1:70" ht="6.95" customHeight="1">
      <c r="B3" s="25"/>
      <c r="C3" s="26"/>
      <c r="D3" s="26"/>
      <c r="E3" s="26"/>
      <c r="F3" s="26"/>
      <c r="G3" s="26"/>
      <c r="H3" s="26"/>
      <c r="I3" s="125"/>
      <c r="J3" s="26"/>
      <c r="K3" s="27"/>
      <c r="AT3" s="24" t="s">
        <v>83</v>
      </c>
    </row>
    <row r="4" spans="1:70" ht="36.950000000000003" customHeight="1">
      <c r="B4" s="28"/>
      <c r="C4" s="29"/>
      <c r="D4" s="30" t="s">
        <v>104</v>
      </c>
      <c r="E4" s="29"/>
      <c r="F4" s="29"/>
      <c r="G4" s="29"/>
      <c r="H4" s="29"/>
      <c r="I4" s="126"/>
      <c r="J4" s="29"/>
      <c r="K4" s="31"/>
      <c r="M4" s="32" t="s">
        <v>12</v>
      </c>
      <c r="AT4" s="24" t="s">
        <v>6</v>
      </c>
    </row>
    <row r="5" spans="1:70" ht="6.95" customHeight="1">
      <c r="B5" s="28"/>
      <c r="C5" s="29"/>
      <c r="D5" s="29"/>
      <c r="E5" s="29"/>
      <c r="F5" s="29"/>
      <c r="G5" s="29"/>
      <c r="H5" s="29"/>
      <c r="I5" s="126"/>
      <c r="J5" s="29"/>
      <c r="K5" s="31"/>
    </row>
    <row r="6" spans="1:70" ht="15">
      <c r="B6" s="28"/>
      <c r="C6" s="29"/>
      <c r="D6" s="37" t="s">
        <v>18</v>
      </c>
      <c r="E6" s="29"/>
      <c r="F6" s="29"/>
      <c r="G6" s="29"/>
      <c r="H6" s="29"/>
      <c r="I6" s="126"/>
      <c r="J6" s="29"/>
      <c r="K6" s="31"/>
    </row>
    <row r="7" spans="1:70" ht="16.5" customHeight="1">
      <c r="B7" s="28"/>
      <c r="C7" s="29"/>
      <c r="D7" s="29"/>
      <c r="E7" s="389" t="str">
        <f>'Rekapitulace stavby'!K6</f>
        <v>Ústí nad Orlicí, Kerhatice - ul. Pražská, chodník II. Etapa</v>
      </c>
      <c r="F7" s="395"/>
      <c r="G7" s="395"/>
      <c r="H7" s="395"/>
      <c r="I7" s="126"/>
      <c r="J7" s="29"/>
      <c r="K7" s="31"/>
    </row>
    <row r="8" spans="1:70" ht="15">
      <c r="B8" s="28"/>
      <c r="C8" s="29"/>
      <c r="D8" s="37" t="s">
        <v>105</v>
      </c>
      <c r="E8" s="29"/>
      <c r="F8" s="29"/>
      <c r="G8" s="29"/>
      <c r="H8" s="29"/>
      <c r="I8" s="126"/>
      <c r="J8" s="29"/>
      <c r="K8" s="31"/>
    </row>
    <row r="9" spans="1:70" s="1" customFormat="1" ht="16.5" customHeight="1">
      <c r="B9" s="41"/>
      <c r="C9" s="42"/>
      <c r="D9" s="42"/>
      <c r="E9" s="389" t="s">
        <v>907</v>
      </c>
      <c r="F9" s="390"/>
      <c r="G9" s="390"/>
      <c r="H9" s="390"/>
      <c r="I9" s="127"/>
      <c r="J9" s="42"/>
      <c r="K9" s="45"/>
    </row>
    <row r="10" spans="1:70" s="1" customFormat="1" ht="15">
      <c r="B10" s="41"/>
      <c r="C10" s="42"/>
      <c r="D10" s="37" t="s">
        <v>107</v>
      </c>
      <c r="E10" s="42"/>
      <c r="F10" s="42"/>
      <c r="G10" s="42"/>
      <c r="H10" s="42"/>
      <c r="I10" s="127"/>
      <c r="J10" s="42"/>
      <c r="K10" s="45"/>
    </row>
    <row r="11" spans="1:70" s="1" customFormat="1" ht="36.950000000000003" customHeight="1">
      <c r="B11" s="41"/>
      <c r="C11" s="42"/>
      <c r="D11" s="42"/>
      <c r="E11" s="391" t="s">
        <v>908</v>
      </c>
      <c r="F11" s="390"/>
      <c r="G11" s="390"/>
      <c r="H11" s="390"/>
      <c r="I11" s="127"/>
      <c r="J11" s="42"/>
      <c r="K11" s="45"/>
    </row>
    <row r="12" spans="1:70" s="1" customFormat="1">
      <c r="B12" s="41"/>
      <c r="C12" s="42"/>
      <c r="D12" s="42"/>
      <c r="E12" s="42"/>
      <c r="F12" s="42"/>
      <c r="G12" s="42"/>
      <c r="H12" s="42"/>
      <c r="I12" s="127"/>
      <c r="J12" s="42"/>
      <c r="K12" s="45"/>
    </row>
    <row r="13" spans="1:70" s="1" customFormat="1" ht="14.45" customHeight="1">
      <c r="B13" s="41"/>
      <c r="C13" s="42"/>
      <c r="D13" s="37" t="s">
        <v>20</v>
      </c>
      <c r="E13" s="42"/>
      <c r="F13" s="35" t="s">
        <v>30</v>
      </c>
      <c r="G13" s="42"/>
      <c r="H13" s="42"/>
      <c r="I13" s="128" t="s">
        <v>22</v>
      </c>
      <c r="J13" s="35" t="s">
        <v>30</v>
      </c>
      <c r="K13" s="45"/>
    </row>
    <row r="14" spans="1:70" s="1" customFormat="1" ht="14.45" customHeight="1">
      <c r="B14" s="41"/>
      <c r="C14" s="42"/>
      <c r="D14" s="37" t="s">
        <v>24</v>
      </c>
      <c r="E14" s="42"/>
      <c r="F14" s="35" t="s">
        <v>25</v>
      </c>
      <c r="G14" s="42"/>
      <c r="H14" s="42"/>
      <c r="I14" s="128" t="s">
        <v>26</v>
      </c>
      <c r="J14" s="129" t="str">
        <f>'Rekapitulace stavby'!AN8</f>
        <v>30.10.2017</v>
      </c>
      <c r="K14" s="45"/>
    </row>
    <row r="15" spans="1:70" s="1" customFormat="1" ht="10.9" customHeight="1">
      <c r="B15" s="41"/>
      <c r="C15" s="42"/>
      <c r="D15" s="42"/>
      <c r="E15" s="42"/>
      <c r="F15" s="42"/>
      <c r="G15" s="42"/>
      <c r="H15" s="42"/>
      <c r="I15" s="127"/>
      <c r="J15" s="42"/>
      <c r="K15" s="45"/>
    </row>
    <row r="16" spans="1:70" s="1" customFormat="1" ht="14.45" customHeight="1">
      <c r="B16" s="41"/>
      <c r="C16" s="42"/>
      <c r="D16" s="37" t="s">
        <v>28</v>
      </c>
      <c r="E16" s="42"/>
      <c r="F16" s="42"/>
      <c r="G16" s="42"/>
      <c r="H16" s="42"/>
      <c r="I16" s="128" t="s">
        <v>29</v>
      </c>
      <c r="J16" s="35" t="str">
        <f>IF('Rekapitulace stavby'!AN10="","",'Rekapitulace stavby'!AN10)</f>
        <v/>
      </c>
      <c r="K16" s="45"/>
    </row>
    <row r="17" spans="2:11" s="1" customFormat="1" ht="18" customHeight="1">
      <c r="B17" s="41"/>
      <c r="C17" s="42"/>
      <c r="D17" s="42"/>
      <c r="E17" s="35" t="str">
        <f>IF('Rekapitulace stavby'!E11="","",'Rekapitulace stavby'!E11)</f>
        <v xml:space="preserve"> </v>
      </c>
      <c r="F17" s="42"/>
      <c r="G17" s="42"/>
      <c r="H17" s="42"/>
      <c r="I17" s="128" t="s">
        <v>32</v>
      </c>
      <c r="J17" s="35" t="str">
        <f>IF('Rekapitulace stavby'!AN11="","",'Rekapitulace stavby'!AN11)</f>
        <v/>
      </c>
      <c r="K17" s="45"/>
    </row>
    <row r="18" spans="2:11" s="1" customFormat="1" ht="6.95" customHeight="1">
      <c r="B18" s="41"/>
      <c r="C18" s="42"/>
      <c r="D18" s="42"/>
      <c r="E18" s="42"/>
      <c r="F18" s="42"/>
      <c r="G18" s="42"/>
      <c r="H18" s="42"/>
      <c r="I18" s="127"/>
      <c r="J18" s="42"/>
      <c r="K18" s="45"/>
    </row>
    <row r="19" spans="2:11" s="1" customFormat="1" ht="14.45" customHeight="1">
      <c r="B19" s="41"/>
      <c r="C19" s="42"/>
      <c r="D19" s="37" t="s">
        <v>33</v>
      </c>
      <c r="E19" s="42"/>
      <c r="F19" s="42"/>
      <c r="G19" s="42"/>
      <c r="H19" s="42"/>
      <c r="I19" s="128" t="s">
        <v>29</v>
      </c>
      <c r="J19" s="35" t="str">
        <f>IF('Rekapitulace stavby'!AN13="Vyplň údaj","",IF('Rekapitulace stavby'!AN13="","",'Rekapitulace stavby'!AN13))</f>
        <v/>
      </c>
      <c r="K19" s="45"/>
    </row>
    <row r="20" spans="2:11" s="1" customFormat="1" ht="18" customHeight="1">
      <c r="B20" s="41"/>
      <c r="C20" s="42"/>
      <c r="D20" s="42"/>
      <c r="E20" s="35" t="str">
        <f>IF('Rekapitulace stavby'!E14="Vyplň údaj","",IF('Rekapitulace stavby'!E14="","",'Rekapitulace stavby'!E14))</f>
        <v/>
      </c>
      <c r="F20" s="42"/>
      <c r="G20" s="42"/>
      <c r="H20" s="42"/>
      <c r="I20" s="128" t="s">
        <v>32</v>
      </c>
      <c r="J20" s="35" t="str">
        <f>IF('Rekapitulace stavby'!AN14="Vyplň údaj","",IF('Rekapitulace stavby'!AN14="","",'Rekapitulace stavby'!AN14))</f>
        <v/>
      </c>
      <c r="K20" s="45"/>
    </row>
    <row r="21" spans="2:11" s="1" customFormat="1" ht="6.95" customHeight="1">
      <c r="B21" s="41"/>
      <c r="C21" s="42"/>
      <c r="D21" s="42"/>
      <c r="E21" s="42"/>
      <c r="F21" s="42"/>
      <c r="G21" s="42"/>
      <c r="H21" s="42"/>
      <c r="I21" s="127"/>
      <c r="J21" s="42"/>
      <c r="K21" s="45"/>
    </row>
    <row r="22" spans="2:11" s="1" customFormat="1" ht="14.45" customHeight="1">
      <c r="B22" s="41"/>
      <c r="C22" s="42"/>
      <c r="D22" s="37" t="s">
        <v>35</v>
      </c>
      <c r="E22" s="42"/>
      <c r="F22" s="42"/>
      <c r="G22" s="42"/>
      <c r="H22" s="42"/>
      <c r="I22" s="128" t="s">
        <v>29</v>
      </c>
      <c r="J22" s="35" t="s">
        <v>30</v>
      </c>
      <c r="K22" s="45"/>
    </row>
    <row r="23" spans="2:11" s="1" customFormat="1" ht="18" customHeight="1">
      <c r="B23" s="41"/>
      <c r="C23" s="42"/>
      <c r="D23" s="42"/>
      <c r="E23" s="35" t="s">
        <v>36</v>
      </c>
      <c r="F23" s="42"/>
      <c r="G23" s="42"/>
      <c r="H23" s="42"/>
      <c r="I23" s="128" t="s">
        <v>32</v>
      </c>
      <c r="J23" s="35" t="s">
        <v>30</v>
      </c>
      <c r="K23" s="45"/>
    </row>
    <row r="24" spans="2:11" s="1" customFormat="1" ht="6.95" customHeight="1">
      <c r="B24" s="41"/>
      <c r="C24" s="42"/>
      <c r="D24" s="42"/>
      <c r="E24" s="42"/>
      <c r="F24" s="42"/>
      <c r="G24" s="42"/>
      <c r="H24" s="42"/>
      <c r="I24" s="127"/>
      <c r="J24" s="42"/>
      <c r="K24" s="45"/>
    </row>
    <row r="25" spans="2:11" s="1" customFormat="1" ht="14.45" customHeight="1">
      <c r="B25" s="41"/>
      <c r="C25" s="42"/>
      <c r="D25" s="37" t="s">
        <v>38</v>
      </c>
      <c r="E25" s="42"/>
      <c r="F25" s="42"/>
      <c r="G25" s="42"/>
      <c r="H25" s="42"/>
      <c r="I25" s="127"/>
      <c r="J25" s="42"/>
      <c r="K25" s="45"/>
    </row>
    <row r="26" spans="2:11" s="7" customFormat="1" ht="16.5" customHeight="1">
      <c r="B26" s="130"/>
      <c r="C26" s="131"/>
      <c r="D26" s="131"/>
      <c r="E26" s="383" t="s">
        <v>30</v>
      </c>
      <c r="F26" s="383"/>
      <c r="G26" s="383"/>
      <c r="H26" s="383"/>
      <c r="I26" s="132"/>
      <c r="J26" s="131"/>
      <c r="K26" s="133"/>
    </row>
    <row r="27" spans="2:11" s="1" customFormat="1" ht="6.95" customHeight="1">
      <c r="B27" s="41"/>
      <c r="C27" s="42"/>
      <c r="D27" s="42"/>
      <c r="E27" s="42"/>
      <c r="F27" s="42"/>
      <c r="G27" s="42"/>
      <c r="H27" s="42"/>
      <c r="I27" s="127"/>
      <c r="J27" s="42"/>
      <c r="K27" s="45"/>
    </row>
    <row r="28" spans="2:11" s="1" customFormat="1" ht="6.95" customHeight="1">
      <c r="B28" s="41"/>
      <c r="C28" s="42"/>
      <c r="D28" s="85"/>
      <c r="E28" s="85"/>
      <c r="F28" s="85"/>
      <c r="G28" s="85"/>
      <c r="H28" s="85"/>
      <c r="I28" s="134"/>
      <c r="J28" s="85"/>
      <c r="K28" s="135"/>
    </row>
    <row r="29" spans="2:11" s="1" customFormat="1" ht="25.35" customHeight="1">
      <c r="B29" s="41"/>
      <c r="C29" s="42"/>
      <c r="D29" s="136" t="s">
        <v>40</v>
      </c>
      <c r="E29" s="42"/>
      <c r="F29" s="42"/>
      <c r="G29" s="42"/>
      <c r="H29" s="42"/>
      <c r="I29" s="127"/>
      <c r="J29" s="137">
        <f>ROUND(J85,2)</f>
        <v>0</v>
      </c>
      <c r="K29" s="45"/>
    </row>
    <row r="30" spans="2:11" s="1" customFormat="1" ht="6.95" customHeight="1">
      <c r="B30" s="41"/>
      <c r="C30" s="42"/>
      <c r="D30" s="85"/>
      <c r="E30" s="85"/>
      <c r="F30" s="85"/>
      <c r="G30" s="85"/>
      <c r="H30" s="85"/>
      <c r="I30" s="134"/>
      <c r="J30" s="85"/>
      <c r="K30" s="135"/>
    </row>
    <row r="31" spans="2:11" s="1" customFormat="1" ht="14.45" customHeight="1">
      <c r="B31" s="41"/>
      <c r="C31" s="42"/>
      <c r="D31" s="42"/>
      <c r="E31" s="42"/>
      <c r="F31" s="46" t="s">
        <v>42</v>
      </c>
      <c r="G31" s="42"/>
      <c r="H31" s="42"/>
      <c r="I31" s="138" t="s">
        <v>41</v>
      </c>
      <c r="J31" s="46" t="s">
        <v>43</v>
      </c>
      <c r="K31" s="45"/>
    </row>
    <row r="32" spans="2:11" s="1" customFormat="1" ht="14.45" customHeight="1">
      <c r="B32" s="41"/>
      <c r="C32" s="42"/>
      <c r="D32" s="49" t="s">
        <v>44</v>
      </c>
      <c r="E32" s="49" t="s">
        <v>45</v>
      </c>
      <c r="F32" s="139">
        <f>ROUND(SUM(BE85:BE97), 2)</f>
        <v>0</v>
      </c>
      <c r="G32" s="42"/>
      <c r="H32" s="42"/>
      <c r="I32" s="140">
        <v>0.21</v>
      </c>
      <c r="J32" s="139">
        <f>ROUND(ROUND((SUM(BE85:BE97)), 2)*I32, 2)</f>
        <v>0</v>
      </c>
      <c r="K32" s="45"/>
    </row>
    <row r="33" spans="2:11" s="1" customFormat="1" ht="14.45" customHeight="1">
      <c r="B33" s="41"/>
      <c r="C33" s="42"/>
      <c r="D33" s="42"/>
      <c r="E33" s="49" t="s">
        <v>46</v>
      </c>
      <c r="F33" s="139">
        <f>ROUND(SUM(BF85:BF97), 2)</f>
        <v>0</v>
      </c>
      <c r="G33" s="42"/>
      <c r="H33" s="42"/>
      <c r="I33" s="140">
        <v>0.15</v>
      </c>
      <c r="J33" s="139">
        <f>ROUND(ROUND((SUM(BF85:BF97)), 2)*I33, 2)</f>
        <v>0</v>
      </c>
      <c r="K33" s="45"/>
    </row>
    <row r="34" spans="2:11" s="1" customFormat="1" ht="14.45" hidden="1" customHeight="1">
      <c r="B34" s="41"/>
      <c r="C34" s="42"/>
      <c r="D34" s="42"/>
      <c r="E34" s="49" t="s">
        <v>47</v>
      </c>
      <c r="F34" s="139">
        <f>ROUND(SUM(BG85:BG97), 2)</f>
        <v>0</v>
      </c>
      <c r="G34" s="42"/>
      <c r="H34" s="42"/>
      <c r="I34" s="140">
        <v>0.21</v>
      </c>
      <c r="J34" s="139">
        <v>0</v>
      </c>
      <c r="K34" s="45"/>
    </row>
    <row r="35" spans="2:11" s="1" customFormat="1" ht="14.45" hidden="1" customHeight="1">
      <c r="B35" s="41"/>
      <c r="C35" s="42"/>
      <c r="D35" s="42"/>
      <c r="E35" s="49" t="s">
        <v>48</v>
      </c>
      <c r="F35" s="139">
        <f>ROUND(SUM(BH85:BH97), 2)</f>
        <v>0</v>
      </c>
      <c r="G35" s="42"/>
      <c r="H35" s="42"/>
      <c r="I35" s="140">
        <v>0.15</v>
      </c>
      <c r="J35" s="139">
        <v>0</v>
      </c>
      <c r="K35" s="45"/>
    </row>
    <row r="36" spans="2:11" s="1" customFormat="1" ht="14.45" hidden="1" customHeight="1">
      <c r="B36" s="41"/>
      <c r="C36" s="42"/>
      <c r="D36" s="42"/>
      <c r="E36" s="49" t="s">
        <v>49</v>
      </c>
      <c r="F36" s="139">
        <f>ROUND(SUM(BI85:BI97), 2)</f>
        <v>0</v>
      </c>
      <c r="G36" s="42"/>
      <c r="H36" s="42"/>
      <c r="I36" s="140">
        <v>0</v>
      </c>
      <c r="J36" s="139">
        <v>0</v>
      </c>
      <c r="K36" s="45"/>
    </row>
    <row r="37" spans="2:11" s="1" customFormat="1" ht="6.95" customHeight="1">
      <c r="B37" s="41"/>
      <c r="C37" s="42"/>
      <c r="D37" s="42"/>
      <c r="E37" s="42"/>
      <c r="F37" s="42"/>
      <c r="G37" s="42"/>
      <c r="H37" s="42"/>
      <c r="I37" s="127"/>
      <c r="J37" s="42"/>
      <c r="K37" s="45"/>
    </row>
    <row r="38" spans="2:11" s="1" customFormat="1" ht="25.35" customHeight="1">
      <c r="B38" s="41"/>
      <c r="C38" s="141"/>
      <c r="D38" s="142" t="s">
        <v>50</v>
      </c>
      <c r="E38" s="79"/>
      <c r="F38" s="79"/>
      <c r="G38" s="143" t="s">
        <v>51</v>
      </c>
      <c r="H38" s="144" t="s">
        <v>52</v>
      </c>
      <c r="I38" s="145"/>
      <c r="J38" s="146">
        <f>SUM(J29:J36)</f>
        <v>0</v>
      </c>
      <c r="K38" s="147"/>
    </row>
    <row r="39" spans="2:11" s="1" customFormat="1" ht="14.45" customHeight="1">
      <c r="B39" s="56"/>
      <c r="C39" s="57"/>
      <c r="D39" s="57"/>
      <c r="E39" s="57"/>
      <c r="F39" s="57"/>
      <c r="G39" s="57"/>
      <c r="H39" s="57"/>
      <c r="I39" s="148"/>
      <c r="J39" s="57"/>
      <c r="K39" s="58"/>
    </row>
    <row r="43" spans="2:11" s="1" customFormat="1" ht="6.95" customHeight="1">
      <c r="B43" s="149"/>
      <c r="C43" s="150"/>
      <c r="D43" s="150"/>
      <c r="E43" s="150"/>
      <c r="F43" s="150"/>
      <c r="G43" s="150"/>
      <c r="H43" s="150"/>
      <c r="I43" s="151"/>
      <c r="J43" s="150"/>
      <c r="K43" s="152"/>
    </row>
    <row r="44" spans="2:11" s="1" customFormat="1" ht="36.950000000000003" customHeight="1">
      <c r="B44" s="41"/>
      <c r="C44" s="30" t="s">
        <v>109</v>
      </c>
      <c r="D44" s="42"/>
      <c r="E44" s="42"/>
      <c r="F44" s="42"/>
      <c r="G44" s="42"/>
      <c r="H44" s="42"/>
      <c r="I44" s="127"/>
      <c r="J44" s="42"/>
      <c r="K44" s="45"/>
    </row>
    <row r="45" spans="2:11" s="1" customFormat="1" ht="6.95" customHeight="1">
      <c r="B45" s="41"/>
      <c r="C45" s="42"/>
      <c r="D45" s="42"/>
      <c r="E45" s="42"/>
      <c r="F45" s="42"/>
      <c r="G45" s="42"/>
      <c r="H45" s="42"/>
      <c r="I45" s="127"/>
      <c r="J45" s="42"/>
      <c r="K45" s="45"/>
    </row>
    <row r="46" spans="2:11" s="1" customFormat="1" ht="14.45" customHeight="1">
      <c r="B46" s="41"/>
      <c r="C46" s="37" t="s">
        <v>18</v>
      </c>
      <c r="D46" s="42"/>
      <c r="E46" s="42"/>
      <c r="F46" s="42"/>
      <c r="G46" s="42"/>
      <c r="H46" s="42"/>
      <c r="I46" s="127"/>
      <c r="J46" s="42"/>
      <c r="K46" s="45"/>
    </row>
    <row r="47" spans="2:11" s="1" customFormat="1" ht="16.5" customHeight="1">
      <c r="B47" s="41"/>
      <c r="C47" s="42"/>
      <c r="D47" s="42"/>
      <c r="E47" s="389" t="str">
        <f>E7</f>
        <v>Ústí nad Orlicí, Kerhatice - ul. Pražská, chodník II. Etapa</v>
      </c>
      <c r="F47" s="395"/>
      <c r="G47" s="395"/>
      <c r="H47" s="395"/>
      <c r="I47" s="127"/>
      <c r="J47" s="42"/>
      <c r="K47" s="45"/>
    </row>
    <row r="48" spans="2:11" ht="15">
      <c r="B48" s="28"/>
      <c r="C48" s="37" t="s">
        <v>105</v>
      </c>
      <c r="D48" s="29"/>
      <c r="E48" s="29"/>
      <c r="F48" s="29"/>
      <c r="G48" s="29"/>
      <c r="H48" s="29"/>
      <c r="I48" s="126"/>
      <c r="J48" s="29"/>
      <c r="K48" s="31"/>
    </row>
    <row r="49" spans="2:47" s="1" customFormat="1" ht="16.5" customHeight="1">
      <c r="B49" s="41"/>
      <c r="C49" s="42"/>
      <c r="D49" s="42"/>
      <c r="E49" s="389" t="s">
        <v>907</v>
      </c>
      <c r="F49" s="390"/>
      <c r="G49" s="390"/>
      <c r="H49" s="390"/>
      <c r="I49" s="127"/>
      <c r="J49" s="42"/>
      <c r="K49" s="45"/>
    </row>
    <row r="50" spans="2:47" s="1" customFormat="1" ht="14.45" customHeight="1">
      <c r="B50" s="41"/>
      <c r="C50" s="37" t="s">
        <v>107</v>
      </c>
      <c r="D50" s="42"/>
      <c r="E50" s="42"/>
      <c r="F50" s="42"/>
      <c r="G50" s="42"/>
      <c r="H50" s="42"/>
      <c r="I50" s="127"/>
      <c r="J50" s="42"/>
      <c r="K50" s="45"/>
    </row>
    <row r="51" spans="2:47" s="1" customFormat="1" ht="17.25" customHeight="1">
      <c r="B51" s="41"/>
      <c r="C51" s="42"/>
      <c r="D51" s="42"/>
      <c r="E51" s="391" t="str">
        <f>E11</f>
        <v>VRN - A - Vedlejší rozpočtové náklady - uznatelné náklady</v>
      </c>
      <c r="F51" s="390"/>
      <c r="G51" s="390"/>
      <c r="H51" s="390"/>
      <c r="I51" s="127"/>
      <c r="J51" s="42"/>
      <c r="K51" s="45"/>
    </row>
    <row r="52" spans="2:47" s="1" customFormat="1" ht="6.95" customHeight="1">
      <c r="B52" s="41"/>
      <c r="C52" s="42"/>
      <c r="D52" s="42"/>
      <c r="E52" s="42"/>
      <c r="F52" s="42"/>
      <c r="G52" s="42"/>
      <c r="H52" s="42"/>
      <c r="I52" s="127"/>
      <c r="J52" s="42"/>
      <c r="K52" s="45"/>
    </row>
    <row r="53" spans="2:47" s="1" customFormat="1" ht="18" customHeight="1">
      <c r="B53" s="41"/>
      <c r="C53" s="37" t="s">
        <v>24</v>
      </c>
      <c r="D53" s="42"/>
      <c r="E53" s="42"/>
      <c r="F53" s="35" t="str">
        <f>F14</f>
        <v>Ústí nad Labem</v>
      </c>
      <c r="G53" s="42"/>
      <c r="H53" s="42"/>
      <c r="I53" s="128" t="s">
        <v>26</v>
      </c>
      <c r="J53" s="129" t="str">
        <f>IF(J14="","",J14)</f>
        <v>30.10.2017</v>
      </c>
      <c r="K53" s="45"/>
    </row>
    <row r="54" spans="2:47" s="1" customFormat="1" ht="6.95" customHeight="1">
      <c r="B54" s="41"/>
      <c r="C54" s="42"/>
      <c r="D54" s="42"/>
      <c r="E54" s="42"/>
      <c r="F54" s="42"/>
      <c r="G54" s="42"/>
      <c r="H54" s="42"/>
      <c r="I54" s="127"/>
      <c r="J54" s="42"/>
      <c r="K54" s="45"/>
    </row>
    <row r="55" spans="2:47" s="1" customFormat="1" ht="15">
      <c r="B55" s="41"/>
      <c r="C55" s="37" t="s">
        <v>28</v>
      </c>
      <c r="D55" s="42"/>
      <c r="E55" s="42"/>
      <c r="F55" s="35" t="str">
        <f>E17</f>
        <v xml:space="preserve"> </v>
      </c>
      <c r="G55" s="42"/>
      <c r="H55" s="42"/>
      <c r="I55" s="128" t="s">
        <v>35</v>
      </c>
      <c r="J55" s="383" t="str">
        <f>E23</f>
        <v>Ing. Jiří Cihlář</v>
      </c>
      <c r="K55" s="45"/>
    </row>
    <row r="56" spans="2:47" s="1" customFormat="1" ht="14.45" customHeight="1">
      <c r="B56" s="41"/>
      <c r="C56" s="37" t="s">
        <v>33</v>
      </c>
      <c r="D56" s="42"/>
      <c r="E56" s="42"/>
      <c r="F56" s="35" t="str">
        <f>IF(E20="","",E20)</f>
        <v/>
      </c>
      <c r="G56" s="42"/>
      <c r="H56" s="42"/>
      <c r="I56" s="127"/>
      <c r="J56" s="392"/>
      <c r="K56" s="45"/>
    </row>
    <row r="57" spans="2:47" s="1" customFormat="1" ht="10.35" customHeight="1">
      <c r="B57" s="41"/>
      <c r="C57" s="42"/>
      <c r="D57" s="42"/>
      <c r="E57" s="42"/>
      <c r="F57" s="42"/>
      <c r="G57" s="42"/>
      <c r="H57" s="42"/>
      <c r="I57" s="127"/>
      <c r="J57" s="42"/>
      <c r="K57" s="45"/>
    </row>
    <row r="58" spans="2:47" s="1" customFormat="1" ht="29.25" customHeight="1">
      <c r="B58" s="41"/>
      <c r="C58" s="153" t="s">
        <v>110</v>
      </c>
      <c r="D58" s="141"/>
      <c r="E58" s="141"/>
      <c r="F58" s="141"/>
      <c r="G58" s="141"/>
      <c r="H58" s="141"/>
      <c r="I58" s="154"/>
      <c r="J58" s="155" t="s">
        <v>111</v>
      </c>
      <c r="K58" s="156"/>
    </row>
    <row r="59" spans="2:47" s="1" customFormat="1" ht="10.35" customHeight="1">
      <c r="B59" s="41"/>
      <c r="C59" s="42"/>
      <c r="D59" s="42"/>
      <c r="E59" s="42"/>
      <c r="F59" s="42"/>
      <c r="G59" s="42"/>
      <c r="H59" s="42"/>
      <c r="I59" s="127"/>
      <c r="J59" s="42"/>
      <c r="K59" s="45"/>
    </row>
    <row r="60" spans="2:47" s="1" customFormat="1" ht="29.25" customHeight="1">
      <c r="B60" s="41"/>
      <c r="C60" s="157" t="s">
        <v>112</v>
      </c>
      <c r="D60" s="42"/>
      <c r="E60" s="42"/>
      <c r="F60" s="42"/>
      <c r="G60" s="42"/>
      <c r="H60" s="42"/>
      <c r="I60" s="127"/>
      <c r="J60" s="137">
        <f>J85</f>
        <v>0</v>
      </c>
      <c r="K60" s="45"/>
      <c r="AU60" s="24" t="s">
        <v>113</v>
      </c>
    </row>
    <row r="61" spans="2:47" s="8" customFormat="1" ht="24.95" customHeight="1">
      <c r="B61" s="158"/>
      <c r="C61" s="159"/>
      <c r="D61" s="160" t="s">
        <v>907</v>
      </c>
      <c r="E61" s="161"/>
      <c r="F61" s="161"/>
      <c r="G61" s="161"/>
      <c r="H61" s="161"/>
      <c r="I61" s="162"/>
      <c r="J61" s="163">
        <f>J86</f>
        <v>0</v>
      </c>
      <c r="K61" s="164"/>
    </row>
    <row r="62" spans="2:47" s="9" customFormat="1" ht="19.899999999999999" customHeight="1">
      <c r="B62" s="165"/>
      <c r="C62" s="166"/>
      <c r="D62" s="167" t="s">
        <v>909</v>
      </c>
      <c r="E62" s="168"/>
      <c r="F62" s="168"/>
      <c r="G62" s="168"/>
      <c r="H62" s="168"/>
      <c r="I62" s="169"/>
      <c r="J62" s="170">
        <f>J87</f>
        <v>0</v>
      </c>
      <c r="K62" s="171"/>
    </row>
    <row r="63" spans="2:47" s="9" customFormat="1" ht="19.899999999999999" customHeight="1">
      <c r="B63" s="165"/>
      <c r="C63" s="166"/>
      <c r="D63" s="167" t="s">
        <v>910</v>
      </c>
      <c r="E63" s="168"/>
      <c r="F63" s="168"/>
      <c r="G63" s="168"/>
      <c r="H63" s="168"/>
      <c r="I63" s="169"/>
      <c r="J63" s="170">
        <f>J92</f>
        <v>0</v>
      </c>
      <c r="K63" s="171"/>
    </row>
    <row r="64" spans="2:47" s="1" customFormat="1" ht="21.75" customHeight="1">
      <c r="B64" s="41"/>
      <c r="C64" s="42"/>
      <c r="D64" s="42"/>
      <c r="E64" s="42"/>
      <c r="F64" s="42"/>
      <c r="G64" s="42"/>
      <c r="H64" s="42"/>
      <c r="I64" s="127"/>
      <c r="J64" s="42"/>
      <c r="K64" s="45"/>
    </row>
    <row r="65" spans="2:12" s="1" customFormat="1" ht="6.95" customHeight="1">
      <c r="B65" s="56"/>
      <c r="C65" s="57"/>
      <c r="D65" s="57"/>
      <c r="E65" s="57"/>
      <c r="F65" s="57"/>
      <c r="G65" s="57"/>
      <c r="H65" s="57"/>
      <c r="I65" s="148"/>
      <c r="J65" s="57"/>
      <c r="K65" s="58"/>
    </row>
    <row r="69" spans="2:12" s="1" customFormat="1" ht="6.95" customHeight="1">
      <c r="B69" s="59"/>
      <c r="C69" s="60"/>
      <c r="D69" s="60"/>
      <c r="E69" s="60"/>
      <c r="F69" s="60"/>
      <c r="G69" s="60"/>
      <c r="H69" s="60"/>
      <c r="I69" s="151"/>
      <c r="J69" s="60"/>
      <c r="K69" s="60"/>
      <c r="L69" s="61"/>
    </row>
    <row r="70" spans="2:12" s="1" customFormat="1" ht="36.950000000000003" customHeight="1">
      <c r="B70" s="41"/>
      <c r="C70" s="62" t="s">
        <v>128</v>
      </c>
      <c r="D70" s="63"/>
      <c r="E70" s="63"/>
      <c r="F70" s="63"/>
      <c r="G70" s="63"/>
      <c r="H70" s="63"/>
      <c r="I70" s="172"/>
      <c r="J70" s="63"/>
      <c r="K70" s="63"/>
      <c r="L70" s="61"/>
    </row>
    <row r="71" spans="2:12" s="1" customFormat="1" ht="6.95" customHeight="1">
      <c r="B71" s="41"/>
      <c r="C71" s="63"/>
      <c r="D71" s="63"/>
      <c r="E71" s="63"/>
      <c r="F71" s="63"/>
      <c r="G71" s="63"/>
      <c r="H71" s="63"/>
      <c r="I71" s="172"/>
      <c r="J71" s="63"/>
      <c r="K71" s="63"/>
      <c r="L71" s="61"/>
    </row>
    <row r="72" spans="2:12" s="1" customFormat="1" ht="14.45" customHeight="1">
      <c r="B72" s="41"/>
      <c r="C72" s="65" t="s">
        <v>18</v>
      </c>
      <c r="D72" s="63"/>
      <c r="E72" s="63"/>
      <c r="F72" s="63"/>
      <c r="G72" s="63"/>
      <c r="H72" s="63"/>
      <c r="I72" s="172"/>
      <c r="J72" s="63"/>
      <c r="K72" s="63"/>
      <c r="L72" s="61"/>
    </row>
    <row r="73" spans="2:12" s="1" customFormat="1" ht="16.5" customHeight="1">
      <c r="B73" s="41"/>
      <c r="C73" s="63"/>
      <c r="D73" s="63"/>
      <c r="E73" s="393" t="str">
        <f>E7</f>
        <v>Ústí nad Orlicí, Kerhatice - ul. Pražská, chodník II. Etapa</v>
      </c>
      <c r="F73" s="394"/>
      <c r="G73" s="394"/>
      <c r="H73" s="394"/>
      <c r="I73" s="172"/>
      <c r="J73" s="63"/>
      <c r="K73" s="63"/>
      <c r="L73" s="61"/>
    </row>
    <row r="74" spans="2:12" ht="15">
      <c r="B74" s="28"/>
      <c r="C74" s="65" t="s">
        <v>105</v>
      </c>
      <c r="D74" s="173"/>
      <c r="E74" s="173"/>
      <c r="F74" s="173"/>
      <c r="G74" s="173"/>
      <c r="H74" s="173"/>
      <c r="J74" s="173"/>
      <c r="K74" s="173"/>
      <c r="L74" s="174"/>
    </row>
    <row r="75" spans="2:12" s="1" customFormat="1" ht="16.5" customHeight="1">
      <c r="B75" s="41"/>
      <c r="C75" s="63"/>
      <c r="D75" s="63"/>
      <c r="E75" s="393" t="s">
        <v>907</v>
      </c>
      <c r="F75" s="387"/>
      <c r="G75" s="387"/>
      <c r="H75" s="387"/>
      <c r="I75" s="172"/>
      <c r="J75" s="63"/>
      <c r="K75" s="63"/>
      <c r="L75" s="61"/>
    </row>
    <row r="76" spans="2:12" s="1" customFormat="1" ht="14.45" customHeight="1">
      <c r="B76" s="41"/>
      <c r="C76" s="65" t="s">
        <v>107</v>
      </c>
      <c r="D76" s="63"/>
      <c r="E76" s="63"/>
      <c r="F76" s="63"/>
      <c r="G76" s="63"/>
      <c r="H76" s="63"/>
      <c r="I76" s="172"/>
      <c r="J76" s="63"/>
      <c r="K76" s="63"/>
      <c r="L76" s="61"/>
    </row>
    <row r="77" spans="2:12" s="1" customFormat="1" ht="17.25" customHeight="1">
      <c r="B77" s="41"/>
      <c r="C77" s="63"/>
      <c r="D77" s="63"/>
      <c r="E77" s="355" t="str">
        <f>E11</f>
        <v>VRN - A - Vedlejší rozpočtové náklady - uznatelné náklady</v>
      </c>
      <c r="F77" s="387"/>
      <c r="G77" s="387"/>
      <c r="H77" s="387"/>
      <c r="I77" s="172"/>
      <c r="J77" s="63"/>
      <c r="K77" s="63"/>
      <c r="L77" s="61"/>
    </row>
    <row r="78" spans="2:12" s="1" customFormat="1" ht="6.95" customHeight="1">
      <c r="B78" s="41"/>
      <c r="C78" s="63"/>
      <c r="D78" s="63"/>
      <c r="E78" s="63"/>
      <c r="F78" s="63"/>
      <c r="G78" s="63"/>
      <c r="H78" s="63"/>
      <c r="I78" s="172"/>
      <c r="J78" s="63"/>
      <c r="K78" s="63"/>
      <c r="L78" s="61"/>
    </row>
    <row r="79" spans="2:12" s="1" customFormat="1" ht="18" customHeight="1">
      <c r="B79" s="41"/>
      <c r="C79" s="65" t="s">
        <v>24</v>
      </c>
      <c r="D79" s="63"/>
      <c r="E79" s="63"/>
      <c r="F79" s="175" t="str">
        <f>F14</f>
        <v>Ústí nad Labem</v>
      </c>
      <c r="G79" s="63"/>
      <c r="H79" s="63"/>
      <c r="I79" s="176" t="s">
        <v>26</v>
      </c>
      <c r="J79" s="73" t="str">
        <f>IF(J14="","",J14)</f>
        <v>30.10.2017</v>
      </c>
      <c r="K79" s="63"/>
      <c r="L79" s="61"/>
    </row>
    <row r="80" spans="2:12" s="1" customFormat="1" ht="6.95" customHeight="1">
      <c r="B80" s="41"/>
      <c r="C80" s="63"/>
      <c r="D80" s="63"/>
      <c r="E80" s="63"/>
      <c r="F80" s="63"/>
      <c r="G80" s="63"/>
      <c r="H80" s="63"/>
      <c r="I80" s="172"/>
      <c r="J80" s="63"/>
      <c r="K80" s="63"/>
      <c r="L80" s="61"/>
    </row>
    <row r="81" spans="2:65" s="1" customFormat="1" ht="15">
      <c r="B81" s="41"/>
      <c r="C81" s="65" t="s">
        <v>28</v>
      </c>
      <c r="D81" s="63"/>
      <c r="E81" s="63"/>
      <c r="F81" s="175" t="str">
        <f>E17</f>
        <v xml:space="preserve"> </v>
      </c>
      <c r="G81" s="63"/>
      <c r="H81" s="63"/>
      <c r="I81" s="176" t="s">
        <v>35</v>
      </c>
      <c r="J81" s="175" t="str">
        <f>E23</f>
        <v>Ing. Jiří Cihlář</v>
      </c>
      <c r="K81" s="63"/>
      <c r="L81" s="61"/>
    </row>
    <row r="82" spans="2:65" s="1" customFormat="1" ht="14.45" customHeight="1">
      <c r="B82" s="41"/>
      <c r="C82" s="65" t="s">
        <v>33</v>
      </c>
      <c r="D82" s="63"/>
      <c r="E82" s="63"/>
      <c r="F82" s="175" t="str">
        <f>IF(E20="","",E20)</f>
        <v/>
      </c>
      <c r="G82" s="63"/>
      <c r="H82" s="63"/>
      <c r="I82" s="172"/>
      <c r="J82" s="63"/>
      <c r="K82" s="63"/>
      <c r="L82" s="61"/>
    </row>
    <row r="83" spans="2:65" s="1" customFormat="1" ht="10.35" customHeight="1">
      <c r="B83" s="41"/>
      <c r="C83" s="63"/>
      <c r="D83" s="63"/>
      <c r="E83" s="63"/>
      <c r="F83" s="63"/>
      <c r="G83" s="63"/>
      <c r="H83" s="63"/>
      <c r="I83" s="172"/>
      <c r="J83" s="63"/>
      <c r="K83" s="63"/>
      <c r="L83" s="61"/>
    </row>
    <row r="84" spans="2:65" s="10" customFormat="1" ht="29.25" customHeight="1">
      <c r="B84" s="177"/>
      <c r="C84" s="178" t="s">
        <v>129</v>
      </c>
      <c r="D84" s="179" t="s">
        <v>59</v>
      </c>
      <c r="E84" s="179" t="s">
        <v>55</v>
      </c>
      <c r="F84" s="179" t="s">
        <v>130</v>
      </c>
      <c r="G84" s="179" t="s">
        <v>131</v>
      </c>
      <c r="H84" s="179" t="s">
        <v>132</v>
      </c>
      <c r="I84" s="180" t="s">
        <v>133</v>
      </c>
      <c r="J84" s="179" t="s">
        <v>111</v>
      </c>
      <c r="K84" s="181" t="s">
        <v>134</v>
      </c>
      <c r="L84" s="182"/>
      <c r="M84" s="81" t="s">
        <v>135</v>
      </c>
      <c r="N84" s="82" t="s">
        <v>44</v>
      </c>
      <c r="O84" s="82" t="s">
        <v>136</v>
      </c>
      <c r="P84" s="82" t="s">
        <v>137</v>
      </c>
      <c r="Q84" s="82" t="s">
        <v>138</v>
      </c>
      <c r="R84" s="82" t="s">
        <v>139</v>
      </c>
      <c r="S84" s="82" t="s">
        <v>140</v>
      </c>
      <c r="T84" s="83" t="s">
        <v>141</v>
      </c>
    </row>
    <row r="85" spans="2:65" s="1" customFormat="1" ht="29.25" customHeight="1">
      <c r="B85" s="41"/>
      <c r="C85" s="87" t="s">
        <v>112</v>
      </c>
      <c r="D85" s="63"/>
      <c r="E85" s="63"/>
      <c r="F85" s="63"/>
      <c r="G85" s="63"/>
      <c r="H85" s="63"/>
      <c r="I85" s="172"/>
      <c r="J85" s="183">
        <f>BK85</f>
        <v>0</v>
      </c>
      <c r="K85" s="63"/>
      <c r="L85" s="61"/>
      <c r="M85" s="84"/>
      <c r="N85" s="85"/>
      <c r="O85" s="85"/>
      <c r="P85" s="184">
        <f>P86</f>
        <v>0</v>
      </c>
      <c r="Q85" s="85"/>
      <c r="R85" s="184">
        <f>R86</f>
        <v>0</v>
      </c>
      <c r="S85" s="85"/>
      <c r="T85" s="185">
        <f>T86</f>
        <v>0</v>
      </c>
      <c r="AT85" s="24" t="s">
        <v>73</v>
      </c>
      <c r="AU85" s="24" t="s">
        <v>113</v>
      </c>
      <c r="BK85" s="186">
        <f>BK86</f>
        <v>0</v>
      </c>
    </row>
    <row r="86" spans="2:65" s="11" customFormat="1" ht="37.35" customHeight="1">
      <c r="B86" s="187"/>
      <c r="C86" s="188"/>
      <c r="D86" s="189" t="s">
        <v>73</v>
      </c>
      <c r="E86" s="190" t="s">
        <v>92</v>
      </c>
      <c r="F86" s="190" t="s">
        <v>93</v>
      </c>
      <c r="G86" s="188"/>
      <c r="H86" s="188"/>
      <c r="I86" s="191"/>
      <c r="J86" s="192">
        <f>BK86</f>
        <v>0</v>
      </c>
      <c r="K86" s="188"/>
      <c r="L86" s="193"/>
      <c r="M86" s="194"/>
      <c r="N86" s="195"/>
      <c r="O86" s="195"/>
      <c r="P86" s="196">
        <f>P87+P92</f>
        <v>0</v>
      </c>
      <c r="Q86" s="195"/>
      <c r="R86" s="196">
        <f>R87+R92</f>
        <v>0</v>
      </c>
      <c r="S86" s="195"/>
      <c r="T86" s="197">
        <f>T87+T92</f>
        <v>0</v>
      </c>
      <c r="AR86" s="198" t="s">
        <v>179</v>
      </c>
      <c r="AT86" s="199" t="s">
        <v>73</v>
      </c>
      <c r="AU86" s="199" t="s">
        <v>74</v>
      </c>
      <c r="AY86" s="198" t="s">
        <v>144</v>
      </c>
      <c r="BK86" s="200">
        <f>BK87+BK92</f>
        <v>0</v>
      </c>
    </row>
    <row r="87" spans="2:65" s="11" customFormat="1" ht="19.899999999999999" customHeight="1">
      <c r="B87" s="187"/>
      <c r="C87" s="188"/>
      <c r="D87" s="189" t="s">
        <v>73</v>
      </c>
      <c r="E87" s="201" t="s">
        <v>911</v>
      </c>
      <c r="F87" s="201" t="s">
        <v>912</v>
      </c>
      <c r="G87" s="188"/>
      <c r="H87" s="188"/>
      <c r="I87" s="191"/>
      <c r="J87" s="202">
        <f>BK87</f>
        <v>0</v>
      </c>
      <c r="K87" s="188"/>
      <c r="L87" s="193"/>
      <c r="M87" s="194"/>
      <c r="N87" s="195"/>
      <c r="O87" s="195"/>
      <c r="P87" s="196">
        <f>SUM(P88:P91)</f>
        <v>0</v>
      </c>
      <c r="Q87" s="195"/>
      <c r="R87" s="196">
        <f>SUM(R88:R91)</f>
        <v>0</v>
      </c>
      <c r="S87" s="195"/>
      <c r="T87" s="197">
        <f>SUM(T88:T91)</f>
        <v>0</v>
      </c>
      <c r="AR87" s="198" t="s">
        <v>179</v>
      </c>
      <c r="AT87" s="199" t="s">
        <v>73</v>
      </c>
      <c r="AU87" s="199" t="s">
        <v>81</v>
      </c>
      <c r="AY87" s="198" t="s">
        <v>144</v>
      </c>
      <c r="BK87" s="200">
        <f>SUM(BK88:BK91)</f>
        <v>0</v>
      </c>
    </row>
    <row r="88" spans="2:65" s="1" customFormat="1" ht="16.5" customHeight="1">
      <c r="B88" s="41"/>
      <c r="C88" s="203" t="s">
        <v>81</v>
      </c>
      <c r="D88" s="203" t="s">
        <v>146</v>
      </c>
      <c r="E88" s="204" t="s">
        <v>913</v>
      </c>
      <c r="F88" s="205" t="s">
        <v>914</v>
      </c>
      <c r="G88" s="206" t="s">
        <v>346</v>
      </c>
      <c r="H88" s="207">
        <v>1</v>
      </c>
      <c r="I88" s="208"/>
      <c r="J88" s="209">
        <f>ROUND(I88*H88,2)</f>
        <v>0</v>
      </c>
      <c r="K88" s="205" t="s">
        <v>30</v>
      </c>
      <c r="L88" s="61"/>
      <c r="M88" s="210" t="s">
        <v>30</v>
      </c>
      <c r="N88" s="211" t="s">
        <v>45</v>
      </c>
      <c r="O88" s="42"/>
      <c r="P88" s="212">
        <f>O88*H88</f>
        <v>0</v>
      </c>
      <c r="Q88" s="212">
        <v>0</v>
      </c>
      <c r="R88" s="212">
        <f>Q88*H88</f>
        <v>0</v>
      </c>
      <c r="S88" s="212">
        <v>0</v>
      </c>
      <c r="T88" s="213">
        <f>S88*H88</f>
        <v>0</v>
      </c>
      <c r="AR88" s="24" t="s">
        <v>915</v>
      </c>
      <c r="AT88" s="24" t="s">
        <v>146</v>
      </c>
      <c r="AU88" s="24" t="s">
        <v>83</v>
      </c>
      <c r="AY88" s="24" t="s">
        <v>144</v>
      </c>
      <c r="BE88" s="214">
        <f>IF(N88="základní",J88,0)</f>
        <v>0</v>
      </c>
      <c r="BF88" s="214">
        <f>IF(N88="snížená",J88,0)</f>
        <v>0</v>
      </c>
      <c r="BG88" s="214">
        <f>IF(N88="zákl. přenesená",J88,0)</f>
        <v>0</v>
      </c>
      <c r="BH88" s="214">
        <f>IF(N88="sníž. přenesená",J88,0)</f>
        <v>0</v>
      </c>
      <c r="BI88" s="214">
        <f>IF(N88="nulová",J88,0)</f>
        <v>0</v>
      </c>
      <c r="BJ88" s="24" t="s">
        <v>81</v>
      </c>
      <c r="BK88" s="214">
        <f>ROUND(I88*H88,2)</f>
        <v>0</v>
      </c>
      <c r="BL88" s="24" t="s">
        <v>915</v>
      </c>
      <c r="BM88" s="24" t="s">
        <v>916</v>
      </c>
    </row>
    <row r="89" spans="2:65" s="1" customFormat="1">
      <c r="B89" s="41"/>
      <c r="C89" s="63"/>
      <c r="D89" s="215" t="s">
        <v>153</v>
      </c>
      <c r="E89" s="63"/>
      <c r="F89" s="216" t="s">
        <v>914</v>
      </c>
      <c r="G89" s="63"/>
      <c r="H89" s="63"/>
      <c r="I89" s="172"/>
      <c r="J89" s="63"/>
      <c r="K89" s="63"/>
      <c r="L89" s="61"/>
      <c r="M89" s="217"/>
      <c r="N89" s="42"/>
      <c r="O89" s="42"/>
      <c r="P89" s="42"/>
      <c r="Q89" s="42"/>
      <c r="R89" s="42"/>
      <c r="S89" s="42"/>
      <c r="T89" s="78"/>
      <c r="AT89" s="24" t="s">
        <v>153</v>
      </c>
      <c r="AU89" s="24" t="s">
        <v>83</v>
      </c>
    </row>
    <row r="90" spans="2:65" s="1" customFormat="1" ht="16.5" customHeight="1">
      <c r="B90" s="41"/>
      <c r="C90" s="203" t="s">
        <v>83</v>
      </c>
      <c r="D90" s="203" t="s">
        <v>146</v>
      </c>
      <c r="E90" s="204" t="s">
        <v>917</v>
      </c>
      <c r="F90" s="205" t="s">
        <v>918</v>
      </c>
      <c r="G90" s="206" t="s">
        <v>346</v>
      </c>
      <c r="H90" s="207">
        <v>1</v>
      </c>
      <c r="I90" s="208"/>
      <c r="J90" s="209">
        <f>ROUND(I90*H90,2)</f>
        <v>0</v>
      </c>
      <c r="K90" s="205" t="s">
        <v>150</v>
      </c>
      <c r="L90" s="61"/>
      <c r="M90" s="210" t="s">
        <v>30</v>
      </c>
      <c r="N90" s="211" t="s">
        <v>45</v>
      </c>
      <c r="O90" s="42"/>
      <c r="P90" s="212">
        <f>O90*H90</f>
        <v>0</v>
      </c>
      <c r="Q90" s="212">
        <v>0</v>
      </c>
      <c r="R90" s="212">
        <f>Q90*H90</f>
        <v>0</v>
      </c>
      <c r="S90" s="212">
        <v>0</v>
      </c>
      <c r="T90" s="213">
        <f>S90*H90</f>
        <v>0</v>
      </c>
      <c r="AR90" s="24" t="s">
        <v>915</v>
      </c>
      <c r="AT90" s="24" t="s">
        <v>146</v>
      </c>
      <c r="AU90" s="24" t="s">
        <v>83</v>
      </c>
      <c r="AY90" s="24" t="s">
        <v>144</v>
      </c>
      <c r="BE90" s="214">
        <f>IF(N90="základní",J90,0)</f>
        <v>0</v>
      </c>
      <c r="BF90" s="214">
        <f>IF(N90="snížená",J90,0)</f>
        <v>0</v>
      </c>
      <c r="BG90" s="214">
        <f>IF(N90="zákl. přenesená",J90,0)</f>
        <v>0</v>
      </c>
      <c r="BH90" s="214">
        <f>IF(N90="sníž. přenesená",J90,0)</f>
        <v>0</v>
      </c>
      <c r="BI90" s="214">
        <f>IF(N90="nulová",J90,0)</f>
        <v>0</v>
      </c>
      <c r="BJ90" s="24" t="s">
        <v>81</v>
      </c>
      <c r="BK90" s="214">
        <f>ROUND(I90*H90,2)</f>
        <v>0</v>
      </c>
      <c r="BL90" s="24" t="s">
        <v>915</v>
      </c>
      <c r="BM90" s="24" t="s">
        <v>919</v>
      </c>
    </row>
    <row r="91" spans="2:65" s="1" customFormat="1">
      <c r="B91" s="41"/>
      <c r="C91" s="63"/>
      <c r="D91" s="215" t="s">
        <v>153</v>
      </c>
      <c r="E91" s="63"/>
      <c r="F91" s="216" t="s">
        <v>920</v>
      </c>
      <c r="G91" s="63"/>
      <c r="H91" s="63"/>
      <c r="I91" s="172"/>
      <c r="J91" s="63"/>
      <c r="K91" s="63"/>
      <c r="L91" s="61"/>
      <c r="M91" s="217"/>
      <c r="N91" s="42"/>
      <c r="O91" s="42"/>
      <c r="P91" s="42"/>
      <c r="Q91" s="42"/>
      <c r="R91" s="42"/>
      <c r="S91" s="42"/>
      <c r="T91" s="78"/>
      <c r="AT91" s="24" t="s">
        <v>153</v>
      </c>
      <c r="AU91" s="24" t="s">
        <v>83</v>
      </c>
    </row>
    <row r="92" spans="2:65" s="11" customFormat="1" ht="29.85" customHeight="1">
      <c r="B92" s="187"/>
      <c r="C92" s="188"/>
      <c r="D92" s="189" t="s">
        <v>73</v>
      </c>
      <c r="E92" s="201" t="s">
        <v>921</v>
      </c>
      <c r="F92" s="201" t="s">
        <v>922</v>
      </c>
      <c r="G92" s="188"/>
      <c r="H92" s="188"/>
      <c r="I92" s="191"/>
      <c r="J92" s="202">
        <f>BK92</f>
        <v>0</v>
      </c>
      <c r="K92" s="188"/>
      <c r="L92" s="193"/>
      <c r="M92" s="194"/>
      <c r="N92" s="195"/>
      <c r="O92" s="195"/>
      <c r="P92" s="196">
        <f>SUM(P93:P97)</f>
        <v>0</v>
      </c>
      <c r="Q92" s="195"/>
      <c r="R92" s="196">
        <f>SUM(R93:R97)</f>
        <v>0</v>
      </c>
      <c r="S92" s="195"/>
      <c r="T92" s="197">
        <f>SUM(T93:T97)</f>
        <v>0</v>
      </c>
      <c r="AR92" s="198" t="s">
        <v>179</v>
      </c>
      <c r="AT92" s="199" t="s">
        <v>73</v>
      </c>
      <c r="AU92" s="199" t="s">
        <v>81</v>
      </c>
      <c r="AY92" s="198" t="s">
        <v>144</v>
      </c>
      <c r="BK92" s="200">
        <f>SUM(BK93:BK97)</f>
        <v>0</v>
      </c>
    </row>
    <row r="93" spans="2:65" s="1" customFormat="1" ht="16.5" customHeight="1">
      <c r="B93" s="41"/>
      <c r="C93" s="203" t="s">
        <v>167</v>
      </c>
      <c r="D93" s="203" t="s">
        <v>146</v>
      </c>
      <c r="E93" s="204" t="s">
        <v>923</v>
      </c>
      <c r="F93" s="205" t="s">
        <v>922</v>
      </c>
      <c r="G93" s="206" t="s">
        <v>346</v>
      </c>
      <c r="H93" s="207">
        <v>1</v>
      </c>
      <c r="I93" s="208"/>
      <c r="J93" s="209">
        <f>ROUND(I93*H93,2)</f>
        <v>0</v>
      </c>
      <c r="K93" s="205" t="s">
        <v>150</v>
      </c>
      <c r="L93" s="61"/>
      <c r="M93" s="210" t="s">
        <v>30</v>
      </c>
      <c r="N93" s="211" t="s">
        <v>45</v>
      </c>
      <c r="O93" s="42"/>
      <c r="P93" s="212">
        <f>O93*H93</f>
        <v>0</v>
      </c>
      <c r="Q93" s="212">
        <v>0</v>
      </c>
      <c r="R93" s="212">
        <f>Q93*H93</f>
        <v>0</v>
      </c>
      <c r="S93" s="212">
        <v>0</v>
      </c>
      <c r="T93" s="213">
        <f>S93*H93</f>
        <v>0</v>
      </c>
      <c r="AR93" s="24" t="s">
        <v>915</v>
      </c>
      <c r="AT93" s="24" t="s">
        <v>146</v>
      </c>
      <c r="AU93" s="24" t="s">
        <v>83</v>
      </c>
      <c r="AY93" s="24" t="s">
        <v>144</v>
      </c>
      <c r="BE93" s="214">
        <f>IF(N93="základní",J93,0)</f>
        <v>0</v>
      </c>
      <c r="BF93" s="214">
        <f>IF(N93="snížená",J93,0)</f>
        <v>0</v>
      </c>
      <c r="BG93" s="214">
        <f>IF(N93="zákl. přenesená",J93,0)</f>
        <v>0</v>
      </c>
      <c r="BH93" s="214">
        <f>IF(N93="sníž. přenesená",J93,0)</f>
        <v>0</v>
      </c>
      <c r="BI93" s="214">
        <f>IF(N93="nulová",J93,0)</f>
        <v>0</v>
      </c>
      <c r="BJ93" s="24" t="s">
        <v>81</v>
      </c>
      <c r="BK93" s="214">
        <f>ROUND(I93*H93,2)</f>
        <v>0</v>
      </c>
      <c r="BL93" s="24" t="s">
        <v>915</v>
      </c>
      <c r="BM93" s="24" t="s">
        <v>924</v>
      </c>
    </row>
    <row r="94" spans="2:65" s="1" customFormat="1">
      <c r="B94" s="41"/>
      <c r="C94" s="63"/>
      <c r="D94" s="215" t="s">
        <v>153</v>
      </c>
      <c r="E94" s="63"/>
      <c r="F94" s="216" t="s">
        <v>925</v>
      </c>
      <c r="G94" s="63"/>
      <c r="H94" s="63"/>
      <c r="I94" s="172"/>
      <c r="J94" s="63"/>
      <c r="K94" s="63"/>
      <c r="L94" s="61"/>
      <c r="M94" s="217"/>
      <c r="N94" s="42"/>
      <c r="O94" s="42"/>
      <c r="P94" s="42"/>
      <c r="Q94" s="42"/>
      <c r="R94" s="42"/>
      <c r="S94" s="42"/>
      <c r="T94" s="78"/>
      <c r="AT94" s="24" t="s">
        <v>153</v>
      </c>
      <c r="AU94" s="24" t="s">
        <v>83</v>
      </c>
    </row>
    <row r="95" spans="2:65" s="1" customFormat="1" ht="27">
      <c r="B95" s="41"/>
      <c r="C95" s="63"/>
      <c r="D95" s="215" t="s">
        <v>204</v>
      </c>
      <c r="E95" s="63"/>
      <c r="F95" s="218" t="s">
        <v>926</v>
      </c>
      <c r="G95" s="63"/>
      <c r="H95" s="63"/>
      <c r="I95" s="172"/>
      <c r="J95" s="63"/>
      <c r="K95" s="63"/>
      <c r="L95" s="61"/>
      <c r="M95" s="217"/>
      <c r="N95" s="42"/>
      <c r="O95" s="42"/>
      <c r="P95" s="42"/>
      <c r="Q95" s="42"/>
      <c r="R95" s="42"/>
      <c r="S95" s="42"/>
      <c r="T95" s="78"/>
      <c r="AT95" s="24" t="s">
        <v>204</v>
      </c>
      <c r="AU95" s="24" t="s">
        <v>83</v>
      </c>
    </row>
    <row r="96" spans="2:65" s="1" customFormat="1" ht="16.5" customHeight="1">
      <c r="B96" s="41"/>
      <c r="C96" s="203" t="s">
        <v>151</v>
      </c>
      <c r="D96" s="203" t="s">
        <v>146</v>
      </c>
      <c r="E96" s="204" t="s">
        <v>927</v>
      </c>
      <c r="F96" s="205" t="s">
        <v>928</v>
      </c>
      <c r="G96" s="206" t="s">
        <v>346</v>
      </c>
      <c r="H96" s="207">
        <v>1</v>
      </c>
      <c r="I96" s="208"/>
      <c r="J96" s="209">
        <f>ROUND(I96*H96,2)</f>
        <v>0</v>
      </c>
      <c r="K96" s="205" t="s">
        <v>150</v>
      </c>
      <c r="L96" s="61"/>
      <c r="M96" s="210" t="s">
        <v>30</v>
      </c>
      <c r="N96" s="211" t="s">
        <v>45</v>
      </c>
      <c r="O96" s="42"/>
      <c r="P96" s="212">
        <f>O96*H96</f>
        <v>0</v>
      </c>
      <c r="Q96" s="212">
        <v>0</v>
      </c>
      <c r="R96" s="212">
        <f>Q96*H96</f>
        <v>0</v>
      </c>
      <c r="S96" s="212">
        <v>0</v>
      </c>
      <c r="T96" s="213">
        <f>S96*H96</f>
        <v>0</v>
      </c>
      <c r="AR96" s="24" t="s">
        <v>915</v>
      </c>
      <c r="AT96" s="24" t="s">
        <v>146</v>
      </c>
      <c r="AU96" s="24" t="s">
        <v>83</v>
      </c>
      <c r="AY96" s="24" t="s">
        <v>144</v>
      </c>
      <c r="BE96" s="214">
        <f>IF(N96="základní",J96,0)</f>
        <v>0</v>
      </c>
      <c r="BF96" s="214">
        <f>IF(N96="snížená",J96,0)</f>
        <v>0</v>
      </c>
      <c r="BG96" s="214">
        <f>IF(N96="zákl. přenesená",J96,0)</f>
        <v>0</v>
      </c>
      <c r="BH96" s="214">
        <f>IF(N96="sníž. přenesená",J96,0)</f>
        <v>0</v>
      </c>
      <c r="BI96" s="214">
        <f>IF(N96="nulová",J96,0)</f>
        <v>0</v>
      </c>
      <c r="BJ96" s="24" t="s">
        <v>81</v>
      </c>
      <c r="BK96" s="214">
        <f>ROUND(I96*H96,2)</f>
        <v>0</v>
      </c>
      <c r="BL96" s="24" t="s">
        <v>915</v>
      </c>
      <c r="BM96" s="24" t="s">
        <v>929</v>
      </c>
    </row>
    <row r="97" spans="2:47" s="1" customFormat="1">
      <c r="B97" s="41"/>
      <c r="C97" s="63"/>
      <c r="D97" s="215" t="s">
        <v>153</v>
      </c>
      <c r="E97" s="63"/>
      <c r="F97" s="216" t="s">
        <v>930</v>
      </c>
      <c r="G97" s="63"/>
      <c r="H97" s="63"/>
      <c r="I97" s="172"/>
      <c r="J97" s="63"/>
      <c r="K97" s="63"/>
      <c r="L97" s="61"/>
      <c r="M97" s="264"/>
      <c r="N97" s="265"/>
      <c r="O97" s="265"/>
      <c r="P97" s="265"/>
      <c r="Q97" s="265"/>
      <c r="R97" s="265"/>
      <c r="S97" s="265"/>
      <c r="T97" s="266"/>
      <c r="AT97" s="24" t="s">
        <v>153</v>
      </c>
      <c r="AU97" s="24" t="s">
        <v>83</v>
      </c>
    </row>
    <row r="98" spans="2:47" s="1" customFormat="1" ht="6.95" customHeight="1">
      <c r="B98" s="56"/>
      <c r="C98" s="57"/>
      <c r="D98" s="57"/>
      <c r="E98" s="57"/>
      <c r="F98" s="57"/>
      <c r="G98" s="57"/>
      <c r="H98" s="57"/>
      <c r="I98" s="148"/>
      <c r="J98" s="57"/>
      <c r="K98" s="57"/>
      <c r="L98" s="61"/>
    </row>
  </sheetData>
  <sheetProtection algorithmName="SHA-512" hashValue="JpEOEJS6Y2C//CjLAuRBRta0jAQshJ+uyp++0jZIb3ntAFfdn13O8HSsceMMuKJfumhmYhBwZlP698YbIvIZEg==" saltValue="Z4tmhr2R0DZ1TSCXSoEp2EHcUrlWfsx5o51V0a0LhEiMuT0DgyjmXfK5IA5GLOyBfVV3EGSrZ/e5n/xMoQH3Ig==" spinCount="100000" sheet="1" objects="1" scenarios="1" formatColumns="0" formatRows="0" autoFilter="0"/>
  <autoFilter ref="C84:K97"/>
  <mergeCells count="13">
    <mergeCell ref="E77:H77"/>
    <mergeCell ref="G1:H1"/>
    <mergeCell ref="L2:V2"/>
    <mergeCell ref="E49:H49"/>
    <mergeCell ref="E51:H51"/>
    <mergeCell ref="J55:J56"/>
    <mergeCell ref="E73:H73"/>
    <mergeCell ref="E75:H75"/>
    <mergeCell ref="E7:H7"/>
    <mergeCell ref="E9:H9"/>
    <mergeCell ref="E11:H11"/>
    <mergeCell ref="E26:H26"/>
    <mergeCell ref="E47:H47"/>
  </mergeCells>
  <hyperlinks>
    <hyperlink ref="F1:G1" location="C2" display="1) Krycí list soupisu"/>
    <hyperlink ref="G1:H1" location="C58"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67" customWidth="1"/>
    <col min="2" max="2" width="1.6640625" style="267" customWidth="1"/>
    <col min="3" max="4" width="5" style="267" customWidth="1"/>
    <col min="5" max="5" width="11.6640625" style="267" customWidth="1"/>
    <col min="6" max="6" width="9.1640625" style="267" customWidth="1"/>
    <col min="7" max="7" width="5" style="267" customWidth="1"/>
    <col min="8" max="8" width="77.83203125" style="267" customWidth="1"/>
    <col min="9" max="10" width="20" style="267" customWidth="1"/>
    <col min="11" max="11" width="1.6640625" style="267" customWidth="1"/>
  </cols>
  <sheetData>
    <row r="1" spans="2:11" ht="37.5" customHeight="1"/>
    <row r="2" spans="2:11" ht="7.5" customHeight="1">
      <c r="B2" s="268"/>
      <c r="C2" s="269"/>
      <c r="D2" s="269"/>
      <c r="E2" s="269"/>
      <c r="F2" s="269"/>
      <c r="G2" s="269"/>
      <c r="H2" s="269"/>
      <c r="I2" s="269"/>
      <c r="J2" s="269"/>
      <c r="K2" s="270"/>
    </row>
    <row r="3" spans="2:11" s="15" customFormat="1" ht="45" customHeight="1">
      <c r="B3" s="271"/>
      <c r="C3" s="397" t="s">
        <v>931</v>
      </c>
      <c r="D3" s="397"/>
      <c r="E3" s="397"/>
      <c r="F3" s="397"/>
      <c r="G3" s="397"/>
      <c r="H3" s="397"/>
      <c r="I3" s="397"/>
      <c r="J3" s="397"/>
      <c r="K3" s="272"/>
    </row>
    <row r="4" spans="2:11" ht="25.5" customHeight="1">
      <c r="B4" s="273"/>
      <c r="C4" s="398" t="s">
        <v>932</v>
      </c>
      <c r="D4" s="398"/>
      <c r="E4" s="398"/>
      <c r="F4" s="398"/>
      <c r="G4" s="398"/>
      <c r="H4" s="398"/>
      <c r="I4" s="398"/>
      <c r="J4" s="398"/>
      <c r="K4" s="274"/>
    </row>
    <row r="5" spans="2:11" ht="5.25" customHeight="1">
      <c r="B5" s="273"/>
      <c r="C5" s="275"/>
      <c r="D5" s="275"/>
      <c r="E5" s="275"/>
      <c r="F5" s="275"/>
      <c r="G5" s="275"/>
      <c r="H5" s="275"/>
      <c r="I5" s="275"/>
      <c r="J5" s="275"/>
      <c r="K5" s="274"/>
    </row>
    <row r="6" spans="2:11" ht="15" customHeight="1">
      <c r="B6" s="273"/>
      <c r="C6" s="396" t="s">
        <v>933</v>
      </c>
      <c r="D6" s="396"/>
      <c r="E6" s="396"/>
      <c r="F6" s="396"/>
      <c r="G6" s="396"/>
      <c r="H6" s="396"/>
      <c r="I6" s="396"/>
      <c r="J6" s="396"/>
      <c r="K6" s="274"/>
    </row>
    <row r="7" spans="2:11" ht="15" customHeight="1">
      <c r="B7" s="277"/>
      <c r="C7" s="396" t="s">
        <v>934</v>
      </c>
      <c r="D7" s="396"/>
      <c r="E7" s="396"/>
      <c r="F7" s="396"/>
      <c r="G7" s="396"/>
      <c r="H7" s="396"/>
      <c r="I7" s="396"/>
      <c r="J7" s="396"/>
      <c r="K7" s="274"/>
    </row>
    <row r="8" spans="2:11" ht="12.75" customHeight="1">
      <c r="B8" s="277"/>
      <c r="C8" s="276"/>
      <c r="D8" s="276"/>
      <c r="E8" s="276"/>
      <c r="F8" s="276"/>
      <c r="G8" s="276"/>
      <c r="H8" s="276"/>
      <c r="I8" s="276"/>
      <c r="J8" s="276"/>
      <c r="K8" s="274"/>
    </row>
    <row r="9" spans="2:11" ht="15" customHeight="1">
      <c r="B9" s="277"/>
      <c r="C9" s="396" t="s">
        <v>935</v>
      </c>
      <c r="D9" s="396"/>
      <c r="E9" s="396"/>
      <c r="F9" s="396"/>
      <c r="G9" s="396"/>
      <c r="H9" s="396"/>
      <c r="I9" s="396"/>
      <c r="J9" s="396"/>
      <c r="K9" s="274"/>
    </row>
    <row r="10" spans="2:11" ht="15" customHeight="1">
      <c r="B10" s="277"/>
      <c r="C10" s="276"/>
      <c r="D10" s="396" t="s">
        <v>936</v>
      </c>
      <c r="E10" s="396"/>
      <c r="F10" s="396"/>
      <c r="G10" s="396"/>
      <c r="H10" s="396"/>
      <c r="I10" s="396"/>
      <c r="J10" s="396"/>
      <c r="K10" s="274"/>
    </row>
    <row r="11" spans="2:11" ht="15" customHeight="1">
      <c r="B11" s="277"/>
      <c r="C11" s="278"/>
      <c r="D11" s="396" t="s">
        <v>937</v>
      </c>
      <c r="E11" s="396"/>
      <c r="F11" s="396"/>
      <c r="G11" s="396"/>
      <c r="H11" s="396"/>
      <c r="I11" s="396"/>
      <c r="J11" s="396"/>
      <c r="K11" s="274"/>
    </row>
    <row r="12" spans="2:11" ht="12.75" customHeight="1">
      <c r="B12" s="277"/>
      <c r="C12" s="278"/>
      <c r="D12" s="278"/>
      <c r="E12" s="278"/>
      <c r="F12" s="278"/>
      <c r="G12" s="278"/>
      <c r="H12" s="278"/>
      <c r="I12" s="278"/>
      <c r="J12" s="278"/>
      <c r="K12" s="274"/>
    </row>
    <row r="13" spans="2:11" ht="15" customHeight="1">
      <c r="B13" s="277"/>
      <c r="C13" s="278"/>
      <c r="D13" s="396" t="s">
        <v>938</v>
      </c>
      <c r="E13" s="396"/>
      <c r="F13" s="396"/>
      <c r="G13" s="396"/>
      <c r="H13" s="396"/>
      <c r="I13" s="396"/>
      <c r="J13" s="396"/>
      <c r="K13" s="274"/>
    </row>
    <row r="14" spans="2:11" ht="15" customHeight="1">
      <c r="B14" s="277"/>
      <c r="C14" s="278"/>
      <c r="D14" s="396" t="s">
        <v>939</v>
      </c>
      <c r="E14" s="396"/>
      <c r="F14" s="396"/>
      <c r="G14" s="396"/>
      <c r="H14" s="396"/>
      <c r="I14" s="396"/>
      <c r="J14" s="396"/>
      <c r="K14" s="274"/>
    </row>
    <row r="15" spans="2:11" ht="15" customHeight="1">
      <c r="B15" s="277"/>
      <c r="C15" s="278"/>
      <c r="D15" s="396" t="s">
        <v>940</v>
      </c>
      <c r="E15" s="396"/>
      <c r="F15" s="396"/>
      <c r="G15" s="396"/>
      <c r="H15" s="396"/>
      <c r="I15" s="396"/>
      <c r="J15" s="396"/>
      <c r="K15" s="274"/>
    </row>
    <row r="16" spans="2:11" ht="15" customHeight="1">
      <c r="B16" s="277"/>
      <c r="C16" s="278"/>
      <c r="D16" s="278"/>
      <c r="E16" s="279" t="s">
        <v>941</v>
      </c>
      <c r="F16" s="396" t="s">
        <v>942</v>
      </c>
      <c r="G16" s="396"/>
      <c r="H16" s="396"/>
      <c r="I16" s="396"/>
      <c r="J16" s="396"/>
      <c r="K16" s="274"/>
    </row>
    <row r="17" spans="2:11" ht="15" customHeight="1">
      <c r="B17" s="277"/>
      <c r="C17" s="278"/>
      <c r="D17" s="278"/>
      <c r="E17" s="279" t="s">
        <v>80</v>
      </c>
      <c r="F17" s="396" t="s">
        <v>943</v>
      </c>
      <c r="G17" s="396"/>
      <c r="H17" s="396"/>
      <c r="I17" s="396"/>
      <c r="J17" s="396"/>
      <c r="K17" s="274"/>
    </row>
    <row r="18" spans="2:11" ht="15" customHeight="1">
      <c r="B18" s="277"/>
      <c r="C18" s="278"/>
      <c r="D18" s="278"/>
      <c r="E18" s="279" t="s">
        <v>944</v>
      </c>
      <c r="F18" s="396" t="s">
        <v>945</v>
      </c>
      <c r="G18" s="396"/>
      <c r="H18" s="396"/>
      <c r="I18" s="396"/>
      <c r="J18" s="396"/>
      <c r="K18" s="274"/>
    </row>
    <row r="19" spans="2:11" ht="15" customHeight="1">
      <c r="B19" s="277"/>
      <c r="C19" s="278"/>
      <c r="D19" s="278"/>
      <c r="E19" s="279" t="s">
        <v>94</v>
      </c>
      <c r="F19" s="396" t="s">
        <v>946</v>
      </c>
      <c r="G19" s="396"/>
      <c r="H19" s="396"/>
      <c r="I19" s="396"/>
      <c r="J19" s="396"/>
      <c r="K19" s="274"/>
    </row>
    <row r="20" spans="2:11" ht="15" customHeight="1">
      <c r="B20" s="277"/>
      <c r="C20" s="278"/>
      <c r="D20" s="278"/>
      <c r="E20" s="279" t="s">
        <v>947</v>
      </c>
      <c r="F20" s="396" t="s">
        <v>948</v>
      </c>
      <c r="G20" s="396"/>
      <c r="H20" s="396"/>
      <c r="I20" s="396"/>
      <c r="J20" s="396"/>
      <c r="K20" s="274"/>
    </row>
    <row r="21" spans="2:11" ht="15" customHeight="1">
      <c r="B21" s="277"/>
      <c r="C21" s="278"/>
      <c r="D21" s="278"/>
      <c r="E21" s="279" t="s">
        <v>87</v>
      </c>
      <c r="F21" s="396" t="s">
        <v>949</v>
      </c>
      <c r="G21" s="396"/>
      <c r="H21" s="396"/>
      <c r="I21" s="396"/>
      <c r="J21" s="396"/>
      <c r="K21" s="274"/>
    </row>
    <row r="22" spans="2:11" ht="12.75" customHeight="1">
      <c r="B22" s="277"/>
      <c r="C22" s="278"/>
      <c r="D22" s="278"/>
      <c r="E22" s="278"/>
      <c r="F22" s="278"/>
      <c r="G22" s="278"/>
      <c r="H22" s="278"/>
      <c r="I22" s="278"/>
      <c r="J22" s="278"/>
      <c r="K22" s="274"/>
    </row>
    <row r="23" spans="2:11" ht="15" customHeight="1">
      <c r="B23" s="277"/>
      <c r="C23" s="396" t="s">
        <v>950</v>
      </c>
      <c r="D23" s="396"/>
      <c r="E23" s="396"/>
      <c r="F23" s="396"/>
      <c r="G23" s="396"/>
      <c r="H23" s="396"/>
      <c r="I23" s="396"/>
      <c r="J23" s="396"/>
      <c r="K23" s="274"/>
    </row>
    <row r="24" spans="2:11" ht="15" customHeight="1">
      <c r="B24" s="277"/>
      <c r="C24" s="396" t="s">
        <v>951</v>
      </c>
      <c r="D24" s="396"/>
      <c r="E24" s="396"/>
      <c r="F24" s="396"/>
      <c r="G24" s="396"/>
      <c r="H24" s="396"/>
      <c r="I24" s="396"/>
      <c r="J24" s="396"/>
      <c r="K24" s="274"/>
    </row>
    <row r="25" spans="2:11" ht="15" customHeight="1">
      <c r="B25" s="277"/>
      <c r="C25" s="276"/>
      <c r="D25" s="396" t="s">
        <v>952</v>
      </c>
      <c r="E25" s="396"/>
      <c r="F25" s="396"/>
      <c r="G25" s="396"/>
      <c r="H25" s="396"/>
      <c r="I25" s="396"/>
      <c r="J25" s="396"/>
      <c r="K25" s="274"/>
    </row>
    <row r="26" spans="2:11" ht="15" customHeight="1">
      <c r="B26" s="277"/>
      <c r="C26" s="278"/>
      <c r="D26" s="396" t="s">
        <v>953</v>
      </c>
      <c r="E26" s="396"/>
      <c r="F26" s="396"/>
      <c r="G26" s="396"/>
      <c r="H26" s="396"/>
      <c r="I26" s="396"/>
      <c r="J26" s="396"/>
      <c r="K26" s="274"/>
    </row>
    <row r="27" spans="2:11" ht="12.75" customHeight="1">
      <c r="B27" s="277"/>
      <c r="C27" s="278"/>
      <c r="D27" s="278"/>
      <c r="E27" s="278"/>
      <c r="F27" s="278"/>
      <c r="G27" s="278"/>
      <c r="H27" s="278"/>
      <c r="I27" s="278"/>
      <c r="J27" s="278"/>
      <c r="K27" s="274"/>
    </row>
    <row r="28" spans="2:11" ht="15" customHeight="1">
      <c r="B28" s="277"/>
      <c r="C28" s="278"/>
      <c r="D28" s="396" t="s">
        <v>954</v>
      </c>
      <c r="E28" s="396"/>
      <c r="F28" s="396"/>
      <c r="G28" s="396"/>
      <c r="H28" s="396"/>
      <c r="I28" s="396"/>
      <c r="J28" s="396"/>
      <c r="K28" s="274"/>
    </row>
    <row r="29" spans="2:11" ht="15" customHeight="1">
      <c r="B29" s="277"/>
      <c r="C29" s="278"/>
      <c r="D29" s="396" t="s">
        <v>955</v>
      </c>
      <c r="E29" s="396"/>
      <c r="F29" s="396"/>
      <c r="G29" s="396"/>
      <c r="H29" s="396"/>
      <c r="I29" s="396"/>
      <c r="J29" s="396"/>
      <c r="K29" s="274"/>
    </row>
    <row r="30" spans="2:11" ht="12.75" customHeight="1">
      <c r="B30" s="277"/>
      <c r="C30" s="278"/>
      <c r="D30" s="278"/>
      <c r="E30" s="278"/>
      <c r="F30" s="278"/>
      <c r="G30" s="278"/>
      <c r="H30" s="278"/>
      <c r="I30" s="278"/>
      <c r="J30" s="278"/>
      <c r="K30" s="274"/>
    </row>
    <row r="31" spans="2:11" ht="15" customHeight="1">
      <c r="B31" s="277"/>
      <c r="C31" s="278"/>
      <c r="D31" s="396" t="s">
        <v>956</v>
      </c>
      <c r="E31" s="396"/>
      <c r="F31" s="396"/>
      <c r="G31" s="396"/>
      <c r="H31" s="396"/>
      <c r="I31" s="396"/>
      <c r="J31" s="396"/>
      <c r="K31" s="274"/>
    </row>
    <row r="32" spans="2:11" ht="15" customHeight="1">
      <c r="B32" s="277"/>
      <c r="C32" s="278"/>
      <c r="D32" s="396" t="s">
        <v>957</v>
      </c>
      <c r="E32" s="396"/>
      <c r="F32" s="396"/>
      <c r="G32" s="396"/>
      <c r="H32" s="396"/>
      <c r="I32" s="396"/>
      <c r="J32" s="396"/>
      <c r="K32" s="274"/>
    </row>
    <row r="33" spans="2:11" ht="15" customHeight="1">
      <c r="B33" s="277"/>
      <c r="C33" s="278"/>
      <c r="D33" s="396" t="s">
        <v>958</v>
      </c>
      <c r="E33" s="396"/>
      <c r="F33" s="396"/>
      <c r="G33" s="396"/>
      <c r="H33" s="396"/>
      <c r="I33" s="396"/>
      <c r="J33" s="396"/>
      <c r="K33" s="274"/>
    </row>
    <row r="34" spans="2:11" ht="15" customHeight="1">
      <c r="B34" s="277"/>
      <c r="C34" s="278"/>
      <c r="D34" s="276"/>
      <c r="E34" s="280" t="s">
        <v>129</v>
      </c>
      <c r="F34" s="276"/>
      <c r="G34" s="396" t="s">
        <v>959</v>
      </c>
      <c r="H34" s="396"/>
      <c r="I34" s="396"/>
      <c r="J34" s="396"/>
      <c r="K34" s="274"/>
    </row>
    <row r="35" spans="2:11" ht="30.75" customHeight="1">
      <c r="B35" s="277"/>
      <c r="C35" s="278"/>
      <c r="D35" s="276"/>
      <c r="E35" s="280" t="s">
        <v>960</v>
      </c>
      <c r="F35" s="276"/>
      <c r="G35" s="396" t="s">
        <v>961</v>
      </c>
      <c r="H35" s="396"/>
      <c r="I35" s="396"/>
      <c r="J35" s="396"/>
      <c r="K35" s="274"/>
    </row>
    <row r="36" spans="2:11" ht="15" customHeight="1">
      <c r="B36" s="277"/>
      <c r="C36" s="278"/>
      <c r="D36" s="276"/>
      <c r="E36" s="280" t="s">
        <v>55</v>
      </c>
      <c r="F36" s="276"/>
      <c r="G36" s="396" t="s">
        <v>962</v>
      </c>
      <c r="H36" s="396"/>
      <c r="I36" s="396"/>
      <c r="J36" s="396"/>
      <c r="K36" s="274"/>
    </row>
    <row r="37" spans="2:11" ht="15" customHeight="1">
      <c r="B37" s="277"/>
      <c r="C37" s="278"/>
      <c r="D37" s="276"/>
      <c r="E37" s="280" t="s">
        <v>130</v>
      </c>
      <c r="F37" s="276"/>
      <c r="G37" s="396" t="s">
        <v>963</v>
      </c>
      <c r="H37" s="396"/>
      <c r="I37" s="396"/>
      <c r="J37" s="396"/>
      <c r="K37" s="274"/>
    </row>
    <row r="38" spans="2:11" ht="15" customHeight="1">
      <c r="B38" s="277"/>
      <c r="C38" s="278"/>
      <c r="D38" s="276"/>
      <c r="E38" s="280" t="s">
        <v>131</v>
      </c>
      <c r="F38" s="276"/>
      <c r="G38" s="396" t="s">
        <v>964</v>
      </c>
      <c r="H38" s="396"/>
      <c r="I38" s="396"/>
      <c r="J38" s="396"/>
      <c r="K38" s="274"/>
    </row>
    <row r="39" spans="2:11" ht="15" customHeight="1">
      <c r="B39" s="277"/>
      <c r="C39" s="278"/>
      <c r="D39" s="276"/>
      <c r="E39" s="280" t="s">
        <v>132</v>
      </c>
      <c r="F39" s="276"/>
      <c r="G39" s="396" t="s">
        <v>965</v>
      </c>
      <c r="H39" s="396"/>
      <c r="I39" s="396"/>
      <c r="J39" s="396"/>
      <c r="K39" s="274"/>
    </row>
    <row r="40" spans="2:11" ht="15" customHeight="1">
      <c r="B40" s="277"/>
      <c r="C40" s="278"/>
      <c r="D40" s="276"/>
      <c r="E40" s="280" t="s">
        <v>966</v>
      </c>
      <c r="F40" s="276"/>
      <c r="G40" s="396" t="s">
        <v>967</v>
      </c>
      <c r="H40" s="396"/>
      <c r="I40" s="396"/>
      <c r="J40" s="396"/>
      <c r="K40" s="274"/>
    </row>
    <row r="41" spans="2:11" ht="15" customHeight="1">
      <c r="B41" s="277"/>
      <c r="C41" s="278"/>
      <c r="D41" s="276"/>
      <c r="E41" s="280"/>
      <c r="F41" s="276"/>
      <c r="G41" s="396" t="s">
        <v>968</v>
      </c>
      <c r="H41" s="396"/>
      <c r="I41" s="396"/>
      <c r="J41" s="396"/>
      <c r="K41" s="274"/>
    </row>
    <row r="42" spans="2:11" ht="15" customHeight="1">
      <c r="B42" s="277"/>
      <c r="C42" s="278"/>
      <c r="D42" s="276"/>
      <c r="E42" s="280" t="s">
        <v>969</v>
      </c>
      <c r="F42" s="276"/>
      <c r="G42" s="396" t="s">
        <v>970</v>
      </c>
      <c r="H42" s="396"/>
      <c r="I42" s="396"/>
      <c r="J42" s="396"/>
      <c r="K42" s="274"/>
    </row>
    <row r="43" spans="2:11" ht="15" customHeight="1">
      <c r="B43" s="277"/>
      <c r="C43" s="278"/>
      <c r="D43" s="276"/>
      <c r="E43" s="280" t="s">
        <v>134</v>
      </c>
      <c r="F43" s="276"/>
      <c r="G43" s="396" t="s">
        <v>971</v>
      </c>
      <c r="H43" s="396"/>
      <c r="I43" s="396"/>
      <c r="J43" s="396"/>
      <c r="K43" s="274"/>
    </row>
    <row r="44" spans="2:11" ht="12.75" customHeight="1">
      <c r="B44" s="277"/>
      <c r="C44" s="278"/>
      <c r="D44" s="276"/>
      <c r="E44" s="276"/>
      <c r="F44" s="276"/>
      <c r="G44" s="276"/>
      <c r="H44" s="276"/>
      <c r="I44" s="276"/>
      <c r="J44" s="276"/>
      <c r="K44" s="274"/>
    </row>
    <row r="45" spans="2:11" ht="15" customHeight="1">
      <c r="B45" s="277"/>
      <c r="C45" s="278"/>
      <c r="D45" s="396" t="s">
        <v>972</v>
      </c>
      <c r="E45" s="396"/>
      <c r="F45" s="396"/>
      <c r="G45" s="396"/>
      <c r="H45" s="396"/>
      <c r="I45" s="396"/>
      <c r="J45" s="396"/>
      <c r="K45" s="274"/>
    </row>
    <row r="46" spans="2:11" ht="15" customHeight="1">
      <c r="B46" s="277"/>
      <c r="C46" s="278"/>
      <c r="D46" s="278"/>
      <c r="E46" s="396" t="s">
        <v>973</v>
      </c>
      <c r="F46" s="396"/>
      <c r="G46" s="396"/>
      <c r="H46" s="396"/>
      <c r="I46" s="396"/>
      <c r="J46" s="396"/>
      <c r="K46" s="274"/>
    </row>
    <row r="47" spans="2:11" ht="15" customHeight="1">
      <c r="B47" s="277"/>
      <c r="C47" s="278"/>
      <c r="D47" s="278"/>
      <c r="E47" s="396" t="s">
        <v>974</v>
      </c>
      <c r="F47" s="396"/>
      <c r="G47" s="396"/>
      <c r="H47" s="396"/>
      <c r="I47" s="396"/>
      <c r="J47" s="396"/>
      <c r="K47" s="274"/>
    </row>
    <row r="48" spans="2:11" ht="15" customHeight="1">
      <c r="B48" s="277"/>
      <c r="C48" s="278"/>
      <c r="D48" s="278"/>
      <c r="E48" s="396" t="s">
        <v>975</v>
      </c>
      <c r="F48" s="396"/>
      <c r="G48" s="396"/>
      <c r="H48" s="396"/>
      <c r="I48" s="396"/>
      <c r="J48" s="396"/>
      <c r="K48" s="274"/>
    </row>
    <row r="49" spans="2:11" ht="15" customHeight="1">
      <c r="B49" s="277"/>
      <c r="C49" s="278"/>
      <c r="D49" s="396" t="s">
        <v>976</v>
      </c>
      <c r="E49" s="396"/>
      <c r="F49" s="396"/>
      <c r="G49" s="396"/>
      <c r="H49" s="396"/>
      <c r="I49" s="396"/>
      <c r="J49" s="396"/>
      <c r="K49" s="274"/>
    </row>
    <row r="50" spans="2:11" ht="25.5" customHeight="1">
      <c r="B50" s="273"/>
      <c r="C50" s="398" t="s">
        <v>977</v>
      </c>
      <c r="D50" s="398"/>
      <c r="E50" s="398"/>
      <c r="F50" s="398"/>
      <c r="G50" s="398"/>
      <c r="H50" s="398"/>
      <c r="I50" s="398"/>
      <c r="J50" s="398"/>
      <c r="K50" s="274"/>
    </row>
    <row r="51" spans="2:11" ht="5.25" customHeight="1">
      <c r="B51" s="273"/>
      <c r="C51" s="275"/>
      <c r="D51" s="275"/>
      <c r="E51" s="275"/>
      <c r="F51" s="275"/>
      <c r="G51" s="275"/>
      <c r="H51" s="275"/>
      <c r="I51" s="275"/>
      <c r="J51" s="275"/>
      <c r="K51" s="274"/>
    </row>
    <row r="52" spans="2:11" ht="15" customHeight="1">
      <c r="B52" s="273"/>
      <c r="C52" s="396" t="s">
        <v>978</v>
      </c>
      <c r="D52" s="396"/>
      <c r="E52" s="396"/>
      <c r="F52" s="396"/>
      <c r="G52" s="396"/>
      <c r="H52" s="396"/>
      <c r="I52" s="396"/>
      <c r="J52" s="396"/>
      <c r="K52" s="274"/>
    </row>
    <row r="53" spans="2:11" ht="15" customHeight="1">
      <c r="B53" s="273"/>
      <c r="C53" s="396" t="s">
        <v>979</v>
      </c>
      <c r="D53" s="396"/>
      <c r="E53" s="396"/>
      <c r="F53" s="396"/>
      <c r="G53" s="396"/>
      <c r="H53" s="396"/>
      <c r="I53" s="396"/>
      <c r="J53" s="396"/>
      <c r="K53" s="274"/>
    </row>
    <row r="54" spans="2:11" ht="12.75" customHeight="1">
      <c r="B54" s="273"/>
      <c r="C54" s="276"/>
      <c r="D54" s="276"/>
      <c r="E54" s="276"/>
      <c r="F54" s="276"/>
      <c r="G54" s="276"/>
      <c r="H54" s="276"/>
      <c r="I54" s="276"/>
      <c r="J54" s="276"/>
      <c r="K54" s="274"/>
    </row>
    <row r="55" spans="2:11" ht="15" customHeight="1">
      <c r="B55" s="273"/>
      <c r="C55" s="396" t="s">
        <v>980</v>
      </c>
      <c r="D55" s="396"/>
      <c r="E55" s="396"/>
      <c r="F55" s="396"/>
      <c r="G55" s="396"/>
      <c r="H55" s="396"/>
      <c r="I55" s="396"/>
      <c r="J55" s="396"/>
      <c r="K55" s="274"/>
    </row>
    <row r="56" spans="2:11" ht="15" customHeight="1">
      <c r="B56" s="273"/>
      <c r="C56" s="278"/>
      <c r="D56" s="396" t="s">
        <v>981</v>
      </c>
      <c r="E56" s="396"/>
      <c r="F56" s="396"/>
      <c r="G56" s="396"/>
      <c r="H56" s="396"/>
      <c r="I56" s="396"/>
      <c r="J56" s="396"/>
      <c r="K56" s="274"/>
    </row>
    <row r="57" spans="2:11" ht="15" customHeight="1">
      <c r="B57" s="273"/>
      <c r="C57" s="278"/>
      <c r="D57" s="396" t="s">
        <v>982</v>
      </c>
      <c r="E57" s="396"/>
      <c r="F57" s="396"/>
      <c r="G57" s="396"/>
      <c r="H57" s="396"/>
      <c r="I57" s="396"/>
      <c r="J57" s="396"/>
      <c r="K57" s="274"/>
    </row>
    <row r="58" spans="2:11" ht="15" customHeight="1">
      <c r="B58" s="273"/>
      <c r="C58" s="278"/>
      <c r="D58" s="396" t="s">
        <v>983</v>
      </c>
      <c r="E58" s="396"/>
      <c r="F58" s="396"/>
      <c r="G58" s="396"/>
      <c r="H58" s="396"/>
      <c r="I58" s="396"/>
      <c r="J58" s="396"/>
      <c r="K58" s="274"/>
    </row>
    <row r="59" spans="2:11" ht="15" customHeight="1">
      <c r="B59" s="273"/>
      <c r="C59" s="278"/>
      <c r="D59" s="396" t="s">
        <v>984</v>
      </c>
      <c r="E59" s="396"/>
      <c r="F59" s="396"/>
      <c r="G59" s="396"/>
      <c r="H59" s="396"/>
      <c r="I59" s="396"/>
      <c r="J59" s="396"/>
      <c r="K59" s="274"/>
    </row>
    <row r="60" spans="2:11" ht="15" customHeight="1">
      <c r="B60" s="273"/>
      <c r="C60" s="278"/>
      <c r="D60" s="400" t="s">
        <v>985</v>
      </c>
      <c r="E60" s="400"/>
      <c r="F60" s="400"/>
      <c r="G60" s="400"/>
      <c r="H60" s="400"/>
      <c r="I60" s="400"/>
      <c r="J60" s="400"/>
      <c r="K60" s="274"/>
    </row>
    <row r="61" spans="2:11" ht="15" customHeight="1">
      <c r="B61" s="273"/>
      <c r="C61" s="278"/>
      <c r="D61" s="396" t="s">
        <v>986</v>
      </c>
      <c r="E61" s="396"/>
      <c r="F61" s="396"/>
      <c r="G61" s="396"/>
      <c r="H61" s="396"/>
      <c r="I61" s="396"/>
      <c r="J61" s="396"/>
      <c r="K61" s="274"/>
    </row>
    <row r="62" spans="2:11" ht="12.75" customHeight="1">
      <c r="B62" s="273"/>
      <c r="C62" s="278"/>
      <c r="D62" s="278"/>
      <c r="E62" s="281"/>
      <c r="F62" s="278"/>
      <c r="G62" s="278"/>
      <c r="H62" s="278"/>
      <c r="I62" s="278"/>
      <c r="J62" s="278"/>
      <c r="K62" s="274"/>
    </row>
    <row r="63" spans="2:11" ht="15" customHeight="1">
      <c r="B63" s="273"/>
      <c r="C63" s="278"/>
      <c r="D63" s="396" t="s">
        <v>987</v>
      </c>
      <c r="E63" s="396"/>
      <c r="F63" s="396"/>
      <c r="G63" s="396"/>
      <c r="H63" s="396"/>
      <c r="I63" s="396"/>
      <c r="J63" s="396"/>
      <c r="K63" s="274"/>
    </row>
    <row r="64" spans="2:11" ht="15" customHeight="1">
      <c r="B64" s="273"/>
      <c r="C64" s="278"/>
      <c r="D64" s="400" t="s">
        <v>988</v>
      </c>
      <c r="E64" s="400"/>
      <c r="F64" s="400"/>
      <c r="G64" s="400"/>
      <c r="H64" s="400"/>
      <c r="I64" s="400"/>
      <c r="J64" s="400"/>
      <c r="K64" s="274"/>
    </row>
    <row r="65" spans="2:11" ht="15" customHeight="1">
      <c r="B65" s="273"/>
      <c r="C65" s="278"/>
      <c r="D65" s="396" t="s">
        <v>989</v>
      </c>
      <c r="E65" s="396"/>
      <c r="F65" s="396"/>
      <c r="G65" s="396"/>
      <c r="H65" s="396"/>
      <c r="I65" s="396"/>
      <c r="J65" s="396"/>
      <c r="K65" s="274"/>
    </row>
    <row r="66" spans="2:11" ht="15" customHeight="1">
      <c r="B66" s="273"/>
      <c r="C66" s="278"/>
      <c r="D66" s="396" t="s">
        <v>990</v>
      </c>
      <c r="E66" s="396"/>
      <c r="F66" s="396"/>
      <c r="G66" s="396"/>
      <c r="H66" s="396"/>
      <c r="I66" s="396"/>
      <c r="J66" s="396"/>
      <c r="K66" s="274"/>
    </row>
    <row r="67" spans="2:11" ht="15" customHeight="1">
      <c r="B67" s="273"/>
      <c r="C67" s="278"/>
      <c r="D67" s="396" t="s">
        <v>991</v>
      </c>
      <c r="E67" s="396"/>
      <c r="F67" s="396"/>
      <c r="G67" s="396"/>
      <c r="H67" s="396"/>
      <c r="I67" s="396"/>
      <c r="J67" s="396"/>
      <c r="K67" s="274"/>
    </row>
    <row r="68" spans="2:11" ht="15" customHeight="1">
      <c r="B68" s="273"/>
      <c r="C68" s="278"/>
      <c r="D68" s="396" t="s">
        <v>992</v>
      </c>
      <c r="E68" s="396"/>
      <c r="F68" s="396"/>
      <c r="G68" s="396"/>
      <c r="H68" s="396"/>
      <c r="I68" s="396"/>
      <c r="J68" s="396"/>
      <c r="K68" s="274"/>
    </row>
    <row r="69" spans="2:11" ht="12.75" customHeight="1">
      <c r="B69" s="282"/>
      <c r="C69" s="283"/>
      <c r="D69" s="283"/>
      <c r="E69" s="283"/>
      <c r="F69" s="283"/>
      <c r="G69" s="283"/>
      <c r="H69" s="283"/>
      <c r="I69" s="283"/>
      <c r="J69" s="283"/>
      <c r="K69" s="284"/>
    </row>
    <row r="70" spans="2:11" ht="18.75" customHeight="1">
      <c r="B70" s="285"/>
      <c r="C70" s="285"/>
      <c r="D70" s="285"/>
      <c r="E70" s="285"/>
      <c r="F70" s="285"/>
      <c r="G70" s="285"/>
      <c r="H70" s="285"/>
      <c r="I70" s="285"/>
      <c r="J70" s="285"/>
      <c r="K70" s="286"/>
    </row>
    <row r="71" spans="2:11" ht="18.75" customHeight="1">
      <c r="B71" s="286"/>
      <c r="C71" s="286"/>
      <c r="D71" s="286"/>
      <c r="E71" s="286"/>
      <c r="F71" s="286"/>
      <c r="G71" s="286"/>
      <c r="H71" s="286"/>
      <c r="I71" s="286"/>
      <c r="J71" s="286"/>
      <c r="K71" s="286"/>
    </row>
    <row r="72" spans="2:11" ht="7.5" customHeight="1">
      <c r="B72" s="287"/>
      <c r="C72" s="288"/>
      <c r="D72" s="288"/>
      <c r="E72" s="288"/>
      <c r="F72" s="288"/>
      <c r="G72" s="288"/>
      <c r="H72" s="288"/>
      <c r="I72" s="288"/>
      <c r="J72" s="288"/>
      <c r="K72" s="289"/>
    </row>
    <row r="73" spans="2:11" ht="45" customHeight="1">
      <c r="B73" s="290"/>
      <c r="C73" s="401" t="s">
        <v>103</v>
      </c>
      <c r="D73" s="401"/>
      <c r="E73" s="401"/>
      <c r="F73" s="401"/>
      <c r="G73" s="401"/>
      <c r="H73" s="401"/>
      <c r="I73" s="401"/>
      <c r="J73" s="401"/>
      <c r="K73" s="291"/>
    </row>
    <row r="74" spans="2:11" ht="17.25" customHeight="1">
      <c r="B74" s="290"/>
      <c r="C74" s="292" t="s">
        <v>993</v>
      </c>
      <c r="D74" s="292"/>
      <c r="E74" s="292"/>
      <c r="F74" s="292" t="s">
        <v>994</v>
      </c>
      <c r="G74" s="293"/>
      <c r="H74" s="292" t="s">
        <v>130</v>
      </c>
      <c r="I74" s="292" t="s">
        <v>59</v>
      </c>
      <c r="J74" s="292" t="s">
        <v>995</v>
      </c>
      <c r="K74" s="291"/>
    </row>
    <row r="75" spans="2:11" ht="17.25" customHeight="1">
      <c r="B75" s="290"/>
      <c r="C75" s="294" t="s">
        <v>996</v>
      </c>
      <c r="D75" s="294"/>
      <c r="E75" s="294"/>
      <c r="F75" s="295" t="s">
        <v>997</v>
      </c>
      <c r="G75" s="296"/>
      <c r="H75" s="294"/>
      <c r="I75" s="294"/>
      <c r="J75" s="294" t="s">
        <v>998</v>
      </c>
      <c r="K75" s="291"/>
    </row>
    <row r="76" spans="2:11" ht="5.25" customHeight="1">
      <c r="B76" s="290"/>
      <c r="C76" s="297"/>
      <c r="D76" s="297"/>
      <c r="E76" s="297"/>
      <c r="F76" s="297"/>
      <c r="G76" s="298"/>
      <c r="H76" s="297"/>
      <c r="I76" s="297"/>
      <c r="J76" s="297"/>
      <c r="K76" s="291"/>
    </row>
    <row r="77" spans="2:11" ht="15" customHeight="1">
      <c r="B77" s="290"/>
      <c r="C77" s="280" t="s">
        <v>55</v>
      </c>
      <c r="D77" s="297"/>
      <c r="E77" s="297"/>
      <c r="F77" s="299" t="s">
        <v>999</v>
      </c>
      <c r="G77" s="298"/>
      <c r="H77" s="280" t="s">
        <v>1000</v>
      </c>
      <c r="I77" s="280" t="s">
        <v>1001</v>
      </c>
      <c r="J77" s="280">
        <v>20</v>
      </c>
      <c r="K77" s="291"/>
    </row>
    <row r="78" spans="2:11" ht="15" customHeight="1">
      <c r="B78" s="290"/>
      <c r="C78" s="280" t="s">
        <v>1002</v>
      </c>
      <c r="D78" s="280"/>
      <c r="E78" s="280"/>
      <c r="F78" s="299" t="s">
        <v>999</v>
      </c>
      <c r="G78" s="298"/>
      <c r="H78" s="280" t="s">
        <v>1003</v>
      </c>
      <c r="I78" s="280" t="s">
        <v>1001</v>
      </c>
      <c r="J78" s="280">
        <v>120</v>
      </c>
      <c r="K78" s="291"/>
    </row>
    <row r="79" spans="2:11" ht="15" customHeight="1">
      <c r="B79" s="300"/>
      <c r="C79" s="280" t="s">
        <v>1004</v>
      </c>
      <c r="D79" s="280"/>
      <c r="E79" s="280"/>
      <c r="F79" s="299" t="s">
        <v>1005</v>
      </c>
      <c r="G79" s="298"/>
      <c r="H79" s="280" t="s">
        <v>1006</v>
      </c>
      <c r="I79" s="280" t="s">
        <v>1001</v>
      </c>
      <c r="J79" s="280">
        <v>50</v>
      </c>
      <c r="K79" s="291"/>
    </row>
    <row r="80" spans="2:11" ht="15" customHeight="1">
      <c r="B80" s="300"/>
      <c r="C80" s="280" t="s">
        <v>1007</v>
      </c>
      <c r="D80" s="280"/>
      <c r="E80" s="280"/>
      <c r="F80" s="299" t="s">
        <v>999</v>
      </c>
      <c r="G80" s="298"/>
      <c r="H80" s="280" t="s">
        <v>1008</v>
      </c>
      <c r="I80" s="280" t="s">
        <v>1009</v>
      </c>
      <c r="J80" s="280"/>
      <c r="K80" s="291"/>
    </row>
    <row r="81" spans="2:11" ht="15" customHeight="1">
      <c r="B81" s="300"/>
      <c r="C81" s="301" t="s">
        <v>1010</v>
      </c>
      <c r="D81" s="301"/>
      <c r="E81" s="301"/>
      <c r="F81" s="302" t="s">
        <v>1005</v>
      </c>
      <c r="G81" s="301"/>
      <c r="H81" s="301" t="s">
        <v>1011</v>
      </c>
      <c r="I81" s="301" t="s">
        <v>1001</v>
      </c>
      <c r="J81" s="301">
        <v>15</v>
      </c>
      <c r="K81" s="291"/>
    </row>
    <row r="82" spans="2:11" ht="15" customHeight="1">
      <c r="B82" s="300"/>
      <c r="C82" s="301" t="s">
        <v>1012</v>
      </c>
      <c r="D82" s="301"/>
      <c r="E82" s="301"/>
      <c r="F82" s="302" t="s">
        <v>1005</v>
      </c>
      <c r="G82" s="301"/>
      <c r="H82" s="301" t="s">
        <v>1013</v>
      </c>
      <c r="I82" s="301" t="s">
        <v>1001</v>
      </c>
      <c r="J82" s="301">
        <v>15</v>
      </c>
      <c r="K82" s="291"/>
    </row>
    <row r="83" spans="2:11" ht="15" customHeight="1">
      <c r="B83" s="300"/>
      <c r="C83" s="301" t="s">
        <v>1014</v>
      </c>
      <c r="D83" s="301"/>
      <c r="E83" s="301"/>
      <c r="F83" s="302" t="s">
        <v>1005</v>
      </c>
      <c r="G83" s="301"/>
      <c r="H83" s="301" t="s">
        <v>1015</v>
      </c>
      <c r="I83" s="301" t="s">
        <v>1001</v>
      </c>
      <c r="J83" s="301">
        <v>20</v>
      </c>
      <c r="K83" s="291"/>
    </row>
    <row r="84" spans="2:11" ht="15" customHeight="1">
      <c r="B84" s="300"/>
      <c r="C84" s="301" t="s">
        <v>1016</v>
      </c>
      <c r="D84" s="301"/>
      <c r="E84" s="301"/>
      <c r="F84" s="302" t="s">
        <v>1005</v>
      </c>
      <c r="G84" s="301"/>
      <c r="H84" s="301" t="s">
        <v>1017</v>
      </c>
      <c r="I84" s="301" t="s">
        <v>1001</v>
      </c>
      <c r="J84" s="301">
        <v>20</v>
      </c>
      <c r="K84" s="291"/>
    </row>
    <row r="85" spans="2:11" ht="15" customHeight="1">
      <c r="B85" s="300"/>
      <c r="C85" s="280" t="s">
        <v>1018</v>
      </c>
      <c r="D85" s="280"/>
      <c r="E85" s="280"/>
      <c r="F85" s="299" t="s">
        <v>1005</v>
      </c>
      <c r="G85" s="298"/>
      <c r="H85" s="280" t="s">
        <v>1019</v>
      </c>
      <c r="I85" s="280" t="s">
        <v>1001</v>
      </c>
      <c r="J85" s="280">
        <v>50</v>
      </c>
      <c r="K85" s="291"/>
    </row>
    <row r="86" spans="2:11" ht="15" customHeight="1">
      <c r="B86" s="300"/>
      <c r="C86" s="280" t="s">
        <v>1020</v>
      </c>
      <c r="D86" s="280"/>
      <c r="E86" s="280"/>
      <c r="F86" s="299" t="s">
        <v>1005</v>
      </c>
      <c r="G86" s="298"/>
      <c r="H86" s="280" t="s">
        <v>1021</v>
      </c>
      <c r="I86" s="280" t="s">
        <v>1001</v>
      </c>
      <c r="J86" s="280">
        <v>20</v>
      </c>
      <c r="K86" s="291"/>
    </row>
    <row r="87" spans="2:11" ht="15" customHeight="1">
      <c r="B87" s="300"/>
      <c r="C87" s="280" t="s">
        <v>1022</v>
      </c>
      <c r="D87" s="280"/>
      <c r="E87" s="280"/>
      <c r="F87" s="299" t="s">
        <v>1005</v>
      </c>
      <c r="G87" s="298"/>
      <c r="H87" s="280" t="s">
        <v>1023</v>
      </c>
      <c r="I87" s="280" t="s">
        <v>1001</v>
      </c>
      <c r="J87" s="280">
        <v>20</v>
      </c>
      <c r="K87" s="291"/>
    </row>
    <row r="88" spans="2:11" ht="15" customHeight="1">
      <c r="B88" s="300"/>
      <c r="C88" s="280" t="s">
        <v>1024</v>
      </c>
      <c r="D88" s="280"/>
      <c r="E88" s="280"/>
      <c r="F88" s="299" t="s">
        <v>1005</v>
      </c>
      <c r="G88" s="298"/>
      <c r="H88" s="280" t="s">
        <v>1025</v>
      </c>
      <c r="I88" s="280" t="s">
        <v>1001</v>
      </c>
      <c r="J88" s="280">
        <v>50</v>
      </c>
      <c r="K88" s="291"/>
    </row>
    <row r="89" spans="2:11" ht="15" customHeight="1">
      <c r="B89" s="300"/>
      <c r="C89" s="280" t="s">
        <v>1026</v>
      </c>
      <c r="D89" s="280"/>
      <c r="E89" s="280"/>
      <c r="F89" s="299" t="s">
        <v>1005</v>
      </c>
      <c r="G89" s="298"/>
      <c r="H89" s="280" t="s">
        <v>1026</v>
      </c>
      <c r="I89" s="280" t="s">
        <v>1001</v>
      </c>
      <c r="J89" s="280">
        <v>50</v>
      </c>
      <c r="K89" s="291"/>
    </row>
    <row r="90" spans="2:11" ht="15" customHeight="1">
      <c r="B90" s="300"/>
      <c r="C90" s="280" t="s">
        <v>135</v>
      </c>
      <c r="D90" s="280"/>
      <c r="E90" s="280"/>
      <c r="F90" s="299" t="s">
        <v>1005</v>
      </c>
      <c r="G90" s="298"/>
      <c r="H90" s="280" t="s">
        <v>1027</v>
      </c>
      <c r="I90" s="280" t="s">
        <v>1001</v>
      </c>
      <c r="J90" s="280">
        <v>255</v>
      </c>
      <c r="K90" s="291"/>
    </row>
    <row r="91" spans="2:11" ht="15" customHeight="1">
      <c r="B91" s="300"/>
      <c r="C91" s="280" t="s">
        <v>1028</v>
      </c>
      <c r="D91" s="280"/>
      <c r="E91" s="280"/>
      <c r="F91" s="299" t="s">
        <v>999</v>
      </c>
      <c r="G91" s="298"/>
      <c r="H91" s="280" t="s">
        <v>1029</v>
      </c>
      <c r="I91" s="280" t="s">
        <v>1030</v>
      </c>
      <c r="J91" s="280"/>
      <c r="K91" s="291"/>
    </row>
    <row r="92" spans="2:11" ht="15" customHeight="1">
      <c r="B92" s="300"/>
      <c r="C92" s="280" t="s">
        <v>1031</v>
      </c>
      <c r="D92" s="280"/>
      <c r="E92" s="280"/>
      <c r="F92" s="299" t="s">
        <v>999</v>
      </c>
      <c r="G92" s="298"/>
      <c r="H92" s="280" t="s">
        <v>1032</v>
      </c>
      <c r="I92" s="280" t="s">
        <v>1033</v>
      </c>
      <c r="J92" s="280"/>
      <c r="K92" s="291"/>
    </row>
    <row r="93" spans="2:11" ht="15" customHeight="1">
      <c r="B93" s="300"/>
      <c r="C93" s="280" t="s">
        <v>1034</v>
      </c>
      <c r="D93" s="280"/>
      <c r="E93" s="280"/>
      <c r="F93" s="299" t="s">
        <v>999</v>
      </c>
      <c r="G93" s="298"/>
      <c r="H93" s="280" t="s">
        <v>1034</v>
      </c>
      <c r="I93" s="280" t="s">
        <v>1033</v>
      </c>
      <c r="J93" s="280"/>
      <c r="K93" s="291"/>
    </row>
    <row r="94" spans="2:11" ht="15" customHeight="1">
      <c r="B94" s="300"/>
      <c r="C94" s="280" t="s">
        <v>40</v>
      </c>
      <c r="D94" s="280"/>
      <c r="E94" s="280"/>
      <c r="F94" s="299" t="s">
        <v>999</v>
      </c>
      <c r="G94" s="298"/>
      <c r="H94" s="280" t="s">
        <v>1035</v>
      </c>
      <c r="I94" s="280" t="s">
        <v>1033</v>
      </c>
      <c r="J94" s="280"/>
      <c r="K94" s="291"/>
    </row>
    <row r="95" spans="2:11" ht="15" customHeight="1">
      <c r="B95" s="300"/>
      <c r="C95" s="280" t="s">
        <v>50</v>
      </c>
      <c r="D95" s="280"/>
      <c r="E95" s="280"/>
      <c r="F95" s="299" t="s">
        <v>999</v>
      </c>
      <c r="G95" s="298"/>
      <c r="H95" s="280" t="s">
        <v>1036</v>
      </c>
      <c r="I95" s="280" t="s">
        <v>1033</v>
      </c>
      <c r="J95" s="280"/>
      <c r="K95" s="291"/>
    </row>
    <row r="96" spans="2:11" ht="15" customHeight="1">
      <c r="B96" s="303"/>
      <c r="C96" s="304"/>
      <c r="D96" s="304"/>
      <c r="E96" s="304"/>
      <c r="F96" s="304"/>
      <c r="G96" s="304"/>
      <c r="H96" s="304"/>
      <c r="I96" s="304"/>
      <c r="J96" s="304"/>
      <c r="K96" s="305"/>
    </row>
    <row r="97" spans="2:11" ht="18.75" customHeight="1">
      <c r="B97" s="306"/>
      <c r="C97" s="307"/>
      <c r="D97" s="307"/>
      <c r="E97" s="307"/>
      <c r="F97" s="307"/>
      <c r="G97" s="307"/>
      <c r="H97" s="307"/>
      <c r="I97" s="307"/>
      <c r="J97" s="307"/>
      <c r="K97" s="306"/>
    </row>
    <row r="98" spans="2:11" ht="18.75" customHeight="1">
      <c r="B98" s="286"/>
      <c r="C98" s="286"/>
      <c r="D98" s="286"/>
      <c r="E98" s="286"/>
      <c r="F98" s="286"/>
      <c r="G98" s="286"/>
      <c r="H98" s="286"/>
      <c r="I98" s="286"/>
      <c r="J98" s="286"/>
      <c r="K98" s="286"/>
    </row>
    <row r="99" spans="2:11" ht="7.5" customHeight="1">
      <c r="B99" s="287"/>
      <c r="C99" s="288"/>
      <c r="D99" s="288"/>
      <c r="E99" s="288"/>
      <c r="F99" s="288"/>
      <c r="G99" s="288"/>
      <c r="H99" s="288"/>
      <c r="I99" s="288"/>
      <c r="J99" s="288"/>
      <c r="K99" s="289"/>
    </row>
    <row r="100" spans="2:11" ht="45" customHeight="1">
      <c r="B100" s="290"/>
      <c r="C100" s="401" t="s">
        <v>1037</v>
      </c>
      <c r="D100" s="401"/>
      <c r="E100" s="401"/>
      <c r="F100" s="401"/>
      <c r="G100" s="401"/>
      <c r="H100" s="401"/>
      <c r="I100" s="401"/>
      <c r="J100" s="401"/>
      <c r="K100" s="291"/>
    </row>
    <row r="101" spans="2:11" ht="17.25" customHeight="1">
      <c r="B101" s="290"/>
      <c r="C101" s="292" t="s">
        <v>993</v>
      </c>
      <c r="D101" s="292"/>
      <c r="E101" s="292"/>
      <c r="F101" s="292" t="s">
        <v>994</v>
      </c>
      <c r="G101" s="293"/>
      <c r="H101" s="292" t="s">
        <v>130</v>
      </c>
      <c r="I101" s="292" t="s">
        <v>59</v>
      </c>
      <c r="J101" s="292" t="s">
        <v>995</v>
      </c>
      <c r="K101" s="291"/>
    </row>
    <row r="102" spans="2:11" ht="17.25" customHeight="1">
      <c r="B102" s="290"/>
      <c r="C102" s="294" t="s">
        <v>996</v>
      </c>
      <c r="D102" s="294"/>
      <c r="E102" s="294"/>
      <c r="F102" s="295" t="s">
        <v>997</v>
      </c>
      <c r="G102" s="296"/>
      <c r="H102" s="294"/>
      <c r="I102" s="294"/>
      <c r="J102" s="294" t="s">
        <v>998</v>
      </c>
      <c r="K102" s="291"/>
    </row>
    <row r="103" spans="2:11" ht="5.25" customHeight="1">
      <c r="B103" s="290"/>
      <c r="C103" s="292"/>
      <c r="D103" s="292"/>
      <c r="E103" s="292"/>
      <c r="F103" s="292"/>
      <c r="G103" s="308"/>
      <c r="H103" s="292"/>
      <c r="I103" s="292"/>
      <c r="J103" s="292"/>
      <c r="K103" s="291"/>
    </row>
    <row r="104" spans="2:11" ht="15" customHeight="1">
      <c r="B104" s="290"/>
      <c r="C104" s="280" t="s">
        <v>55</v>
      </c>
      <c r="D104" s="297"/>
      <c r="E104" s="297"/>
      <c r="F104" s="299" t="s">
        <v>999</v>
      </c>
      <c r="G104" s="308"/>
      <c r="H104" s="280" t="s">
        <v>1038</v>
      </c>
      <c r="I104" s="280" t="s">
        <v>1001</v>
      </c>
      <c r="J104" s="280">
        <v>20</v>
      </c>
      <c r="K104" s="291"/>
    </row>
    <row r="105" spans="2:11" ht="15" customHeight="1">
      <c r="B105" s="290"/>
      <c r="C105" s="280" t="s">
        <v>1002</v>
      </c>
      <c r="D105" s="280"/>
      <c r="E105" s="280"/>
      <c r="F105" s="299" t="s">
        <v>999</v>
      </c>
      <c r="G105" s="280"/>
      <c r="H105" s="280" t="s">
        <v>1038</v>
      </c>
      <c r="I105" s="280" t="s">
        <v>1001</v>
      </c>
      <c r="J105" s="280">
        <v>120</v>
      </c>
      <c r="K105" s="291"/>
    </row>
    <row r="106" spans="2:11" ht="15" customHeight="1">
      <c r="B106" s="300"/>
      <c r="C106" s="280" t="s">
        <v>1004</v>
      </c>
      <c r="D106" s="280"/>
      <c r="E106" s="280"/>
      <c r="F106" s="299" t="s">
        <v>1005</v>
      </c>
      <c r="G106" s="280"/>
      <c r="H106" s="280" t="s">
        <v>1038</v>
      </c>
      <c r="I106" s="280" t="s">
        <v>1001</v>
      </c>
      <c r="J106" s="280">
        <v>50</v>
      </c>
      <c r="K106" s="291"/>
    </row>
    <row r="107" spans="2:11" ht="15" customHeight="1">
      <c r="B107" s="300"/>
      <c r="C107" s="280" t="s">
        <v>1007</v>
      </c>
      <c r="D107" s="280"/>
      <c r="E107" s="280"/>
      <c r="F107" s="299" t="s">
        <v>999</v>
      </c>
      <c r="G107" s="280"/>
      <c r="H107" s="280" t="s">
        <v>1038</v>
      </c>
      <c r="I107" s="280" t="s">
        <v>1009</v>
      </c>
      <c r="J107" s="280"/>
      <c r="K107" s="291"/>
    </row>
    <row r="108" spans="2:11" ht="15" customHeight="1">
      <c r="B108" s="300"/>
      <c r="C108" s="280" t="s">
        <v>1018</v>
      </c>
      <c r="D108" s="280"/>
      <c r="E108" s="280"/>
      <c r="F108" s="299" t="s">
        <v>1005</v>
      </c>
      <c r="G108" s="280"/>
      <c r="H108" s="280" t="s">
        <v>1038</v>
      </c>
      <c r="I108" s="280" t="s">
        <v>1001</v>
      </c>
      <c r="J108" s="280">
        <v>50</v>
      </c>
      <c r="K108" s="291"/>
    </row>
    <row r="109" spans="2:11" ht="15" customHeight="1">
      <c r="B109" s="300"/>
      <c r="C109" s="280" t="s">
        <v>1026</v>
      </c>
      <c r="D109" s="280"/>
      <c r="E109" s="280"/>
      <c r="F109" s="299" t="s">
        <v>1005</v>
      </c>
      <c r="G109" s="280"/>
      <c r="H109" s="280" t="s">
        <v>1038</v>
      </c>
      <c r="I109" s="280" t="s">
        <v>1001</v>
      </c>
      <c r="J109" s="280">
        <v>50</v>
      </c>
      <c r="K109" s="291"/>
    </row>
    <row r="110" spans="2:11" ht="15" customHeight="1">
      <c r="B110" s="300"/>
      <c r="C110" s="280" t="s">
        <v>1024</v>
      </c>
      <c r="D110" s="280"/>
      <c r="E110" s="280"/>
      <c r="F110" s="299" t="s">
        <v>1005</v>
      </c>
      <c r="G110" s="280"/>
      <c r="H110" s="280" t="s">
        <v>1038</v>
      </c>
      <c r="I110" s="280" t="s">
        <v>1001</v>
      </c>
      <c r="J110" s="280">
        <v>50</v>
      </c>
      <c r="K110" s="291"/>
    </row>
    <row r="111" spans="2:11" ht="15" customHeight="1">
      <c r="B111" s="300"/>
      <c r="C111" s="280" t="s">
        <v>55</v>
      </c>
      <c r="D111" s="280"/>
      <c r="E111" s="280"/>
      <c r="F111" s="299" t="s">
        <v>999</v>
      </c>
      <c r="G111" s="280"/>
      <c r="H111" s="280" t="s">
        <v>1039</v>
      </c>
      <c r="I111" s="280" t="s">
        <v>1001</v>
      </c>
      <c r="J111" s="280">
        <v>20</v>
      </c>
      <c r="K111" s="291"/>
    </row>
    <row r="112" spans="2:11" ht="15" customHeight="1">
      <c r="B112" s="300"/>
      <c r="C112" s="280" t="s">
        <v>1040</v>
      </c>
      <c r="D112" s="280"/>
      <c r="E112" s="280"/>
      <c r="F112" s="299" t="s">
        <v>999</v>
      </c>
      <c r="G112" s="280"/>
      <c r="H112" s="280" t="s">
        <v>1041</v>
      </c>
      <c r="I112" s="280" t="s">
        <v>1001</v>
      </c>
      <c r="J112" s="280">
        <v>120</v>
      </c>
      <c r="K112" s="291"/>
    </row>
    <row r="113" spans="2:11" ht="15" customHeight="1">
      <c r="B113" s="300"/>
      <c r="C113" s="280" t="s">
        <v>40</v>
      </c>
      <c r="D113" s="280"/>
      <c r="E113" s="280"/>
      <c r="F113" s="299" t="s">
        <v>999</v>
      </c>
      <c r="G113" s="280"/>
      <c r="H113" s="280" t="s">
        <v>1042</v>
      </c>
      <c r="I113" s="280" t="s">
        <v>1033</v>
      </c>
      <c r="J113" s="280"/>
      <c r="K113" s="291"/>
    </row>
    <row r="114" spans="2:11" ht="15" customHeight="1">
      <c r="B114" s="300"/>
      <c r="C114" s="280" t="s">
        <v>50</v>
      </c>
      <c r="D114" s="280"/>
      <c r="E114" s="280"/>
      <c r="F114" s="299" t="s">
        <v>999</v>
      </c>
      <c r="G114" s="280"/>
      <c r="H114" s="280" t="s">
        <v>1043</v>
      </c>
      <c r="I114" s="280" t="s">
        <v>1033</v>
      </c>
      <c r="J114" s="280"/>
      <c r="K114" s="291"/>
    </row>
    <row r="115" spans="2:11" ht="15" customHeight="1">
      <c r="B115" s="300"/>
      <c r="C115" s="280" t="s">
        <v>59</v>
      </c>
      <c r="D115" s="280"/>
      <c r="E115" s="280"/>
      <c r="F115" s="299" t="s">
        <v>999</v>
      </c>
      <c r="G115" s="280"/>
      <c r="H115" s="280" t="s">
        <v>1044</v>
      </c>
      <c r="I115" s="280" t="s">
        <v>1045</v>
      </c>
      <c r="J115" s="280"/>
      <c r="K115" s="291"/>
    </row>
    <row r="116" spans="2:11" ht="15" customHeight="1">
      <c r="B116" s="303"/>
      <c r="C116" s="309"/>
      <c r="D116" s="309"/>
      <c r="E116" s="309"/>
      <c r="F116" s="309"/>
      <c r="G116" s="309"/>
      <c r="H116" s="309"/>
      <c r="I116" s="309"/>
      <c r="J116" s="309"/>
      <c r="K116" s="305"/>
    </row>
    <row r="117" spans="2:11" ht="18.75" customHeight="1">
      <c r="B117" s="310"/>
      <c r="C117" s="276"/>
      <c r="D117" s="276"/>
      <c r="E117" s="276"/>
      <c r="F117" s="311"/>
      <c r="G117" s="276"/>
      <c r="H117" s="276"/>
      <c r="I117" s="276"/>
      <c r="J117" s="276"/>
      <c r="K117" s="310"/>
    </row>
    <row r="118" spans="2:11" ht="18.75" customHeight="1">
      <c r="B118" s="286"/>
      <c r="C118" s="286"/>
      <c r="D118" s="286"/>
      <c r="E118" s="286"/>
      <c r="F118" s="286"/>
      <c r="G118" s="286"/>
      <c r="H118" s="286"/>
      <c r="I118" s="286"/>
      <c r="J118" s="286"/>
      <c r="K118" s="286"/>
    </row>
    <row r="119" spans="2:11" ht="7.5" customHeight="1">
      <c r="B119" s="312"/>
      <c r="C119" s="313"/>
      <c r="D119" s="313"/>
      <c r="E119" s="313"/>
      <c r="F119" s="313"/>
      <c r="G119" s="313"/>
      <c r="H119" s="313"/>
      <c r="I119" s="313"/>
      <c r="J119" s="313"/>
      <c r="K119" s="314"/>
    </row>
    <row r="120" spans="2:11" ht="45" customHeight="1">
      <c r="B120" s="315"/>
      <c r="C120" s="397" t="s">
        <v>1046</v>
      </c>
      <c r="D120" s="397"/>
      <c r="E120" s="397"/>
      <c r="F120" s="397"/>
      <c r="G120" s="397"/>
      <c r="H120" s="397"/>
      <c r="I120" s="397"/>
      <c r="J120" s="397"/>
      <c r="K120" s="316"/>
    </row>
    <row r="121" spans="2:11" ht="17.25" customHeight="1">
      <c r="B121" s="317"/>
      <c r="C121" s="292" t="s">
        <v>993</v>
      </c>
      <c r="D121" s="292"/>
      <c r="E121" s="292"/>
      <c r="F121" s="292" t="s">
        <v>994</v>
      </c>
      <c r="G121" s="293"/>
      <c r="H121" s="292" t="s">
        <v>130</v>
      </c>
      <c r="I121" s="292" t="s">
        <v>59</v>
      </c>
      <c r="J121" s="292" t="s">
        <v>995</v>
      </c>
      <c r="K121" s="318"/>
    </row>
    <row r="122" spans="2:11" ht="17.25" customHeight="1">
      <c r="B122" s="317"/>
      <c r="C122" s="294" t="s">
        <v>996</v>
      </c>
      <c r="D122" s="294"/>
      <c r="E122" s="294"/>
      <c r="F122" s="295" t="s">
        <v>997</v>
      </c>
      <c r="G122" s="296"/>
      <c r="H122" s="294"/>
      <c r="I122" s="294"/>
      <c r="J122" s="294" t="s">
        <v>998</v>
      </c>
      <c r="K122" s="318"/>
    </row>
    <row r="123" spans="2:11" ht="5.25" customHeight="1">
      <c r="B123" s="319"/>
      <c r="C123" s="297"/>
      <c r="D123" s="297"/>
      <c r="E123" s="297"/>
      <c r="F123" s="297"/>
      <c r="G123" s="280"/>
      <c r="H123" s="297"/>
      <c r="I123" s="297"/>
      <c r="J123" s="297"/>
      <c r="K123" s="320"/>
    </row>
    <row r="124" spans="2:11" ht="15" customHeight="1">
      <c r="B124" s="319"/>
      <c r="C124" s="280" t="s">
        <v>1002</v>
      </c>
      <c r="D124" s="297"/>
      <c r="E124" s="297"/>
      <c r="F124" s="299" t="s">
        <v>999</v>
      </c>
      <c r="G124" s="280"/>
      <c r="H124" s="280" t="s">
        <v>1038</v>
      </c>
      <c r="I124" s="280" t="s">
        <v>1001</v>
      </c>
      <c r="J124" s="280">
        <v>120</v>
      </c>
      <c r="K124" s="321"/>
    </row>
    <row r="125" spans="2:11" ht="15" customHeight="1">
      <c r="B125" s="319"/>
      <c r="C125" s="280" t="s">
        <v>1047</v>
      </c>
      <c r="D125" s="280"/>
      <c r="E125" s="280"/>
      <c r="F125" s="299" t="s">
        <v>999</v>
      </c>
      <c r="G125" s="280"/>
      <c r="H125" s="280" t="s">
        <v>1048</v>
      </c>
      <c r="I125" s="280" t="s">
        <v>1001</v>
      </c>
      <c r="J125" s="280" t="s">
        <v>1049</v>
      </c>
      <c r="K125" s="321"/>
    </row>
    <row r="126" spans="2:11" ht="15" customHeight="1">
      <c r="B126" s="319"/>
      <c r="C126" s="280" t="s">
        <v>87</v>
      </c>
      <c r="D126" s="280"/>
      <c r="E126" s="280"/>
      <c r="F126" s="299" t="s">
        <v>999</v>
      </c>
      <c r="G126" s="280"/>
      <c r="H126" s="280" t="s">
        <v>1050</v>
      </c>
      <c r="I126" s="280" t="s">
        <v>1001</v>
      </c>
      <c r="J126" s="280" t="s">
        <v>1049</v>
      </c>
      <c r="K126" s="321"/>
    </row>
    <row r="127" spans="2:11" ht="15" customHeight="1">
      <c r="B127" s="319"/>
      <c r="C127" s="280" t="s">
        <v>1010</v>
      </c>
      <c r="D127" s="280"/>
      <c r="E127" s="280"/>
      <c r="F127" s="299" t="s">
        <v>1005</v>
      </c>
      <c r="G127" s="280"/>
      <c r="H127" s="280" t="s">
        <v>1011</v>
      </c>
      <c r="I127" s="280" t="s">
        <v>1001</v>
      </c>
      <c r="J127" s="280">
        <v>15</v>
      </c>
      <c r="K127" s="321"/>
    </row>
    <row r="128" spans="2:11" ht="15" customHeight="1">
      <c r="B128" s="319"/>
      <c r="C128" s="301" t="s">
        <v>1012</v>
      </c>
      <c r="D128" s="301"/>
      <c r="E128" s="301"/>
      <c r="F128" s="302" t="s">
        <v>1005</v>
      </c>
      <c r="G128" s="301"/>
      <c r="H128" s="301" t="s">
        <v>1013</v>
      </c>
      <c r="I128" s="301" t="s">
        <v>1001</v>
      </c>
      <c r="J128" s="301">
        <v>15</v>
      </c>
      <c r="K128" s="321"/>
    </row>
    <row r="129" spans="2:11" ht="15" customHeight="1">
      <c r="B129" s="319"/>
      <c r="C129" s="301" t="s">
        <v>1014</v>
      </c>
      <c r="D129" s="301"/>
      <c r="E129" s="301"/>
      <c r="F129" s="302" t="s">
        <v>1005</v>
      </c>
      <c r="G129" s="301"/>
      <c r="H129" s="301" t="s">
        <v>1015</v>
      </c>
      <c r="I129" s="301" t="s">
        <v>1001</v>
      </c>
      <c r="J129" s="301">
        <v>20</v>
      </c>
      <c r="K129" s="321"/>
    </row>
    <row r="130" spans="2:11" ht="15" customHeight="1">
      <c r="B130" s="319"/>
      <c r="C130" s="301" t="s">
        <v>1016</v>
      </c>
      <c r="D130" s="301"/>
      <c r="E130" s="301"/>
      <c r="F130" s="302" t="s">
        <v>1005</v>
      </c>
      <c r="G130" s="301"/>
      <c r="H130" s="301" t="s">
        <v>1017</v>
      </c>
      <c r="I130" s="301" t="s">
        <v>1001</v>
      </c>
      <c r="J130" s="301">
        <v>20</v>
      </c>
      <c r="K130" s="321"/>
    </row>
    <row r="131" spans="2:11" ht="15" customHeight="1">
      <c r="B131" s="319"/>
      <c r="C131" s="280" t="s">
        <v>1004</v>
      </c>
      <c r="D131" s="280"/>
      <c r="E131" s="280"/>
      <c r="F131" s="299" t="s">
        <v>1005</v>
      </c>
      <c r="G131" s="280"/>
      <c r="H131" s="280" t="s">
        <v>1038</v>
      </c>
      <c r="I131" s="280" t="s">
        <v>1001</v>
      </c>
      <c r="J131" s="280">
        <v>50</v>
      </c>
      <c r="K131" s="321"/>
    </row>
    <row r="132" spans="2:11" ht="15" customHeight="1">
      <c r="B132" s="319"/>
      <c r="C132" s="280" t="s">
        <v>1018</v>
      </c>
      <c r="D132" s="280"/>
      <c r="E132" s="280"/>
      <c r="F132" s="299" t="s">
        <v>1005</v>
      </c>
      <c r="G132" s="280"/>
      <c r="H132" s="280" t="s">
        <v>1038</v>
      </c>
      <c r="I132" s="280" t="s">
        <v>1001</v>
      </c>
      <c r="J132" s="280">
        <v>50</v>
      </c>
      <c r="K132" s="321"/>
    </row>
    <row r="133" spans="2:11" ht="15" customHeight="1">
      <c r="B133" s="319"/>
      <c r="C133" s="280" t="s">
        <v>1024</v>
      </c>
      <c r="D133" s="280"/>
      <c r="E133" s="280"/>
      <c r="F133" s="299" t="s">
        <v>1005</v>
      </c>
      <c r="G133" s="280"/>
      <c r="H133" s="280" t="s">
        <v>1038</v>
      </c>
      <c r="I133" s="280" t="s">
        <v>1001</v>
      </c>
      <c r="J133" s="280">
        <v>50</v>
      </c>
      <c r="K133" s="321"/>
    </row>
    <row r="134" spans="2:11" ht="15" customHeight="1">
      <c r="B134" s="319"/>
      <c r="C134" s="280" t="s">
        <v>1026</v>
      </c>
      <c r="D134" s="280"/>
      <c r="E134" s="280"/>
      <c r="F134" s="299" t="s">
        <v>1005</v>
      </c>
      <c r="G134" s="280"/>
      <c r="H134" s="280" t="s">
        <v>1038</v>
      </c>
      <c r="I134" s="280" t="s">
        <v>1001</v>
      </c>
      <c r="J134" s="280">
        <v>50</v>
      </c>
      <c r="K134" s="321"/>
    </row>
    <row r="135" spans="2:11" ht="15" customHeight="1">
      <c r="B135" s="319"/>
      <c r="C135" s="280" t="s">
        <v>135</v>
      </c>
      <c r="D135" s="280"/>
      <c r="E135" s="280"/>
      <c r="F135" s="299" t="s">
        <v>1005</v>
      </c>
      <c r="G135" s="280"/>
      <c r="H135" s="280" t="s">
        <v>1051</v>
      </c>
      <c r="I135" s="280" t="s">
        <v>1001</v>
      </c>
      <c r="J135" s="280">
        <v>255</v>
      </c>
      <c r="K135" s="321"/>
    </row>
    <row r="136" spans="2:11" ht="15" customHeight="1">
      <c r="B136" s="319"/>
      <c r="C136" s="280" t="s">
        <v>1028</v>
      </c>
      <c r="D136" s="280"/>
      <c r="E136" s="280"/>
      <c r="F136" s="299" t="s">
        <v>999</v>
      </c>
      <c r="G136" s="280"/>
      <c r="H136" s="280" t="s">
        <v>1052</v>
      </c>
      <c r="I136" s="280" t="s">
        <v>1030</v>
      </c>
      <c r="J136" s="280"/>
      <c r="K136" s="321"/>
    </row>
    <row r="137" spans="2:11" ht="15" customHeight="1">
      <c r="B137" s="319"/>
      <c r="C137" s="280" t="s">
        <v>1031</v>
      </c>
      <c r="D137" s="280"/>
      <c r="E137" s="280"/>
      <c r="F137" s="299" t="s">
        <v>999</v>
      </c>
      <c r="G137" s="280"/>
      <c r="H137" s="280" t="s">
        <v>1053</v>
      </c>
      <c r="I137" s="280" t="s">
        <v>1033</v>
      </c>
      <c r="J137" s="280"/>
      <c r="K137" s="321"/>
    </row>
    <row r="138" spans="2:11" ht="15" customHeight="1">
      <c r="B138" s="319"/>
      <c r="C138" s="280" t="s">
        <v>1034</v>
      </c>
      <c r="D138" s="280"/>
      <c r="E138" s="280"/>
      <c r="F138" s="299" t="s">
        <v>999</v>
      </c>
      <c r="G138" s="280"/>
      <c r="H138" s="280" t="s">
        <v>1034</v>
      </c>
      <c r="I138" s="280" t="s">
        <v>1033</v>
      </c>
      <c r="J138" s="280"/>
      <c r="K138" s="321"/>
    </row>
    <row r="139" spans="2:11" ht="15" customHeight="1">
      <c r="B139" s="319"/>
      <c r="C139" s="280" t="s">
        <v>40</v>
      </c>
      <c r="D139" s="280"/>
      <c r="E139" s="280"/>
      <c r="F139" s="299" t="s">
        <v>999</v>
      </c>
      <c r="G139" s="280"/>
      <c r="H139" s="280" t="s">
        <v>1054</v>
      </c>
      <c r="I139" s="280" t="s">
        <v>1033</v>
      </c>
      <c r="J139" s="280"/>
      <c r="K139" s="321"/>
    </row>
    <row r="140" spans="2:11" ht="15" customHeight="1">
      <c r="B140" s="319"/>
      <c r="C140" s="280" t="s">
        <v>1055</v>
      </c>
      <c r="D140" s="280"/>
      <c r="E140" s="280"/>
      <c r="F140" s="299" t="s">
        <v>999</v>
      </c>
      <c r="G140" s="280"/>
      <c r="H140" s="280" t="s">
        <v>1056</v>
      </c>
      <c r="I140" s="280" t="s">
        <v>1033</v>
      </c>
      <c r="J140" s="280"/>
      <c r="K140" s="321"/>
    </row>
    <row r="141" spans="2:11" ht="15" customHeight="1">
      <c r="B141" s="322"/>
      <c r="C141" s="323"/>
      <c r="D141" s="323"/>
      <c r="E141" s="323"/>
      <c r="F141" s="323"/>
      <c r="G141" s="323"/>
      <c r="H141" s="323"/>
      <c r="I141" s="323"/>
      <c r="J141" s="323"/>
      <c r="K141" s="324"/>
    </row>
    <row r="142" spans="2:11" ht="18.75" customHeight="1">
      <c r="B142" s="276"/>
      <c r="C142" s="276"/>
      <c r="D142" s="276"/>
      <c r="E142" s="276"/>
      <c r="F142" s="311"/>
      <c r="G142" s="276"/>
      <c r="H142" s="276"/>
      <c r="I142" s="276"/>
      <c r="J142" s="276"/>
      <c r="K142" s="276"/>
    </row>
    <row r="143" spans="2:11" ht="18.75" customHeight="1">
      <c r="B143" s="286"/>
      <c r="C143" s="286"/>
      <c r="D143" s="286"/>
      <c r="E143" s="286"/>
      <c r="F143" s="286"/>
      <c r="G143" s="286"/>
      <c r="H143" s="286"/>
      <c r="I143" s="286"/>
      <c r="J143" s="286"/>
      <c r="K143" s="286"/>
    </row>
    <row r="144" spans="2:11" ht="7.5" customHeight="1">
      <c r="B144" s="287"/>
      <c r="C144" s="288"/>
      <c r="D144" s="288"/>
      <c r="E144" s="288"/>
      <c r="F144" s="288"/>
      <c r="G144" s="288"/>
      <c r="H144" s="288"/>
      <c r="I144" s="288"/>
      <c r="J144" s="288"/>
      <c r="K144" s="289"/>
    </row>
    <row r="145" spans="2:11" ht="45" customHeight="1">
      <c r="B145" s="290"/>
      <c r="C145" s="401" t="s">
        <v>1057</v>
      </c>
      <c r="D145" s="401"/>
      <c r="E145" s="401"/>
      <c r="F145" s="401"/>
      <c r="G145" s="401"/>
      <c r="H145" s="401"/>
      <c r="I145" s="401"/>
      <c r="J145" s="401"/>
      <c r="K145" s="291"/>
    </row>
    <row r="146" spans="2:11" ht="17.25" customHeight="1">
      <c r="B146" s="290"/>
      <c r="C146" s="292" t="s">
        <v>993</v>
      </c>
      <c r="D146" s="292"/>
      <c r="E146" s="292"/>
      <c r="F146" s="292" t="s">
        <v>994</v>
      </c>
      <c r="G146" s="293"/>
      <c r="H146" s="292" t="s">
        <v>130</v>
      </c>
      <c r="I146" s="292" t="s">
        <v>59</v>
      </c>
      <c r="J146" s="292" t="s">
        <v>995</v>
      </c>
      <c r="K146" s="291"/>
    </row>
    <row r="147" spans="2:11" ht="17.25" customHeight="1">
      <c r="B147" s="290"/>
      <c r="C147" s="294" t="s">
        <v>996</v>
      </c>
      <c r="D147" s="294"/>
      <c r="E147" s="294"/>
      <c r="F147" s="295" t="s">
        <v>997</v>
      </c>
      <c r="G147" s="296"/>
      <c r="H147" s="294"/>
      <c r="I147" s="294"/>
      <c r="J147" s="294" t="s">
        <v>998</v>
      </c>
      <c r="K147" s="291"/>
    </row>
    <row r="148" spans="2:11" ht="5.25" customHeight="1">
      <c r="B148" s="300"/>
      <c r="C148" s="297"/>
      <c r="D148" s="297"/>
      <c r="E148" s="297"/>
      <c r="F148" s="297"/>
      <c r="G148" s="298"/>
      <c r="H148" s="297"/>
      <c r="I148" s="297"/>
      <c r="J148" s="297"/>
      <c r="K148" s="321"/>
    </row>
    <row r="149" spans="2:11" ht="15" customHeight="1">
      <c r="B149" s="300"/>
      <c r="C149" s="325" t="s">
        <v>1002</v>
      </c>
      <c r="D149" s="280"/>
      <c r="E149" s="280"/>
      <c r="F149" s="326" t="s">
        <v>999</v>
      </c>
      <c r="G149" s="280"/>
      <c r="H149" s="325" t="s">
        <v>1038</v>
      </c>
      <c r="I149" s="325" t="s">
        <v>1001</v>
      </c>
      <c r="J149" s="325">
        <v>120</v>
      </c>
      <c r="K149" s="321"/>
    </row>
    <row r="150" spans="2:11" ht="15" customHeight="1">
      <c r="B150" s="300"/>
      <c r="C150" s="325" t="s">
        <v>1047</v>
      </c>
      <c r="D150" s="280"/>
      <c r="E150" s="280"/>
      <c r="F150" s="326" t="s">
        <v>999</v>
      </c>
      <c r="G150" s="280"/>
      <c r="H150" s="325" t="s">
        <v>1058</v>
      </c>
      <c r="I150" s="325" t="s">
        <v>1001</v>
      </c>
      <c r="J150" s="325" t="s">
        <v>1049</v>
      </c>
      <c r="K150" s="321"/>
    </row>
    <row r="151" spans="2:11" ht="15" customHeight="1">
      <c r="B151" s="300"/>
      <c r="C151" s="325" t="s">
        <v>87</v>
      </c>
      <c r="D151" s="280"/>
      <c r="E151" s="280"/>
      <c r="F151" s="326" t="s">
        <v>999</v>
      </c>
      <c r="G151" s="280"/>
      <c r="H151" s="325" t="s">
        <v>1059</v>
      </c>
      <c r="I151" s="325" t="s">
        <v>1001</v>
      </c>
      <c r="J151" s="325" t="s">
        <v>1049</v>
      </c>
      <c r="K151" s="321"/>
    </row>
    <row r="152" spans="2:11" ht="15" customHeight="1">
      <c r="B152" s="300"/>
      <c r="C152" s="325" t="s">
        <v>1004</v>
      </c>
      <c r="D152" s="280"/>
      <c r="E152" s="280"/>
      <c r="F152" s="326" t="s">
        <v>1005</v>
      </c>
      <c r="G152" s="280"/>
      <c r="H152" s="325" t="s">
        <v>1038</v>
      </c>
      <c r="I152" s="325" t="s">
        <v>1001</v>
      </c>
      <c r="J152" s="325">
        <v>50</v>
      </c>
      <c r="K152" s="321"/>
    </row>
    <row r="153" spans="2:11" ht="15" customHeight="1">
      <c r="B153" s="300"/>
      <c r="C153" s="325" t="s">
        <v>1007</v>
      </c>
      <c r="D153" s="280"/>
      <c r="E153" s="280"/>
      <c r="F153" s="326" t="s">
        <v>999</v>
      </c>
      <c r="G153" s="280"/>
      <c r="H153" s="325" t="s">
        <v>1038</v>
      </c>
      <c r="I153" s="325" t="s">
        <v>1009</v>
      </c>
      <c r="J153" s="325"/>
      <c r="K153" s="321"/>
    </row>
    <row r="154" spans="2:11" ht="15" customHeight="1">
      <c r="B154" s="300"/>
      <c r="C154" s="325" t="s">
        <v>1018</v>
      </c>
      <c r="D154" s="280"/>
      <c r="E154" s="280"/>
      <c r="F154" s="326" t="s">
        <v>1005</v>
      </c>
      <c r="G154" s="280"/>
      <c r="H154" s="325" t="s">
        <v>1038</v>
      </c>
      <c r="I154" s="325" t="s">
        <v>1001</v>
      </c>
      <c r="J154" s="325">
        <v>50</v>
      </c>
      <c r="K154" s="321"/>
    </row>
    <row r="155" spans="2:11" ht="15" customHeight="1">
      <c r="B155" s="300"/>
      <c r="C155" s="325" t="s">
        <v>1026</v>
      </c>
      <c r="D155" s="280"/>
      <c r="E155" s="280"/>
      <c r="F155" s="326" t="s">
        <v>1005</v>
      </c>
      <c r="G155" s="280"/>
      <c r="H155" s="325" t="s">
        <v>1038</v>
      </c>
      <c r="I155" s="325" t="s">
        <v>1001</v>
      </c>
      <c r="J155" s="325">
        <v>50</v>
      </c>
      <c r="K155" s="321"/>
    </row>
    <row r="156" spans="2:11" ht="15" customHeight="1">
      <c r="B156" s="300"/>
      <c r="C156" s="325" t="s">
        <v>1024</v>
      </c>
      <c r="D156" s="280"/>
      <c r="E156" s="280"/>
      <c r="F156" s="326" t="s">
        <v>1005</v>
      </c>
      <c r="G156" s="280"/>
      <c r="H156" s="325" t="s">
        <v>1038</v>
      </c>
      <c r="I156" s="325" t="s">
        <v>1001</v>
      </c>
      <c r="J156" s="325">
        <v>50</v>
      </c>
      <c r="K156" s="321"/>
    </row>
    <row r="157" spans="2:11" ht="15" customHeight="1">
      <c r="B157" s="300"/>
      <c r="C157" s="325" t="s">
        <v>110</v>
      </c>
      <c r="D157" s="280"/>
      <c r="E157" s="280"/>
      <c r="F157" s="326" t="s">
        <v>999</v>
      </c>
      <c r="G157" s="280"/>
      <c r="H157" s="325" t="s">
        <v>1060</v>
      </c>
      <c r="I157" s="325" t="s">
        <v>1001</v>
      </c>
      <c r="J157" s="325" t="s">
        <v>1061</v>
      </c>
      <c r="K157" s="321"/>
    </row>
    <row r="158" spans="2:11" ht="15" customHeight="1">
      <c r="B158" s="300"/>
      <c r="C158" s="325" t="s">
        <v>1062</v>
      </c>
      <c r="D158" s="280"/>
      <c r="E158" s="280"/>
      <c r="F158" s="326" t="s">
        <v>999</v>
      </c>
      <c r="G158" s="280"/>
      <c r="H158" s="325" t="s">
        <v>1063</v>
      </c>
      <c r="I158" s="325" t="s">
        <v>1033</v>
      </c>
      <c r="J158" s="325"/>
      <c r="K158" s="321"/>
    </row>
    <row r="159" spans="2:11" ht="15" customHeight="1">
      <c r="B159" s="327"/>
      <c r="C159" s="309"/>
      <c r="D159" s="309"/>
      <c r="E159" s="309"/>
      <c r="F159" s="309"/>
      <c r="G159" s="309"/>
      <c r="H159" s="309"/>
      <c r="I159" s="309"/>
      <c r="J159" s="309"/>
      <c r="K159" s="328"/>
    </row>
    <row r="160" spans="2:11" ht="18.75" customHeight="1">
      <c r="B160" s="276"/>
      <c r="C160" s="280"/>
      <c r="D160" s="280"/>
      <c r="E160" s="280"/>
      <c r="F160" s="299"/>
      <c r="G160" s="280"/>
      <c r="H160" s="280"/>
      <c r="I160" s="280"/>
      <c r="J160" s="280"/>
      <c r="K160" s="276"/>
    </row>
    <row r="161" spans="2:11" ht="18.75" customHeight="1">
      <c r="B161" s="286"/>
      <c r="C161" s="286"/>
      <c r="D161" s="286"/>
      <c r="E161" s="286"/>
      <c r="F161" s="286"/>
      <c r="G161" s="286"/>
      <c r="H161" s="286"/>
      <c r="I161" s="286"/>
      <c r="J161" s="286"/>
      <c r="K161" s="286"/>
    </row>
    <row r="162" spans="2:11" ht="7.5" customHeight="1">
      <c r="B162" s="268"/>
      <c r="C162" s="269"/>
      <c r="D162" s="269"/>
      <c r="E162" s="269"/>
      <c r="F162" s="269"/>
      <c r="G162" s="269"/>
      <c r="H162" s="269"/>
      <c r="I162" s="269"/>
      <c r="J162" s="269"/>
      <c r="K162" s="270"/>
    </row>
    <row r="163" spans="2:11" ht="45" customHeight="1">
      <c r="B163" s="271"/>
      <c r="C163" s="397" t="s">
        <v>1064</v>
      </c>
      <c r="D163" s="397"/>
      <c r="E163" s="397"/>
      <c r="F163" s="397"/>
      <c r="G163" s="397"/>
      <c r="H163" s="397"/>
      <c r="I163" s="397"/>
      <c r="J163" s="397"/>
      <c r="K163" s="272"/>
    </row>
    <row r="164" spans="2:11" ht="17.25" customHeight="1">
      <c r="B164" s="271"/>
      <c r="C164" s="292" t="s">
        <v>993</v>
      </c>
      <c r="D164" s="292"/>
      <c r="E164" s="292"/>
      <c r="F164" s="292" t="s">
        <v>994</v>
      </c>
      <c r="G164" s="329"/>
      <c r="H164" s="330" t="s">
        <v>130</v>
      </c>
      <c r="I164" s="330" t="s">
        <v>59</v>
      </c>
      <c r="J164" s="292" t="s">
        <v>995</v>
      </c>
      <c r="K164" s="272"/>
    </row>
    <row r="165" spans="2:11" ht="17.25" customHeight="1">
      <c r="B165" s="273"/>
      <c r="C165" s="294" t="s">
        <v>996</v>
      </c>
      <c r="D165" s="294"/>
      <c r="E165" s="294"/>
      <c r="F165" s="295" t="s">
        <v>997</v>
      </c>
      <c r="G165" s="331"/>
      <c r="H165" s="332"/>
      <c r="I165" s="332"/>
      <c r="J165" s="294" t="s">
        <v>998</v>
      </c>
      <c r="K165" s="274"/>
    </row>
    <row r="166" spans="2:11" ht="5.25" customHeight="1">
      <c r="B166" s="300"/>
      <c r="C166" s="297"/>
      <c r="D166" s="297"/>
      <c r="E166" s="297"/>
      <c r="F166" s="297"/>
      <c r="G166" s="298"/>
      <c r="H166" s="297"/>
      <c r="I166" s="297"/>
      <c r="J166" s="297"/>
      <c r="K166" s="321"/>
    </row>
    <row r="167" spans="2:11" ht="15" customHeight="1">
      <c r="B167" s="300"/>
      <c r="C167" s="280" t="s">
        <v>1002</v>
      </c>
      <c r="D167" s="280"/>
      <c r="E167" s="280"/>
      <c r="F167" s="299" t="s">
        <v>999</v>
      </c>
      <c r="G167" s="280"/>
      <c r="H167" s="280" t="s">
        <v>1038</v>
      </c>
      <c r="I167" s="280" t="s">
        <v>1001</v>
      </c>
      <c r="J167" s="280">
        <v>120</v>
      </c>
      <c r="K167" s="321"/>
    </row>
    <row r="168" spans="2:11" ht="15" customHeight="1">
      <c r="B168" s="300"/>
      <c r="C168" s="280" t="s">
        <v>1047</v>
      </c>
      <c r="D168" s="280"/>
      <c r="E168" s="280"/>
      <c r="F168" s="299" t="s">
        <v>999</v>
      </c>
      <c r="G168" s="280"/>
      <c r="H168" s="280" t="s">
        <v>1048</v>
      </c>
      <c r="I168" s="280" t="s">
        <v>1001</v>
      </c>
      <c r="J168" s="280" t="s">
        <v>1049</v>
      </c>
      <c r="K168" s="321"/>
    </row>
    <row r="169" spans="2:11" ht="15" customHeight="1">
      <c r="B169" s="300"/>
      <c r="C169" s="280" t="s">
        <v>87</v>
      </c>
      <c r="D169" s="280"/>
      <c r="E169" s="280"/>
      <c r="F169" s="299" t="s">
        <v>999</v>
      </c>
      <c r="G169" s="280"/>
      <c r="H169" s="280" t="s">
        <v>1065</v>
      </c>
      <c r="I169" s="280" t="s">
        <v>1001</v>
      </c>
      <c r="J169" s="280" t="s">
        <v>1049</v>
      </c>
      <c r="K169" s="321"/>
    </row>
    <row r="170" spans="2:11" ht="15" customHeight="1">
      <c r="B170" s="300"/>
      <c r="C170" s="280" t="s">
        <v>1004</v>
      </c>
      <c r="D170" s="280"/>
      <c r="E170" s="280"/>
      <c r="F170" s="299" t="s">
        <v>1005</v>
      </c>
      <c r="G170" s="280"/>
      <c r="H170" s="280" t="s">
        <v>1065</v>
      </c>
      <c r="I170" s="280" t="s">
        <v>1001</v>
      </c>
      <c r="J170" s="280">
        <v>50</v>
      </c>
      <c r="K170" s="321"/>
    </row>
    <row r="171" spans="2:11" ht="15" customHeight="1">
      <c r="B171" s="300"/>
      <c r="C171" s="280" t="s">
        <v>1007</v>
      </c>
      <c r="D171" s="280"/>
      <c r="E171" s="280"/>
      <c r="F171" s="299" t="s">
        <v>999</v>
      </c>
      <c r="G171" s="280"/>
      <c r="H171" s="280" t="s">
        <v>1065</v>
      </c>
      <c r="I171" s="280" t="s">
        <v>1009</v>
      </c>
      <c r="J171" s="280"/>
      <c r="K171" s="321"/>
    </row>
    <row r="172" spans="2:11" ht="15" customHeight="1">
      <c r="B172" s="300"/>
      <c r="C172" s="280" t="s">
        <v>1018</v>
      </c>
      <c r="D172" s="280"/>
      <c r="E172" s="280"/>
      <c r="F172" s="299" t="s">
        <v>1005</v>
      </c>
      <c r="G172" s="280"/>
      <c r="H172" s="280" t="s">
        <v>1065</v>
      </c>
      <c r="I172" s="280" t="s">
        <v>1001</v>
      </c>
      <c r="J172" s="280">
        <v>50</v>
      </c>
      <c r="K172" s="321"/>
    </row>
    <row r="173" spans="2:11" ht="15" customHeight="1">
      <c r="B173" s="300"/>
      <c r="C173" s="280" t="s">
        <v>1026</v>
      </c>
      <c r="D173" s="280"/>
      <c r="E173" s="280"/>
      <c r="F173" s="299" t="s">
        <v>1005</v>
      </c>
      <c r="G173" s="280"/>
      <c r="H173" s="280" t="s">
        <v>1065</v>
      </c>
      <c r="I173" s="280" t="s">
        <v>1001</v>
      </c>
      <c r="J173" s="280">
        <v>50</v>
      </c>
      <c r="K173" s="321"/>
    </row>
    <row r="174" spans="2:11" ht="15" customHeight="1">
      <c r="B174" s="300"/>
      <c r="C174" s="280" t="s">
        <v>1024</v>
      </c>
      <c r="D174" s="280"/>
      <c r="E174" s="280"/>
      <c r="F174" s="299" t="s">
        <v>1005</v>
      </c>
      <c r="G174" s="280"/>
      <c r="H174" s="280" t="s">
        <v>1065</v>
      </c>
      <c r="I174" s="280" t="s">
        <v>1001</v>
      </c>
      <c r="J174" s="280">
        <v>50</v>
      </c>
      <c r="K174" s="321"/>
    </row>
    <row r="175" spans="2:11" ht="15" customHeight="1">
      <c r="B175" s="300"/>
      <c r="C175" s="280" t="s">
        <v>129</v>
      </c>
      <c r="D175" s="280"/>
      <c r="E175" s="280"/>
      <c r="F175" s="299" t="s">
        <v>999</v>
      </c>
      <c r="G175" s="280"/>
      <c r="H175" s="280" t="s">
        <v>1066</v>
      </c>
      <c r="I175" s="280" t="s">
        <v>1067</v>
      </c>
      <c r="J175" s="280"/>
      <c r="K175" s="321"/>
    </row>
    <row r="176" spans="2:11" ht="15" customHeight="1">
      <c r="B176" s="300"/>
      <c r="C176" s="280" t="s">
        <v>59</v>
      </c>
      <c r="D176" s="280"/>
      <c r="E176" s="280"/>
      <c r="F176" s="299" t="s">
        <v>999</v>
      </c>
      <c r="G176" s="280"/>
      <c r="H176" s="280" t="s">
        <v>1068</v>
      </c>
      <c r="I176" s="280" t="s">
        <v>1069</v>
      </c>
      <c r="J176" s="280">
        <v>1</v>
      </c>
      <c r="K176" s="321"/>
    </row>
    <row r="177" spans="2:11" ht="15" customHeight="1">
      <c r="B177" s="300"/>
      <c r="C177" s="280" t="s">
        <v>55</v>
      </c>
      <c r="D177" s="280"/>
      <c r="E177" s="280"/>
      <c r="F177" s="299" t="s">
        <v>999</v>
      </c>
      <c r="G177" s="280"/>
      <c r="H177" s="280" t="s">
        <v>1070</v>
      </c>
      <c r="I177" s="280" t="s">
        <v>1001</v>
      </c>
      <c r="J177" s="280">
        <v>20</v>
      </c>
      <c r="K177" s="321"/>
    </row>
    <row r="178" spans="2:11" ht="15" customHeight="1">
      <c r="B178" s="300"/>
      <c r="C178" s="280" t="s">
        <v>130</v>
      </c>
      <c r="D178" s="280"/>
      <c r="E178" s="280"/>
      <c r="F178" s="299" t="s">
        <v>999</v>
      </c>
      <c r="G178" s="280"/>
      <c r="H178" s="280" t="s">
        <v>1071</v>
      </c>
      <c r="I178" s="280" t="s">
        <v>1001</v>
      </c>
      <c r="J178" s="280">
        <v>255</v>
      </c>
      <c r="K178" s="321"/>
    </row>
    <row r="179" spans="2:11" ht="15" customHeight="1">
      <c r="B179" s="300"/>
      <c r="C179" s="280" t="s">
        <v>131</v>
      </c>
      <c r="D179" s="280"/>
      <c r="E179" s="280"/>
      <c r="F179" s="299" t="s">
        <v>999</v>
      </c>
      <c r="G179" s="280"/>
      <c r="H179" s="280" t="s">
        <v>964</v>
      </c>
      <c r="I179" s="280" t="s">
        <v>1001</v>
      </c>
      <c r="J179" s="280">
        <v>10</v>
      </c>
      <c r="K179" s="321"/>
    </row>
    <row r="180" spans="2:11" ht="15" customHeight="1">
      <c r="B180" s="300"/>
      <c r="C180" s="280" t="s">
        <v>132</v>
      </c>
      <c r="D180" s="280"/>
      <c r="E180" s="280"/>
      <c r="F180" s="299" t="s">
        <v>999</v>
      </c>
      <c r="G180" s="280"/>
      <c r="H180" s="280" t="s">
        <v>1072</v>
      </c>
      <c r="I180" s="280" t="s">
        <v>1033</v>
      </c>
      <c r="J180" s="280"/>
      <c r="K180" s="321"/>
    </row>
    <row r="181" spans="2:11" ht="15" customHeight="1">
      <c r="B181" s="300"/>
      <c r="C181" s="280" t="s">
        <v>1073</v>
      </c>
      <c r="D181" s="280"/>
      <c r="E181" s="280"/>
      <c r="F181" s="299" t="s">
        <v>999</v>
      </c>
      <c r="G181" s="280"/>
      <c r="H181" s="280" t="s">
        <v>1074</v>
      </c>
      <c r="I181" s="280" t="s">
        <v>1033</v>
      </c>
      <c r="J181" s="280"/>
      <c r="K181" s="321"/>
    </row>
    <row r="182" spans="2:11" ht="15" customHeight="1">
      <c r="B182" s="300"/>
      <c r="C182" s="280" t="s">
        <v>1062</v>
      </c>
      <c r="D182" s="280"/>
      <c r="E182" s="280"/>
      <c r="F182" s="299" t="s">
        <v>999</v>
      </c>
      <c r="G182" s="280"/>
      <c r="H182" s="280" t="s">
        <v>1075</v>
      </c>
      <c r="I182" s="280" t="s">
        <v>1033</v>
      </c>
      <c r="J182" s="280"/>
      <c r="K182" s="321"/>
    </row>
    <row r="183" spans="2:11" ht="15" customHeight="1">
      <c r="B183" s="300"/>
      <c r="C183" s="280" t="s">
        <v>134</v>
      </c>
      <c r="D183" s="280"/>
      <c r="E183" s="280"/>
      <c r="F183" s="299" t="s">
        <v>1005</v>
      </c>
      <c r="G183" s="280"/>
      <c r="H183" s="280" t="s">
        <v>1076</v>
      </c>
      <c r="I183" s="280" t="s">
        <v>1001</v>
      </c>
      <c r="J183" s="280">
        <v>50</v>
      </c>
      <c r="K183" s="321"/>
    </row>
    <row r="184" spans="2:11" ht="15" customHeight="1">
      <c r="B184" s="300"/>
      <c r="C184" s="280" t="s">
        <v>1077</v>
      </c>
      <c r="D184" s="280"/>
      <c r="E184" s="280"/>
      <c r="F184" s="299" t="s">
        <v>1005</v>
      </c>
      <c r="G184" s="280"/>
      <c r="H184" s="280" t="s">
        <v>1078</v>
      </c>
      <c r="I184" s="280" t="s">
        <v>1079</v>
      </c>
      <c r="J184" s="280"/>
      <c r="K184" s="321"/>
    </row>
    <row r="185" spans="2:11" ht="15" customHeight="1">
      <c r="B185" s="300"/>
      <c r="C185" s="280" t="s">
        <v>1080</v>
      </c>
      <c r="D185" s="280"/>
      <c r="E185" s="280"/>
      <c r="F185" s="299" t="s">
        <v>1005</v>
      </c>
      <c r="G185" s="280"/>
      <c r="H185" s="280" t="s">
        <v>1081</v>
      </c>
      <c r="I185" s="280" t="s">
        <v>1079</v>
      </c>
      <c r="J185" s="280"/>
      <c r="K185" s="321"/>
    </row>
    <row r="186" spans="2:11" ht="15" customHeight="1">
      <c r="B186" s="300"/>
      <c r="C186" s="280" t="s">
        <v>1082</v>
      </c>
      <c r="D186" s="280"/>
      <c r="E186" s="280"/>
      <c r="F186" s="299" t="s">
        <v>1005</v>
      </c>
      <c r="G186" s="280"/>
      <c r="H186" s="280" t="s">
        <v>1083</v>
      </c>
      <c r="I186" s="280" t="s">
        <v>1079</v>
      </c>
      <c r="J186" s="280"/>
      <c r="K186" s="321"/>
    </row>
    <row r="187" spans="2:11" ht="15" customHeight="1">
      <c r="B187" s="300"/>
      <c r="C187" s="333" t="s">
        <v>1084</v>
      </c>
      <c r="D187" s="280"/>
      <c r="E187" s="280"/>
      <c r="F187" s="299" t="s">
        <v>1005</v>
      </c>
      <c r="G187" s="280"/>
      <c r="H187" s="280" t="s">
        <v>1085</v>
      </c>
      <c r="I187" s="280" t="s">
        <v>1086</v>
      </c>
      <c r="J187" s="334" t="s">
        <v>1087</v>
      </c>
      <c r="K187" s="321"/>
    </row>
    <row r="188" spans="2:11" ht="15" customHeight="1">
      <c r="B188" s="300"/>
      <c r="C188" s="285" t="s">
        <v>44</v>
      </c>
      <c r="D188" s="280"/>
      <c r="E188" s="280"/>
      <c r="F188" s="299" t="s">
        <v>999</v>
      </c>
      <c r="G188" s="280"/>
      <c r="H188" s="276" t="s">
        <v>1088</v>
      </c>
      <c r="I188" s="280" t="s">
        <v>1089</v>
      </c>
      <c r="J188" s="280"/>
      <c r="K188" s="321"/>
    </row>
    <row r="189" spans="2:11" ht="15" customHeight="1">
      <c r="B189" s="300"/>
      <c r="C189" s="285" t="s">
        <v>1090</v>
      </c>
      <c r="D189" s="280"/>
      <c r="E189" s="280"/>
      <c r="F189" s="299" t="s">
        <v>999</v>
      </c>
      <c r="G189" s="280"/>
      <c r="H189" s="280" t="s">
        <v>1091</v>
      </c>
      <c r="I189" s="280" t="s">
        <v>1033</v>
      </c>
      <c r="J189" s="280"/>
      <c r="K189" s="321"/>
    </row>
    <row r="190" spans="2:11" ht="15" customHeight="1">
      <c r="B190" s="300"/>
      <c r="C190" s="285" t="s">
        <v>1092</v>
      </c>
      <c r="D190" s="280"/>
      <c r="E190" s="280"/>
      <c r="F190" s="299" t="s">
        <v>999</v>
      </c>
      <c r="G190" s="280"/>
      <c r="H190" s="280" t="s">
        <v>1093</v>
      </c>
      <c r="I190" s="280" t="s">
        <v>1033</v>
      </c>
      <c r="J190" s="280"/>
      <c r="K190" s="321"/>
    </row>
    <row r="191" spans="2:11" ht="15" customHeight="1">
      <c r="B191" s="300"/>
      <c r="C191" s="285" t="s">
        <v>1094</v>
      </c>
      <c r="D191" s="280"/>
      <c r="E191" s="280"/>
      <c r="F191" s="299" t="s">
        <v>1005</v>
      </c>
      <c r="G191" s="280"/>
      <c r="H191" s="280" t="s">
        <v>1095</v>
      </c>
      <c r="I191" s="280" t="s">
        <v>1033</v>
      </c>
      <c r="J191" s="280"/>
      <c r="K191" s="321"/>
    </row>
    <row r="192" spans="2:11" ht="15" customHeight="1">
      <c r="B192" s="327"/>
      <c r="C192" s="335"/>
      <c r="D192" s="309"/>
      <c r="E192" s="309"/>
      <c r="F192" s="309"/>
      <c r="G192" s="309"/>
      <c r="H192" s="309"/>
      <c r="I192" s="309"/>
      <c r="J192" s="309"/>
      <c r="K192" s="328"/>
    </row>
    <row r="193" spans="2:11" ht="18.75" customHeight="1">
      <c r="B193" s="276"/>
      <c r="C193" s="280"/>
      <c r="D193" s="280"/>
      <c r="E193" s="280"/>
      <c r="F193" s="299"/>
      <c r="G193" s="280"/>
      <c r="H193" s="280"/>
      <c r="I193" s="280"/>
      <c r="J193" s="280"/>
      <c r="K193" s="276"/>
    </row>
    <row r="194" spans="2:11" ht="18.75" customHeight="1">
      <c r="B194" s="276"/>
      <c r="C194" s="280"/>
      <c r="D194" s="280"/>
      <c r="E194" s="280"/>
      <c r="F194" s="299"/>
      <c r="G194" s="280"/>
      <c r="H194" s="280"/>
      <c r="I194" s="280"/>
      <c r="J194" s="280"/>
      <c r="K194" s="276"/>
    </row>
    <row r="195" spans="2:11" ht="18.75" customHeight="1">
      <c r="B195" s="286"/>
      <c r="C195" s="286"/>
      <c r="D195" s="286"/>
      <c r="E195" s="286"/>
      <c r="F195" s="286"/>
      <c r="G195" s="286"/>
      <c r="H195" s="286"/>
      <c r="I195" s="286"/>
      <c r="J195" s="286"/>
      <c r="K195" s="286"/>
    </row>
    <row r="196" spans="2:11">
      <c r="B196" s="268"/>
      <c r="C196" s="269"/>
      <c r="D196" s="269"/>
      <c r="E196" s="269"/>
      <c r="F196" s="269"/>
      <c r="G196" s="269"/>
      <c r="H196" s="269"/>
      <c r="I196" s="269"/>
      <c r="J196" s="269"/>
      <c r="K196" s="270"/>
    </row>
    <row r="197" spans="2:11" ht="21">
      <c r="B197" s="271"/>
      <c r="C197" s="397" t="s">
        <v>1096</v>
      </c>
      <c r="D197" s="397"/>
      <c r="E197" s="397"/>
      <c r="F197" s="397"/>
      <c r="G197" s="397"/>
      <c r="H197" s="397"/>
      <c r="I197" s="397"/>
      <c r="J197" s="397"/>
      <c r="K197" s="272"/>
    </row>
    <row r="198" spans="2:11" ht="25.5" customHeight="1">
      <c r="B198" s="271"/>
      <c r="C198" s="336" t="s">
        <v>1097</v>
      </c>
      <c r="D198" s="336"/>
      <c r="E198" s="336"/>
      <c r="F198" s="336" t="s">
        <v>1098</v>
      </c>
      <c r="G198" s="337"/>
      <c r="H198" s="402" t="s">
        <v>1099</v>
      </c>
      <c r="I198" s="402"/>
      <c r="J198" s="402"/>
      <c r="K198" s="272"/>
    </row>
    <row r="199" spans="2:11" ht="5.25" customHeight="1">
      <c r="B199" s="300"/>
      <c r="C199" s="297"/>
      <c r="D199" s="297"/>
      <c r="E199" s="297"/>
      <c r="F199" s="297"/>
      <c r="G199" s="280"/>
      <c r="H199" s="297"/>
      <c r="I199" s="297"/>
      <c r="J199" s="297"/>
      <c r="K199" s="321"/>
    </row>
    <row r="200" spans="2:11" ht="15" customHeight="1">
      <c r="B200" s="300"/>
      <c r="C200" s="280" t="s">
        <v>1089</v>
      </c>
      <c r="D200" s="280"/>
      <c r="E200" s="280"/>
      <c r="F200" s="299" t="s">
        <v>45</v>
      </c>
      <c r="G200" s="280"/>
      <c r="H200" s="399" t="s">
        <v>1100</v>
      </c>
      <c r="I200" s="399"/>
      <c r="J200" s="399"/>
      <c r="K200" s="321"/>
    </row>
    <row r="201" spans="2:11" ht="15" customHeight="1">
      <c r="B201" s="300"/>
      <c r="C201" s="306"/>
      <c r="D201" s="280"/>
      <c r="E201" s="280"/>
      <c r="F201" s="299" t="s">
        <v>46</v>
      </c>
      <c r="G201" s="280"/>
      <c r="H201" s="399" t="s">
        <v>1101</v>
      </c>
      <c r="I201" s="399"/>
      <c r="J201" s="399"/>
      <c r="K201" s="321"/>
    </row>
    <row r="202" spans="2:11" ht="15" customHeight="1">
      <c r="B202" s="300"/>
      <c r="C202" s="306"/>
      <c r="D202" s="280"/>
      <c r="E202" s="280"/>
      <c r="F202" s="299" t="s">
        <v>49</v>
      </c>
      <c r="G202" s="280"/>
      <c r="H202" s="399" t="s">
        <v>1102</v>
      </c>
      <c r="I202" s="399"/>
      <c r="J202" s="399"/>
      <c r="K202" s="321"/>
    </row>
    <row r="203" spans="2:11" ht="15" customHeight="1">
      <c r="B203" s="300"/>
      <c r="C203" s="280"/>
      <c r="D203" s="280"/>
      <c r="E203" s="280"/>
      <c r="F203" s="299" t="s">
        <v>47</v>
      </c>
      <c r="G203" s="280"/>
      <c r="H203" s="399" t="s">
        <v>1103</v>
      </c>
      <c r="I203" s="399"/>
      <c r="J203" s="399"/>
      <c r="K203" s="321"/>
    </row>
    <row r="204" spans="2:11" ht="15" customHeight="1">
      <c r="B204" s="300"/>
      <c r="C204" s="280"/>
      <c r="D204" s="280"/>
      <c r="E204" s="280"/>
      <c r="F204" s="299" t="s">
        <v>48</v>
      </c>
      <c r="G204" s="280"/>
      <c r="H204" s="399" t="s">
        <v>1104</v>
      </c>
      <c r="I204" s="399"/>
      <c r="J204" s="399"/>
      <c r="K204" s="321"/>
    </row>
    <row r="205" spans="2:11" ht="15" customHeight="1">
      <c r="B205" s="300"/>
      <c r="C205" s="280"/>
      <c r="D205" s="280"/>
      <c r="E205" s="280"/>
      <c r="F205" s="299"/>
      <c r="G205" s="280"/>
      <c r="H205" s="280"/>
      <c r="I205" s="280"/>
      <c r="J205" s="280"/>
      <c r="K205" s="321"/>
    </row>
    <row r="206" spans="2:11" ht="15" customHeight="1">
      <c r="B206" s="300"/>
      <c r="C206" s="280" t="s">
        <v>1045</v>
      </c>
      <c r="D206" s="280"/>
      <c r="E206" s="280"/>
      <c r="F206" s="299" t="s">
        <v>941</v>
      </c>
      <c r="G206" s="280"/>
      <c r="H206" s="399" t="s">
        <v>1105</v>
      </c>
      <c r="I206" s="399"/>
      <c r="J206" s="399"/>
      <c r="K206" s="321"/>
    </row>
    <row r="207" spans="2:11" ht="15" customHeight="1">
      <c r="B207" s="300"/>
      <c r="C207" s="306"/>
      <c r="D207" s="280"/>
      <c r="E207" s="280"/>
      <c r="F207" s="299" t="s">
        <v>944</v>
      </c>
      <c r="G207" s="280"/>
      <c r="H207" s="399" t="s">
        <v>945</v>
      </c>
      <c r="I207" s="399"/>
      <c r="J207" s="399"/>
      <c r="K207" s="321"/>
    </row>
    <row r="208" spans="2:11" ht="15" customHeight="1">
      <c r="B208" s="300"/>
      <c r="C208" s="280"/>
      <c r="D208" s="280"/>
      <c r="E208" s="280"/>
      <c r="F208" s="299" t="s">
        <v>80</v>
      </c>
      <c r="G208" s="280"/>
      <c r="H208" s="399" t="s">
        <v>1106</v>
      </c>
      <c r="I208" s="399"/>
      <c r="J208" s="399"/>
      <c r="K208" s="321"/>
    </row>
    <row r="209" spans="2:11" ht="15" customHeight="1">
      <c r="B209" s="338"/>
      <c r="C209" s="306"/>
      <c r="D209" s="306"/>
      <c r="E209" s="306"/>
      <c r="F209" s="299" t="s">
        <v>94</v>
      </c>
      <c r="G209" s="285"/>
      <c r="H209" s="403" t="s">
        <v>946</v>
      </c>
      <c r="I209" s="403"/>
      <c r="J209" s="403"/>
      <c r="K209" s="339"/>
    </row>
    <row r="210" spans="2:11" ht="15" customHeight="1">
      <c r="B210" s="338"/>
      <c r="C210" s="306"/>
      <c r="D210" s="306"/>
      <c r="E210" s="306"/>
      <c r="F210" s="299" t="s">
        <v>947</v>
      </c>
      <c r="G210" s="285"/>
      <c r="H210" s="403" t="s">
        <v>1107</v>
      </c>
      <c r="I210" s="403"/>
      <c r="J210" s="403"/>
      <c r="K210" s="339"/>
    </row>
    <row r="211" spans="2:11" ht="15" customHeight="1">
      <c r="B211" s="338"/>
      <c r="C211" s="306"/>
      <c r="D211" s="306"/>
      <c r="E211" s="306"/>
      <c r="F211" s="340"/>
      <c r="G211" s="285"/>
      <c r="H211" s="341"/>
      <c r="I211" s="341"/>
      <c r="J211" s="341"/>
      <c r="K211" s="339"/>
    </row>
    <row r="212" spans="2:11" ht="15" customHeight="1">
      <c r="B212" s="338"/>
      <c r="C212" s="280" t="s">
        <v>1069</v>
      </c>
      <c r="D212" s="306"/>
      <c r="E212" s="306"/>
      <c r="F212" s="299">
        <v>1</v>
      </c>
      <c r="G212" s="285"/>
      <c r="H212" s="403" t="s">
        <v>1108</v>
      </c>
      <c r="I212" s="403"/>
      <c r="J212" s="403"/>
      <c r="K212" s="339"/>
    </row>
    <row r="213" spans="2:11" ht="15" customHeight="1">
      <c r="B213" s="338"/>
      <c r="C213" s="306"/>
      <c r="D213" s="306"/>
      <c r="E213" s="306"/>
      <c r="F213" s="299">
        <v>2</v>
      </c>
      <c r="G213" s="285"/>
      <c r="H213" s="403" t="s">
        <v>1109</v>
      </c>
      <c r="I213" s="403"/>
      <c r="J213" s="403"/>
      <c r="K213" s="339"/>
    </row>
    <row r="214" spans="2:11" ht="15" customHeight="1">
      <c r="B214" s="338"/>
      <c r="C214" s="306"/>
      <c r="D214" s="306"/>
      <c r="E214" s="306"/>
      <c r="F214" s="299">
        <v>3</v>
      </c>
      <c r="G214" s="285"/>
      <c r="H214" s="403" t="s">
        <v>1110</v>
      </c>
      <c r="I214" s="403"/>
      <c r="J214" s="403"/>
      <c r="K214" s="339"/>
    </row>
    <row r="215" spans="2:11" ht="15" customHeight="1">
      <c r="B215" s="338"/>
      <c r="C215" s="306"/>
      <c r="D215" s="306"/>
      <c r="E215" s="306"/>
      <c r="F215" s="299">
        <v>4</v>
      </c>
      <c r="G215" s="285"/>
      <c r="H215" s="403" t="s">
        <v>1111</v>
      </c>
      <c r="I215" s="403"/>
      <c r="J215" s="403"/>
      <c r="K215" s="339"/>
    </row>
    <row r="216" spans="2:11" ht="12.75" customHeight="1">
      <c r="B216" s="342"/>
      <c r="C216" s="343"/>
      <c r="D216" s="343"/>
      <c r="E216" s="343"/>
      <c r="F216" s="343"/>
      <c r="G216" s="343"/>
      <c r="H216" s="343"/>
      <c r="I216" s="343"/>
      <c r="J216" s="343"/>
      <c r="K216" s="344"/>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101 - A - Uznatelné ná...</vt:lpstr>
      <vt:lpstr>SO 101 - B - Neuznatelné ...</vt:lpstr>
      <vt:lpstr>VRN - A - Vedlejší rozpoč...</vt:lpstr>
      <vt:lpstr>Pokyny pro vyplnění</vt:lpstr>
      <vt:lpstr>'Rekapitulace stavby'!Názvy_tisku</vt:lpstr>
      <vt:lpstr>'SO 101 - A - Uznatelné ná...'!Názvy_tisku</vt:lpstr>
      <vt:lpstr>'SO 101 - B - Neuznatelné ...'!Názvy_tisku</vt:lpstr>
      <vt:lpstr>'VRN - A - Vedlejší rozpoč...'!Názvy_tisku</vt:lpstr>
      <vt:lpstr>'Pokyny pro vyplnění'!Oblast_tisku</vt:lpstr>
      <vt:lpstr>'Rekapitulace stavby'!Oblast_tisku</vt:lpstr>
      <vt:lpstr>'SO 101 - A - Uznatelné ná...'!Oblast_tisku</vt:lpstr>
      <vt:lpstr>'SO 101 - B - Neuznatelné ...'!Oblast_tisku</vt:lpstr>
      <vt:lpstr>'VRN - A - Vedlejší rozpoč...'!Oblast_tisku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Tomáš Knapovský</cp:lastModifiedBy>
  <cp:lastPrinted>2017-11-01T10:06:33Z</cp:lastPrinted>
  <dcterms:created xsi:type="dcterms:W3CDTF">2017-10-31T13:47:41Z</dcterms:created>
  <dcterms:modified xsi:type="dcterms:W3CDTF">2017-11-01T14:54:41Z</dcterms:modified>
</cp:coreProperties>
</file>