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420" yWindow="510" windowWidth="17910" windowHeight="11760" activeTab="1"/>
  </bookViews>
  <sheets>
    <sheet name="Rekapitulace stavby" sheetId="1" r:id="rId1"/>
    <sheet name="SO-01 - Výpustné zařízení" sheetId="2" r:id="rId2"/>
    <sheet name="SO-02 - Dosypání hráze" sheetId="3" r:id="rId3"/>
    <sheet name="VON - Vedlejší a ostatní ..." sheetId="4" r:id="rId4"/>
    <sheet name="Pokyny pro vyplnění" sheetId="5" r:id="rId5"/>
  </sheets>
  <definedNames>
    <definedName name="_xlnm._FilterDatabase" localSheetId="1" hidden="1">'SO-01 - Výpustné zařízení'!$C$84:$K$84</definedName>
    <definedName name="_xlnm._FilterDatabase" localSheetId="2" hidden="1">'SO-02 - Dosypání hráze'!$C$78:$K$78</definedName>
    <definedName name="_xlnm._FilterDatabase" localSheetId="3" hidden="1">'VON - Vedlejší a ostatní ...'!$C$78:$K$78</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1">'SO-01 - Výpustné zařízení'!$C$4:$J$36,'SO-01 - Výpustné zařízení'!$C$42:$J$66,'SO-01 - Výpustné zařízení'!$C$72:$K$278</definedName>
    <definedName name="_xlnm.Print_Area" localSheetId="2">'SO-02 - Dosypání hráze'!$C$4:$J$36,'SO-02 - Dosypání hráze'!$C$42:$J$60,'SO-02 - Dosypání hráze'!$C$66:$K$133</definedName>
    <definedName name="_xlnm.Print_Area" localSheetId="3">'VON - Vedlejší a ostatní ...'!$C$4:$J$36,'VON - Vedlejší a ostatní ...'!$C$42:$J$60,'VON - Vedlejší a ostatní ...'!$C$66:$K$101</definedName>
    <definedName name="_xlnm.Print_Titles" localSheetId="0">'Rekapitulace stavby'!$49:$49</definedName>
    <definedName name="_xlnm.Print_Titles" localSheetId="1">'SO-01 - Výpustné zařízení'!$84:$84</definedName>
    <definedName name="_xlnm.Print_Titles" localSheetId="2">'SO-02 - Dosypání hráze'!$78:$78</definedName>
    <definedName name="_xlnm.Print_Titles" localSheetId="3">'VON - Vedlejší a ostatní ...'!$78:$78</definedName>
  </definedNames>
  <calcPr fullCalcOnLoad="1"/>
</workbook>
</file>

<file path=xl/sharedStrings.xml><?xml version="1.0" encoding="utf-8"?>
<sst xmlns="http://schemas.openxmlformats.org/spreadsheetml/2006/main" count="3134" uniqueCount="739">
  <si>
    <t>Export VZ</t>
  </si>
  <si>
    <t>List obsahuje:</t>
  </si>
  <si>
    <t>3.0</t>
  </si>
  <si>
    <t>ZAMOK</t>
  </si>
  <si>
    <t>False</t>
  </si>
  <si>
    <t>{e68c7c77-5b0f-403c-b6f2-bd85c97c840b}</t>
  </si>
  <si>
    <t>0,01</t>
  </si>
  <si>
    <t>21</t>
  </si>
  <si>
    <t>15</t>
  </si>
  <si>
    <t>REKAPITULACE STAVBY</t>
  </si>
  <si>
    <t>v ---  níže se nacházejí doplnkové a pomocné údaje k sestavám  --- v</t>
  </si>
  <si>
    <t>Návod na vyplnění</t>
  </si>
  <si>
    <t>0,001</t>
  </si>
  <si>
    <t>Kód:</t>
  </si>
  <si>
    <t>PAV</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</si>
  <si>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</si>
  <si>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</si>
  <si>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Oprava hráze nádrže Dolní Houžovec</t>
  </si>
  <si>
    <t>0,1</t>
  </si>
  <si>
    <t>KSO:</t>
  </si>
  <si>
    <t/>
  </si>
  <si>
    <t>CC-CZ:</t>
  </si>
  <si>
    <t>1</t>
  </si>
  <si>
    <t>Místo:</t>
  </si>
  <si>
    <t xml:space="preserve"> </t>
  </si>
  <si>
    <t>Datum:</t>
  </si>
  <si>
    <t>30. 6. 2016</t>
  </si>
  <si>
    <t>10</t>
  </si>
  <si>
    <t>100</t>
  </si>
  <si>
    <t>Zadavatel:</t>
  </si>
  <si>
    <t>IČ:</t>
  </si>
  <si>
    <t>Město Ústí nad Orlicí</t>
  </si>
  <si>
    <t>DIČ:</t>
  </si>
  <si>
    <t>Uchazeč:</t>
  </si>
  <si>
    <t>Vyplň údaj</t>
  </si>
  <si>
    <t>Projektant:</t>
  </si>
  <si>
    <t>Agroprojekce Litomyšl, s.r.o.</t>
  </si>
  <si>
    <t>True</t>
  </si>
  <si>
    <t>Poznámka:</t>
  </si>
  <si>
    <t>KROS 4 verze 2016/I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</si>
  <si>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</si>
  <si>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</si>
  <si>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</si>
  <si>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</si>
  <si>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</si>
  <si>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</si>
  <si>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</si>
  <si>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</si>
  <si>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</si>
  <si>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</si>
  <si>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</si>
  <si>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</si>
  <si>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</si>
  <si>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</si>
  <si>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</si>
  <si>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</si>
  <si>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</si>
  <si>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</si>
  <si>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</si>
  <si>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</si>
  <si>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</si>
  <si>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</si>
  <si>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</si>
  <si>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</si>
  <si>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</si>
  <si>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</si>
  <si>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</si>
  <si>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</si>
  <si>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</si>
  <si>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</si>
  <si>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</si>
  <si>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</si>
  <si>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</si>
  <si>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</si>
  <si>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</si>
  <si>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</si>
  <si>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</si>
  <si>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</si>
  <si>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</si>
  <si>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Výpustné zařízení</t>
  </si>
  <si>
    <t>STA</t>
  </si>
  <si>
    <t>{5009924b-bfd1-4b66-bc10-99a1e7216bfa}</t>
  </si>
  <si>
    <t>832 3</t>
  </si>
  <si>
    <t>2</t>
  </si>
  <si>
    <t>SO-02</t>
  </si>
  <si>
    <t>Dosypání hráze</t>
  </si>
  <si>
    <t>{59c31d35-47d3-494b-9363-f6e246f655d9}</t>
  </si>
  <si>
    <t>832 1</t>
  </si>
  <si>
    <t>VON</t>
  </si>
  <si>
    <t>Vedlejší a ostatní náklady</t>
  </si>
  <si>
    <t>{e2d9e1d7-1cd9-4f09-8615-8a5cc15f6922}</t>
  </si>
  <si>
    <t>Zpět na list:</t>
  </si>
  <si>
    <t>KRYCÍ LIST SOUPISU</t>
  </si>
  <si>
    <t>Objekt:</t>
  </si>
  <si>
    <t>SO-01 - Výpustné zařízení</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</si>
  <si>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</si>
  <si>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</si>
  <si>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</si>
  <si>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</si>
  <si>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</si>
  <si>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</si>
  <si>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</si>
  <si>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</si>
  <si>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</si>
  <si>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</si>
  <si>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</si>
  <si>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</si>
  <si>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</si>
  <si>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</si>
  <si>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</si>
  <si>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</si>
  <si>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</si>
  <si>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</si>
  <si>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</si>
  <si>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</si>
  <si>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</si>
  <si>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</si>
  <si>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</si>
  <si>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</si>
  <si>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</si>
  <si>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</si>
  <si>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</si>
  <si>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</si>
  <si>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</si>
  <si>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</si>
  <si>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</si>
  <si>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</si>
  <si>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</si>
  <si>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115001104</t>
  </si>
  <si>
    <t>Převedení vody potrubím DN do 300</t>
  </si>
  <si>
    <t>m</t>
  </si>
  <si>
    <t>CS ÚRS 2016 01</t>
  </si>
  <si>
    <t>4</t>
  </si>
  <si>
    <t>733311966</t>
  </si>
  <si>
    <t>PP</t>
  </si>
  <si>
    <t>Převedení vody potrubím průměru DN přes 250 do 300</t>
  </si>
  <si>
    <t>PSC</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</si>
  <si>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</si>
  <si>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</si>
  <si>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průměrný přítok do 500 l/min</t>
  </si>
  <si>
    <t>hod</t>
  </si>
  <si>
    <t>2082803791</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</si>
  <si>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</si>
  <si>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</si>
  <si>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3</t>
  </si>
  <si>
    <t>122201101</t>
  </si>
  <si>
    <t>Odkopávky a prokopávky nezapažené v hornině tř. 3 objem do 100 m3</t>
  </si>
  <si>
    <t>m3</t>
  </si>
  <si>
    <t>978841659</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</si>
  <si>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</si>
  <si>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</si>
  <si>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</si>
  <si>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"zrušení zahrázkování" 30,0</t>
  </si>
  <si>
    <t>122201401</t>
  </si>
  <si>
    <t>Vykopávky v zemníku na suchu v hornině tř. 3 objem do 100 m3</t>
  </si>
  <si>
    <t>1880164418</t>
  </si>
  <si>
    <t>Vykopávky v zemnících na suchu s přehozením výkopku na vzdálenost do 3 m nebo s naložením na dopravní prostředek v hornině tř. 3 do 100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</si>
  <si>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</si>
  <si>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"dovoz jílu na zahrázkování" 30,0</t>
  </si>
  <si>
    <t>5</t>
  </si>
  <si>
    <t>M</t>
  </si>
  <si>
    <t>58399004</t>
  </si>
  <si>
    <t>Nákup jílu na zahrázkování</t>
  </si>
  <si>
    <t>8</t>
  </si>
  <si>
    <t>-961689918</t>
  </si>
  <si>
    <t>Nákup zeminy</t>
  </si>
  <si>
    <t>6</t>
  </si>
  <si>
    <t>131201101</t>
  </si>
  <si>
    <t>Hloubení jam nezapažených v hornině tř. 3 objemu do 100 m3</t>
  </si>
  <si>
    <t>-1902671971</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</si>
  <si>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</si>
  <si>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</si>
  <si>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"pro opevnění výustě - viz. D.2.6." 10,0+2,5*1,6*0,5</t>
  </si>
  <si>
    <t>7</t>
  </si>
  <si>
    <t>131201201</t>
  </si>
  <si>
    <t>Hloubení jam zapažených v hornině tř. 3 objemu do 100 m3</t>
  </si>
  <si>
    <t>274743768</t>
  </si>
  <si>
    <t>Hloubení zapažených jam a zářezů s urovnáním dna do předepsaného profilu a spádu v hornině tř. 3 do 100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</si>
  <si>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t>
  </si>
  <si>
    <t>"požerák - viz. D.2.5." 3,3*2,5*3,44+1,8*1,5*1,35</t>
  </si>
  <si>
    <t>"odpočet stáv. požeráku" -(1,5*2,6*1,2+1,5*1,6*2,0)</t>
  </si>
  <si>
    <t>132201201</t>
  </si>
  <si>
    <t>Hloubení rýh š do 2000 mm v hornině tř. 3 objemu do 100 m3</t>
  </si>
  <si>
    <t>408049604</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</si>
  <si>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</si>
  <si>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</si>
  <si>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bourání potrubí DN 300" 6,0*0,8*0,5</t>
  </si>
  <si>
    <t>"odpočet trubky" -6,0*3,14*0,21*0,21</t>
  </si>
  <si>
    <t>9</t>
  </si>
  <si>
    <t>132201401</t>
  </si>
  <si>
    <t>Hloubená vykopávka pod základy v hornině tř. 3</t>
  </si>
  <si>
    <t>-274182551</t>
  </si>
  <si>
    <t>Hloubená vykopávka pod základy ručně s přehozením výkopku na vzdálenost 3 m nebo s naložením na ruční dopravní prostředek v hornině tř. 3</t>
  </si>
  <si>
    <t xml:space="preserve">Poznámka k souboru cen:
1. V ceně nejsou započteny náklady na podchycení základového zdiva. </t>
  </si>
  <si>
    <t>"pro obetonování výustě - viz. D.2.6." 1,6*1,0*0,5</t>
  </si>
  <si>
    <t>151101201</t>
  </si>
  <si>
    <t>Zřízení příložného pažení stěn výkopu hl do 4 m</t>
  </si>
  <si>
    <t>m2</t>
  </si>
  <si>
    <t>-1831972085</t>
  </si>
  <si>
    <t>Zřízení pažení stěn výkopu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</si>
  <si>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</si>
  <si>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(3,3+4,0+2,7)*3,44</t>
  </si>
  <si>
    <t>11</t>
  </si>
  <si>
    <t>151101211</t>
  </si>
  <si>
    <t>Odstranění příložného pažení stěn hl do 4 m</t>
  </si>
  <si>
    <t>72073953</t>
  </si>
  <si>
    <t>Odstranění pažení stěn výkopu s uložením pažin na vzdálenost do 3 m od okraje výkopu příložné, hloubky do 4 m</t>
  </si>
  <si>
    <t>12</t>
  </si>
  <si>
    <t>151101301</t>
  </si>
  <si>
    <t>Zřízení rozepření stěn při pažení příložném hl do 4 m</t>
  </si>
  <si>
    <t>-154912304</t>
  </si>
  <si>
    <t>Zřízení rozepření zapažených stěn výkopů s potřebným přepažováním při roubení příložném, hloubky do 4 m</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</si>
  <si>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</si>
  <si>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13</t>
  </si>
  <si>
    <t>151101311</t>
  </si>
  <si>
    <t>Odstranění rozepření stěn při pažení příložném hl do 4 m</t>
  </si>
  <si>
    <t>1363428385</t>
  </si>
  <si>
    <t>Odstranění rozepření stěn výkopů s uložením materiálu na vzdálenost do 3 m od okraje výkopu roubení příložného, hloubky do 4 m</t>
  </si>
  <si>
    <t>14</t>
  </si>
  <si>
    <t>153812111</t>
  </si>
  <si>
    <t>Trn z betonářské oceli včetně zainjektování D do 20 mm l do 3 m</t>
  </si>
  <si>
    <t>kus</t>
  </si>
  <si>
    <t>951628400</t>
  </si>
  <si>
    <t>Trn z betonářské oceli včetně zainjektování při průměru oceli od 16 do 20 mm, délky přes 0,4 do 3,0 m</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</si>
  <si>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</si>
  <si>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"viz. D.2.5." 24+28</t>
  </si>
  <si>
    <t>162701105</t>
  </si>
  <si>
    <t>Vodorovné přemístění do 10000 m výkopku/sypaniny z horniny tř. 1 až 4</t>
  </si>
  <si>
    <t>-1306323037</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</si>
  <si>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</si>
  <si>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</si>
  <si>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"jíl ze zahrázkování" 30,0</t>
  </si>
  <si>
    <t>"přebytečná zemina" 12,6</t>
  </si>
  <si>
    <t>16</t>
  </si>
  <si>
    <t>162701109</t>
  </si>
  <si>
    <t>Příplatek k vodorovnému přemístění výkopku/sypaniny z horniny tř. 1 až 4 ZKD 1000 m přes 10000 m</t>
  </si>
  <si>
    <t>826905537</t>
  </si>
  <si>
    <t>Vodorovné přemístění výkopku nebo sypaniny po suchu na obvyklém dopravním prostředku, bez naložení výkopku, avšak se složením bez rozhrnutí z horniny tř. 1 až 4 na vzdálenost Příplatek k ceně za každých dalších i započatých 1 000 m</t>
  </si>
  <si>
    <t>"jíl ze zahrázkování" 5*30,0</t>
  </si>
  <si>
    <t>"přebytečná zemina" 5*12,6</t>
  </si>
  <si>
    <t>17</t>
  </si>
  <si>
    <t>167101101</t>
  </si>
  <si>
    <t>Nakládání výkopku z hornin tř. 1 až 4 do 100 m3</t>
  </si>
  <si>
    <t>738490287</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</si>
  <si>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</si>
  <si>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</si>
  <si>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"přebytečná zemina" 12,0+22,5+1,6+0,8-24,3</t>
  </si>
  <si>
    <t>18</t>
  </si>
  <si>
    <t>171103101</t>
  </si>
  <si>
    <t>Zemní hrázky melioračních kanálů z horniny tř. 1 až 4</t>
  </si>
  <si>
    <t>-1180710217</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</si>
  <si>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</si>
  <si>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</si>
  <si>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"zahrázkování" 8,0*2,5*1,5</t>
  </si>
  <si>
    <t>19</t>
  </si>
  <si>
    <t>171201201</t>
  </si>
  <si>
    <t>Uložení sypaniny na skládky</t>
  </si>
  <si>
    <t>-1749570008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</si>
  <si>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</si>
  <si>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20</t>
  </si>
  <si>
    <t>171 20 9008</t>
  </si>
  <si>
    <t>Skládkovné</t>
  </si>
  <si>
    <t>t</t>
  </si>
  <si>
    <t>1151199079</t>
  </si>
  <si>
    <t>"nános z výpustného potrubí" 5,375</t>
  </si>
  <si>
    <t>"jíl ze zahrázkování" 30,0*2,0</t>
  </si>
  <si>
    <t>"přebytečná zemina" 12,6*1,8</t>
  </si>
  <si>
    <t>"potrubí DN 300 a požerák" 18,108</t>
  </si>
  <si>
    <t>"kam. zdi u požeráku" 8,204</t>
  </si>
  <si>
    <t>174101101</t>
  </si>
  <si>
    <t>Zásyp jam, šachet rýh nebo kolem objektů sypaninou se zhutněním</t>
  </si>
  <si>
    <t>-1760874460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</si>
  <si>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</si>
  <si>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</si>
  <si>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 bourání potrubí DN 300" 6,0*0,8*0,5</t>
  </si>
  <si>
    <t>"požerák " 3,3*2,5*3,44+1,8*1,5*1,35-(3,0*1,47*0,15+2,6*1,47*1,2+1,6*1,47*2,09)</t>
  </si>
  <si>
    <t>Zakládání</t>
  </si>
  <si>
    <t>22</t>
  </si>
  <si>
    <t>221211115</t>
  </si>
  <si>
    <t>Vrty přenosnými kladivy D do 56 mm úklon do 90° hl do 10 m hor. V</t>
  </si>
  <si>
    <t>-1300146059</t>
  </si>
  <si>
    <t>Vrty přenosnými vrtacími kladivy v hloubce 0 až 10 m průměru přes 13 do 56 mm, do úklonu 90 st. (úpadně až horizontálně ), v hornině tř. V</t>
  </si>
  <si>
    <t>"viz. D.2.5." 24*0,24+28*0,77</t>
  </si>
  <si>
    <t>23</t>
  </si>
  <si>
    <t>273313311</t>
  </si>
  <si>
    <t>Základové desky z betonu tř. C 8/10 X0</t>
  </si>
  <si>
    <t>495504846</t>
  </si>
  <si>
    <t>Základy z betonu prostého desky z betonu kamenem neprokládaného tř. C 8/10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</si>
  <si>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</si>
  <si>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"požerák - viz. D.2.5." 3,0*1,47*0,15+0,8*1,47*1,15</t>
  </si>
  <si>
    <t>"zdi - viz. D.2.5." 0,5*(1,2+1,4)*0,15</t>
  </si>
  <si>
    <t>24</t>
  </si>
  <si>
    <t>273351215</t>
  </si>
  <si>
    <t>Zřízení bednění stěn základových desek</t>
  </si>
  <si>
    <t>609565260</t>
  </si>
  <si>
    <t>Bednění základových stěn desek svislé nebo šikmé (odkloněné), půdorysně přímé nebo zalomené ve volných nebo zapažených jámách, rýhách, šachtách, včetně případných vzpěr zřízení</t>
  </si>
  <si>
    <t>"požerák - viz. D.2.5." (3,0+1,47)*2*0,15+0,8*1,15*2</t>
  </si>
  <si>
    <t>"zdi - viz. D.2.5." 2*(0,5+0,4)*2*0,15</t>
  </si>
  <si>
    <t>25</t>
  </si>
  <si>
    <t>273351216</t>
  </si>
  <si>
    <t>Odstranění bednění stěn základových desek</t>
  </si>
  <si>
    <t>-13714741</t>
  </si>
  <si>
    <t>Bednění základových stěn desek svislé nebo šikmé (odkloněné), půdorysně přímé nebo zalomené ve volných nebo zapažených jámách, rýhách, šachtách, včetně případných vzpěr odstranění</t>
  </si>
  <si>
    <t>26</t>
  </si>
  <si>
    <t>274322511</t>
  </si>
  <si>
    <t>Základové pasy ze ŽB se zvýšenými nároky na prostředí tř. C 25/30 XC2</t>
  </si>
  <si>
    <t>-289361070</t>
  </si>
  <si>
    <t>Základy z betonu železového (bez výztuže) pasy z betonu se zvýšenými nároky na prostředí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</si>
  <si>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</si>
  <si>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"základ požeráku - viz. D.2.5." 2,6*1,47*1,2</t>
  </si>
  <si>
    <t>"zdi - viz. D.2.5." 0,5*(0,8+1,0)*3,29</t>
  </si>
  <si>
    <t>27</t>
  </si>
  <si>
    <t>274351215</t>
  </si>
  <si>
    <t>Zřízení bednění stěn základových pasů</t>
  </si>
  <si>
    <t>-22947633</t>
  </si>
  <si>
    <t>Bednění základových stěn pasů svislé nebo šikmé (odkloněné), půdorysně přímé nebo zalomené ve volných nebo zapažených jámách, rýhách, šachtách, včetně případných vzpěr zřízení</t>
  </si>
  <si>
    <t>"základ požeráku - viz. D.2.5." (2,6+1,47)*2*1,2</t>
  </si>
  <si>
    <t>"zdi - viz. D.2.5." 2*(0,5*2+0,1)*3,29</t>
  </si>
  <si>
    <t>28</t>
  </si>
  <si>
    <t>274351216</t>
  </si>
  <si>
    <t>Odstranění bednění stěn základových pasů</t>
  </si>
  <si>
    <t>240980875</t>
  </si>
  <si>
    <t>Bednění základových stěn pasů svislé nebo šikmé (odkloněné), půdorysně přímé nebo zalomené ve volných nebo zapažených jámách, rýhách, šachtách, včetně případných vzpěr odstranění</t>
  </si>
  <si>
    <t>29</t>
  </si>
  <si>
    <t>274362021</t>
  </si>
  <si>
    <t>Výztuž základových pásů svařovanými sítěmi Kari</t>
  </si>
  <si>
    <t>-1967255463</t>
  </si>
  <si>
    <t>Výztuž základů pasů ze svařovaných sítí z drátů typu KARI</t>
  </si>
  <si>
    <t xml:space="preserve">Poznámka k souboru cen:
1. Ceny platí pro desky rovné, s náběhy, hřibové nebo upnuté do žeber včetně výztuže těchto žeber. </t>
  </si>
  <si>
    <t>"základ požeráku + zdi - viz. D.2.5." 62,5*0,001</t>
  </si>
  <si>
    <t>Svislé a kompletní konstrukce</t>
  </si>
  <si>
    <t>30</t>
  </si>
  <si>
    <t>328999001</t>
  </si>
  <si>
    <t>M+D Prefabrikovaného požeráku vč. vystrojení a uzamykatelného poklopu</t>
  </si>
  <si>
    <t>-1274354453</t>
  </si>
  <si>
    <t>P</t>
  </si>
  <si>
    <t>Poznámka k položce:
Poklop, drážky dluží a žebřík budou opatřeny protikorozním nátěrem.</t>
  </si>
  <si>
    <t>"viz. D.2.5." 2,09</t>
  </si>
  <si>
    <t>Vodorovné konstrukce</t>
  </si>
  <si>
    <t>31</t>
  </si>
  <si>
    <t>462511270</t>
  </si>
  <si>
    <t>Zához z lomového kamene bez proštěrkování z terénu hmotnost do 200 kg</t>
  </si>
  <si>
    <t>-560700400</t>
  </si>
  <si>
    <t>Zához z lomového kamene neupraveného záhozového bez proštěrkování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</si>
  <si>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</si>
  <si>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"opevnění výustě - viz. D.2.6." 10,0</t>
  </si>
  <si>
    <t>32</t>
  </si>
  <si>
    <t>462519002</t>
  </si>
  <si>
    <t>Příplatek za urovnání ploch záhozu z lomového kamene hmotnost do 200 kg</t>
  </si>
  <si>
    <t>-1680083811</t>
  </si>
  <si>
    <t>Zához z lomového kamene neupraveného záhozového Příplatek k cenám za urovnání viditelných ploch záhozu z kamene, hmotnosti jednotlivých kamenů do 200 kg</t>
  </si>
  <si>
    <t>10,0/0,5</t>
  </si>
  <si>
    <t>Trubní vedení</t>
  </si>
  <si>
    <t>33</t>
  </si>
  <si>
    <t>899 99 9007</t>
  </si>
  <si>
    <t>Řezání potrubí DN 400 - 0°- 60°</t>
  </si>
  <si>
    <t>ks</t>
  </si>
  <si>
    <t>-499379328</t>
  </si>
  <si>
    <t>34</t>
  </si>
  <si>
    <t>899623171</t>
  </si>
  <si>
    <t>Obetonování potrubí nebo zdiva stok betonem prostým tř. C 25/30 XC2 v otevřeném výkopu</t>
  </si>
  <si>
    <t>521057213</t>
  </si>
  <si>
    <t>Obetonování potrubí nebo zdiva stok betonem prostým v otevřeném výkopu, beton tř. C 25/30</t>
  </si>
  <si>
    <t xml:space="preserve">Poznámka k souboru cen:
1. Obetonování zdiva stok ve štole se oceňuje cenami souboru cen 359 31-02 Výplň za rubem cihelného zdiva stok části A 03 tohoto katalogu. </t>
  </si>
  <si>
    <t>"napojení stáv. potrubí na požerák" 0,2</t>
  </si>
  <si>
    <t>"výusť - viz. D.2.6." 1,6*1,0*0,5+1,6*1,1/2*1,0-3,14*0,27*0,27*1,15</t>
  </si>
  <si>
    <t>35</t>
  </si>
  <si>
    <t>899643111</t>
  </si>
  <si>
    <t>Bednění pro obetonování potrubí otevřený výkop</t>
  </si>
  <si>
    <t>-1303847561</t>
  </si>
  <si>
    <t>Bednění pro obetonování potrubí v otevřeném výkopu</t>
  </si>
  <si>
    <t>1,6*1,05*2+1,0*(0,5+1,6)</t>
  </si>
  <si>
    <t>Ostatní konstrukce a práce, bourání</t>
  </si>
  <si>
    <t>36</t>
  </si>
  <si>
    <t>931976112</t>
  </si>
  <si>
    <t>Úprava dilatační spáry z asfaltové lepenky dvojité</t>
  </si>
  <si>
    <t>1764871511</t>
  </si>
  <si>
    <t>Úprava dilatační spáry konstrukcí z prostého nebo železového betonu s použitím asfaltové lepenky dvojité s oboustrannými asfaltovými nátěry</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</si>
  <si>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</si>
  <si>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"mezi požerákem a zdmi - viz. D.2.5." 3,29*(0,8+1,0)</t>
  </si>
  <si>
    <t>37</t>
  </si>
  <si>
    <t>931994106</t>
  </si>
  <si>
    <t>Těsnění dilatační spáry betonové konstrukce vnitřním pásem "waterstop"</t>
  </si>
  <si>
    <t>992415695</t>
  </si>
  <si>
    <t>Těsnění spáry betonové konstrukce pásy, profily, tmely pásem „waterstop“ vnitřním, spáry dilatační</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</si>
  <si>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</si>
  <si>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"mezi požerákem a zdmi - viz. D.2.5." 3,29*2</t>
  </si>
  <si>
    <t>38</t>
  </si>
  <si>
    <t>938902441</t>
  </si>
  <si>
    <t>Čištění propustků strojně tlakovou vodou D do 500 mm při tl nánosu přes 75% DN</t>
  </si>
  <si>
    <t>2122536488</t>
  </si>
  <si>
    <t>Čištění propustků s odstraněním travnatého porostu nebo nánosu, s naložením na dopravní prostředek nebo s přemístěním na hromady na vzdálenost do 20 m strojně tlakovou vodou tloušťky nánosu přes 75% průměru propustku do 500 mm</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</si>
  <si>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</si>
  <si>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"výpustné potrubí - viz. C.3." 19,0</t>
  </si>
  <si>
    <t>39</t>
  </si>
  <si>
    <t>938902499</t>
  </si>
  <si>
    <t>Příplatek k čištění propustků delších než 8 m za každý další 1 m délky</t>
  </si>
  <si>
    <t>-1112810487</t>
  </si>
  <si>
    <t>Čištění propustků s odstraněním travnatého porostu nebo nánosu, s naložením na dopravní prostředek nebo s přemístěním na hromady na vzdálenost do 20 m Příplatek k cenám za délku propustku přes 8 m za každý další 1 m</t>
  </si>
  <si>
    <t>40</t>
  </si>
  <si>
    <t>082113210</t>
  </si>
  <si>
    <t>voda pitná pro ostatní odběratele</t>
  </si>
  <si>
    <t>352535575</t>
  </si>
  <si>
    <t>Voda pitná voda pro ostatní odběratele</t>
  </si>
  <si>
    <t>41</t>
  </si>
  <si>
    <t>960111221</t>
  </si>
  <si>
    <t>Bourání vodních staveb z dílců prefabrikovaných betonových a železobetonových</t>
  </si>
  <si>
    <t>1996814287</t>
  </si>
  <si>
    <t>Bourání konstrukcí vodních staveb z hladiny, s naložením vybouraných hmot a suti na dopravní prostředek nebo s odklizením na hromady do vzdálenosti 20 m z dílců prefabrikovaných betonových a železobetonových</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</si>
  <si>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</si>
  <si>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"potrubí DN 300" 0,4</t>
  </si>
  <si>
    <t>"požerák" 7,0</t>
  </si>
  <si>
    <t>42</t>
  </si>
  <si>
    <t>960211251</t>
  </si>
  <si>
    <t>Bourání vodních staveb zděných z kamene nebo z cihel</t>
  </si>
  <si>
    <t>972667393</t>
  </si>
  <si>
    <t>Bourání konstrukcí vodních staveb z hladiny, s naložením vybouraných hmot a suti na dopravní prostředek nebo s odklizením na hromady do vzdálenosti 20 m zděných z kamene nebo z cihel</t>
  </si>
  <si>
    <t>"ubourání stávaj. zdí u požeráku - viz. D.2.5." 0,5*(0,8+1,0)*3,44</t>
  </si>
  <si>
    <t>997</t>
  </si>
  <si>
    <t>Přesun sutě</t>
  </si>
  <si>
    <t>43</t>
  </si>
  <si>
    <t>997221551</t>
  </si>
  <si>
    <t>Vodorovná doprava suti ze sypkých materiálů do 1 km</t>
  </si>
  <si>
    <t>-2143756405</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</si>
  <si>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</si>
  <si>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</si>
  <si>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44</t>
  </si>
  <si>
    <t>997221559</t>
  </si>
  <si>
    <t>Příplatek ZKD 1 km u vodorovné dopravy suti ze sypkých materiálů</t>
  </si>
  <si>
    <t>-2120388141</t>
  </si>
  <si>
    <t>Vodorovná doprava suti bez naložení, ale se složením a s hrubým urovnáním Příplatek k ceně za každý další i započatý 1 km přes 1 km</t>
  </si>
  <si>
    <t>14*5,375</t>
  </si>
  <si>
    <t>45</t>
  </si>
  <si>
    <t>997321511</t>
  </si>
  <si>
    <t>Vodorovná doprava suti a vybouraných hmot po suchu do 1 km</t>
  </si>
  <si>
    <t>-367932379</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</si>
  <si>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</si>
  <si>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</si>
  <si>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46</t>
  </si>
  <si>
    <t>997321519</t>
  </si>
  <si>
    <t>Příplatek ZKD 1km vodorovné dopravy suti a vybouraných hmot po suchu</t>
  </si>
  <si>
    <t>2011562163</t>
  </si>
  <si>
    <t>Vodorovná doprava suti a vybouraných hmot bez naložení, s vyložením a hrubým urovnáním po suchu, na vzdálenost Příplatek k cenám za každý další i započatý 1 km přes 1 km</t>
  </si>
  <si>
    <t>14*26,312</t>
  </si>
  <si>
    <t>998</t>
  </si>
  <si>
    <t>Přesun hmot</t>
  </si>
  <si>
    <t>47</t>
  </si>
  <si>
    <t>998324011</t>
  </si>
  <si>
    <t>Přesun hmot pro objekty související se sypanými hrázemi a vodní elektrárny</t>
  </si>
  <si>
    <t>167994584</t>
  </si>
  <si>
    <t>Přesun hmot pro objekty budované v souvislosti se sypanými hrázemi a vodní elektrárny dopravní vzdálenost do 500 m</t>
  </si>
  <si>
    <t xml:space="preserve">Poznámka k souboru cen:
1. Ceny jsou určeny pro jakoukoliv konstrukčně-materiálovou charakteristiku. </t>
  </si>
  <si>
    <t>SO-02 - Dosypání hráze</t>
  </si>
  <si>
    <t>-118927931</t>
  </si>
  <si>
    <t>"viz. Tabulka kubatur D.2.7." 49,0</t>
  </si>
  <si>
    <t>122201402</t>
  </si>
  <si>
    <t>Vykopávky v zemníku na suchu v hornině tř. 3 objem do 1000 m3</t>
  </si>
  <si>
    <t>1750730949</t>
  </si>
  <si>
    <t>Vykopávky v zemnících na suchu s přehozením výkopku na vzdálenost do 3 m nebo s naložením na dopravní prostředek v hornině tř. 3 přes 100 do 1 000 m3</t>
  </si>
  <si>
    <t>"dovoz jílu na hráz" 105,0</t>
  </si>
  <si>
    <t>58399003</t>
  </si>
  <si>
    <t>Nákup zeminy na hráz</t>
  </si>
  <si>
    <t>38020422</t>
  </si>
  <si>
    <t>"viz. Tabulka kubatur D.2.7." 105,0</t>
  </si>
  <si>
    <t>-1627915749</t>
  </si>
  <si>
    <t>"nevhodné zeminy" 49,0</t>
  </si>
  <si>
    <t>1158464675</t>
  </si>
  <si>
    <t>5*49,0</t>
  </si>
  <si>
    <t>1619155543</t>
  </si>
  <si>
    <t>"nevhodné zeminy" 49,0*1,8</t>
  </si>
  <si>
    <t>171103202</t>
  </si>
  <si>
    <t>Uložení sypanin z horniny tř. 1 až 4 do hrází nádrží se zhutněním 100 % PS C s příměsí jílu do 50 %</t>
  </si>
  <si>
    <t>-395403806</t>
  </si>
  <si>
    <t>Uložení netříděných sypanin z hornin tř. 1 až 4 do zemních hrází pro jakoukoliv šířku koruny přehradních a jiných vodních nádrží se zhutněním do 100 % PS - koef. C s příměsí jílové hlíny přes 20 do 50 %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</si>
  <si>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</si>
  <si>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"dosypání koruny - viz. Tabulka kubatur D.2.7." 105,0</t>
  </si>
  <si>
    <t>962884518</t>
  </si>
  <si>
    <t>181411121</t>
  </si>
  <si>
    <t>Založení lučního trávníku výsevem plochy do 1000 m2 v rovině a ve svahu do 1:5</t>
  </si>
  <si>
    <t>202772131</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</si>
  <si>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</si>
  <si>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</si>
  <si>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181411122</t>
  </si>
  <si>
    <t>Založení lučního trávníku výsevem plochy do 1000 m2 ve svahu do 1:2</t>
  </si>
  <si>
    <t>1912563492</t>
  </si>
  <si>
    <t>Založení trávníku na půdě předem připravené plochy do 1000 m2 výsevem včetně utažení lučního na svahu přes 1:5 do 1:2</t>
  </si>
  <si>
    <t>005999001</t>
  </si>
  <si>
    <t>Travní směs</t>
  </si>
  <si>
    <t>kg</t>
  </si>
  <si>
    <t>-1223978489</t>
  </si>
  <si>
    <t>(143+125)*0,02*1,03</t>
  </si>
  <si>
    <t>181951102</t>
  </si>
  <si>
    <t>Úprava pláně v hornině tř. 1 až 4 se zhutněním</t>
  </si>
  <si>
    <t>-939052186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</si>
  <si>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</si>
  <si>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</si>
  <si>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"viz. Tabulka kubatur D.2.7." 143,0</t>
  </si>
  <si>
    <t>182201101</t>
  </si>
  <si>
    <t>Svahování násypů</t>
  </si>
  <si>
    <t>884361597</t>
  </si>
  <si>
    <t>Svahování trvalých svahů do projektovaných profilů s potřebným přemístěním výkopku při svahování násypů v jakékoliv hornině</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</si>
  <si>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</si>
  <si>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"viz. Tabulka kubatur D.2.7." 125,0</t>
  </si>
  <si>
    <t>998332011</t>
  </si>
  <si>
    <t>Přesun hmot pro úpravy vodních toků a kanály</t>
  </si>
  <si>
    <t>800450999</t>
  </si>
  <si>
    <t>Přesun hmot pro úpravy vodních toků a kanály, hráze rybníků apod. dopravní vzdálenost do 500 m</t>
  </si>
  <si>
    <t>VON - Vedlejší a ostatní náklady</t>
  </si>
  <si>
    <t>VRN - Vedlejší rozpočtové náklady</t>
  </si>
  <si>
    <t xml:space="preserve">    VRN2 - Příprava staveniště</t>
  </si>
  <si>
    <t xml:space="preserve">    VRN9 - Ostatní náklady</t>
  </si>
  <si>
    <t>VRN</t>
  </si>
  <si>
    <t>Vedlejší rozpočtové náklady</t>
  </si>
  <si>
    <t>VRN2</t>
  </si>
  <si>
    <t>Příprava staveniště</t>
  </si>
  <si>
    <t>031002000</t>
  </si>
  <si>
    <t>Zařízení staveniště</t>
  </si>
  <si>
    <t>kpl</t>
  </si>
  <si>
    <t>1024</t>
  </si>
  <si>
    <t>-1886255009</t>
  </si>
  <si>
    <t xml:space="preserve">Zajištění a zabezpečení staveniště, zřízení a likvidace zařízení staveniště, včetně případných přípojek, přístupů, skládek, deponií apod. Zřízení čistících zón před výjezdem z obvodu staveniště.
</t>
  </si>
  <si>
    <t xml:space="preserve">Poznámka k položce:
Zřízení zařízení staveniště, jeho připojení na sítě, oplocení prostoru  a jejich následné odstranění. Zajištění přístupu k jednotlivým úsekům stavby za účelem provádění a uvedení do původního stavu po ukončení stavby, náhrada za dočasné zábory ploch. Zřízení a odstranění dočasných komunikací, sjezdů a nájezdů. Zřízení čistících zón před výjezdem z obvodu staveniště.
</t>
  </si>
  <si>
    <t>031002002</t>
  </si>
  <si>
    <t>Zajištění dopravně inženýrských opatření</t>
  </si>
  <si>
    <t>1928531468</t>
  </si>
  <si>
    <t xml:space="preserve">Poznámka k položce:
- zajištění dopravně inženýrských opatření
- zajištění zřízení a likvidace dopravního značení včetně případné světelné signalizace
- zajištění vydání dopravně inženýrského rozhodnutí
</t>
  </si>
  <si>
    <t>VRN9</t>
  </si>
  <si>
    <t>Ostatní náklady</t>
  </si>
  <si>
    <t>090001000</t>
  </si>
  <si>
    <t>Geodetické práce před výstavbou</t>
  </si>
  <si>
    <t>-756545237</t>
  </si>
  <si>
    <t>Poznámka k položce:
Geodetické vytýčení hranic parcel před zahájením realizace 
stavebních prací.</t>
  </si>
  <si>
    <t>091003000</t>
  </si>
  <si>
    <t>Geodetické práce po výstavbě</t>
  </si>
  <si>
    <t>-1902243394</t>
  </si>
  <si>
    <t xml:space="preserve">Poznámka k položce:
Geodetické zaměření skutečného provedení díla 
v pěti vyhotoveních v grafické (tištěné) podobě a v jednom digitálním vyhotovení.
</t>
  </si>
  <si>
    <t>091704000</t>
  </si>
  <si>
    <t xml:space="preserve">Vypracování Plánu opatření pro případ havárie
</t>
  </si>
  <si>
    <t>593913527</t>
  </si>
  <si>
    <t xml:space="preserve">Vypracování Plánu opatření pro případ havárie
</t>
  </si>
  <si>
    <t xml:space="preserve">Poznámka k položce:
Zhotovitelem vypracovaný Plán opatření pro případ úniku závadných látek (např. ropné produkty, cementové výluhy, odpadní vody z těsnících clon,atd.)
</t>
  </si>
  <si>
    <t>091804000</t>
  </si>
  <si>
    <t xml:space="preserve">Zpracování povodňového plánu stavby dle §71 zákona č. 254/2001 Sb. včetně zajištění schválení příslušnými orgány správy a Povodím Labe, státní podnik
</t>
  </si>
  <si>
    <t>2065111929</t>
  </si>
  <si>
    <t xml:space="preserve">Zpracování povodňového plánu stavby dle §71 zákona č. 254/2001 Sb. včetně zajištění schválení příslušnými orgány správy a Povodím Labe, státní podnik
</t>
  </si>
  <si>
    <t>091805000</t>
  </si>
  <si>
    <t xml:space="preserve">Provedení sondy ke zjištění skutečného stavu výpustného potrubí </t>
  </si>
  <si>
    <t>584143809</t>
  </si>
  <si>
    <t>092004009</t>
  </si>
  <si>
    <t xml:space="preserve">Zajištění všech nezbytných průzkumů nutných pro řádné provádění a dokončení díla
</t>
  </si>
  <si>
    <t>1768064108</t>
  </si>
  <si>
    <t>Poznámka k položce:
- předběžný záchranný archeologický výzkum</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</si>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</sst>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indexed="55"/>
      <name val="Trebuchet MS"/>
      <family val="2"/>
    </font>
    <font>
      <sz val="9"/>
      <name val="Trebuchet MS"/>
      <family val="2"/>
    </font>
    <font>
      <b/>
      <sz val="12"/>
      <name val="Trebuchet MS"/>
      <family val="2"/>
    </font>
    <font>
      <sz val="11"/>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43"/>
      <name val="Trebuchet MS"/>
      <family val="2"/>
    </font>
    <font>
      <b/>
      <sz val="16"/>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b/>
      <sz val="10"/>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9"/>
      <color indexed="8"/>
      <name val="Trebuchet MS"/>
      <family val="2"/>
    </font>
    <font>
      <sz val="8"/>
      <color indexed="16"/>
      <name val="Trebuchet MS"/>
      <family val="2"/>
    </font>
    <font>
      <b/>
      <sz val="8"/>
      <name val="Trebuchet MS"/>
      <family val="2"/>
    </font>
    <font>
      <sz val="7"/>
      <color indexed="55"/>
      <name val="Trebuchet MS"/>
      <family val="2"/>
    </font>
    <font>
      <sz val="7"/>
      <name val="Trebuchet MS"/>
      <family val="2"/>
    </font>
    <font>
      <i/>
      <sz val="7"/>
      <color indexed="55"/>
      <name val="Trebuchet MS"/>
      <family val="2"/>
    </font>
    <font>
      <i/>
      <sz val="8"/>
      <color indexed="12"/>
      <name val="Trebuchet MS"/>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i/>
      <sz val="9"/>
      <name val="Trebuchet MS"/>
      <family val="2"/>
    </font>
    <font>
      <u val="single"/>
      <sz val="8"/>
      <color theme="10"/>
      <name val="Trebuchet MS"/>
      <family val="2"/>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right/>
      <top/>
      <bottom style="thin"/>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lignment/>
      <protection locked="0"/>
    </xf>
    <xf numFmtId="0" fontId="0" fillId="0" borderId="0">
      <alignment/>
      <protection locked="0"/>
    </xf>
  </cellStyleXfs>
  <cellXfs count="3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2" borderId="0" xfId="0" applyFont="1" applyFill="1" applyAlignment="1">
      <alignment horizontal="left" vertical="center"/>
    </xf>
    <xf numFmtId="0" fontId="0" fillId="2" borderId="0" xfId="0" applyFill="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1" fillId="0" borderId="0" xfId="0" applyFont="1" applyBorder="1" applyAlignment="1" applyProtection="1">
      <alignment horizontal="left" vertical="center"/>
      <protection/>
    </xf>
    <xf numFmtId="0" fontId="0" fillId="0" borderId="5" xfId="0" applyBorder="1" applyProtection="1">
      <protection/>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4"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6"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1"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3" fillId="4" borderId="17" xfId="0" applyFont="1" applyFill="1" applyBorder="1" applyAlignment="1" applyProtection="1">
      <alignment horizontal="center" vertical="center"/>
      <protection/>
    </xf>
    <xf numFmtId="0" fontId="14" fillId="0" borderId="18"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19" fillId="0" borderId="0" xfId="0" applyFont="1" applyAlignment="1" applyProtection="1">
      <alignment horizontal="left" vertical="center"/>
      <protection/>
    </xf>
    <xf numFmtId="0" fontId="19" fillId="0" borderId="0" xfId="0" applyFont="1" applyAlignment="1" applyProtection="1">
      <alignment vertical="center"/>
      <protection/>
    </xf>
    <xf numFmtId="0" fontId="4" fillId="0" borderId="0" xfId="0" applyFont="1" applyAlignment="1" applyProtection="1">
      <alignment horizontal="center" vertical="center"/>
      <protection/>
    </xf>
    <xf numFmtId="4" fontId="18" fillId="0" borderId="16"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5" xfId="0" applyNumberFormat="1" applyFont="1" applyBorder="1" applyAlignment="1" applyProtection="1">
      <alignment vertical="center"/>
      <protection/>
    </xf>
    <xf numFmtId="0" fontId="4" fillId="0" borderId="0" xfId="0" applyFont="1" applyAlignment="1">
      <alignment horizontal="left" vertical="center"/>
    </xf>
    <xf numFmtId="0" fontId="20" fillId="0" borderId="0" xfId="0" applyFont="1" applyAlignment="1">
      <alignment horizontal="left" vertical="center"/>
    </xf>
    <xf numFmtId="0" fontId="5" fillId="0" borderId="4" xfId="0" applyFont="1" applyBorder="1" applyAlignment="1" applyProtection="1">
      <alignment vertical="center"/>
      <protection/>
    </xf>
    <xf numFmtId="0" fontId="21" fillId="0" borderId="0" xfId="0" applyFont="1" applyAlignment="1" applyProtection="1">
      <alignment vertical="center"/>
      <protection/>
    </xf>
    <xf numFmtId="0" fontId="22" fillId="0" borderId="0" xfId="0" applyFont="1" applyAlignment="1" applyProtection="1">
      <alignment vertical="center"/>
      <protection/>
    </xf>
    <xf numFmtId="0" fontId="23" fillId="0" borderId="0" xfId="0" applyFont="1" applyAlignment="1" applyProtection="1">
      <alignment horizontal="center" vertical="center"/>
      <protection/>
    </xf>
    <xf numFmtId="0" fontId="5" fillId="0" borderId="4" xfId="0" applyFont="1" applyBorder="1" applyAlignment="1">
      <alignment vertical="center"/>
    </xf>
    <xf numFmtId="4" fontId="24" fillId="0" borderId="16"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5" fillId="0" borderId="0" xfId="0" applyFont="1" applyAlignment="1">
      <alignment horizontal="left" vertical="center"/>
    </xf>
    <xf numFmtId="4" fontId="24" fillId="0" borderId="22" xfId="0" applyNumberFormat="1" applyFont="1" applyBorder="1" applyAlignment="1" applyProtection="1">
      <alignment vertical="center"/>
      <protection/>
    </xf>
    <xf numFmtId="4" fontId="24" fillId="0" borderId="23" xfId="0" applyNumberFormat="1" applyFont="1" applyBorder="1" applyAlignment="1" applyProtection="1">
      <alignment vertical="center"/>
      <protection/>
    </xf>
    <xf numFmtId="166" fontId="24" fillId="0" borderId="23" xfId="0" applyNumberFormat="1" applyFont="1" applyBorder="1" applyAlignment="1" applyProtection="1">
      <alignment vertical="center"/>
      <protection/>
    </xf>
    <xf numFmtId="4" fontId="24"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6" fillId="0" borderId="0" xfId="0" applyFont="1" applyBorder="1" applyAlignment="1" applyProtection="1">
      <alignment horizontal="left" vertical="center"/>
      <protection/>
    </xf>
    <xf numFmtId="4" fontId="19"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4" fillId="4" borderId="9" xfId="0" applyFont="1" applyFill="1" applyBorder="1" applyAlignment="1" applyProtection="1">
      <alignment horizontal="right" vertical="center"/>
      <protection/>
    </xf>
    <xf numFmtId="0" fontId="0" fillId="4" borderId="9" xfId="0" applyFont="1" applyFill="1" applyBorder="1" applyAlignment="1" applyProtection="1">
      <alignment vertical="center"/>
      <protection locked="0"/>
    </xf>
    <xf numFmtId="4" fontId="4" fillId="4" borderId="9" xfId="0" applyNumberFormat="1" applyFont="1" applyFill="1" applyBorder="1" applyAlignment="1" applyProtection="1">
      <alignment vertical="center"/>
      <protection/>
    </xf>
    <xf numFmtId="0" fontId="0" fillId="4"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3" fillId="0" borderId="0" xfId="21" applyFont="1" applyBorder="1" applyAlignment="1" applyProtection="1">
      <alignment horizontal="left" vertical="top"/>
      <protection locked="0"/>
    </xf>
    <xf numFmtId="0" fontId="23" fillId="0" borderId="27"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 xfId="0" applyFont="1" applyBorder="1" applyAlignment="1">
      <alignment vertical="center"/>
    </xf>
    <xf numFmtId="0" fontId="3" fillId="4" borderId="0" xfId="0" applyFont="1" applyFill="1" applyBorder="1" applyAlignment="1" applyProtection="1">
      <alignment horizontal="left" vertical="center"/>
      <protection/>
    </xf>
    <xf numFmtId="0" fontId="0" fillId="4" borderId="0" xfId="0" applyFont="1" applyFill="1" applyBorder="1" applyAlignment="1" applyProtection="1">
      <alignment vertical="center"/>
      <protection locked="0"/>
    </xf>
    <xf numFmtId="0" fontId="3" fillId="4" borderId="0" xfId="0" applyFont="1" applyFill="1" applyBorder="1" applyAlignment="1" applyProtection="1">
      <alignment horizontal="right" vertical="center"/>
      <protection/>
    </xf>
    <xf numFmtId="0" fontId="1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4"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 fillId="4" borderId="19" xfId="0" applyFont="1" applyFill="1" applyBorder="1" applyAlignment="1" applyProtection="1">
      <alignment horizontal="center" vertical="center" wrapText="1"/>
      <protection/>
    </xf>
    <xf numFmtId="0" fontId="25"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19" fillId="0" borderId="0" xfId="0" applyNumberFormat="1" applyFont="1" applyAlignment="1" applyProtection="1">
      <alignment/>
      <protection/>
    </xf>
    <xf numFmtId="166" fontId="26" fillId="0" borderId="13" xfId="0" applyNumberFormat="1" applyFont="1" applyBorder="1" applyAlignment="1" applyProtection="1">
      <alignment/>
      <protection/>
    </xf>
    <xf numFmtId="166" fontId="26" fillId="0" borderId="14" xfId="0" applyNumberFormat="1" applyFont="1" applyBorder="1" applyAlignment="1" applyProtection="1">
      <alignment/>
      <protection/>
    </xf>
    <xf numFmtId="4" fontId="2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8" xfId="0" applyFont="1" applyBorder="1" applyAlignment="1" applyProtection="1">
      <alignment horizontal="center" vertical="center"/>
      <protection/>
    </xf>
    <xf numFmtId="49" fontId="0" fillId="0" borderId="28" xfId="0" applyNumberFormat="1"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0" fillId="0" borderId="28" xfId="0" applyFont="1" applyBorder="1" applyAlignment="1" applyProtection="1">
      <alignment horizontal="center" vertical="center" wrapText="1"/>
      <protection/>
    </xf>
    <xf numFmtId="167" fontId="0" fillId="0" borderId="28" xfId="0" applyNumberFormat="1" applyFont="1" applyBorder="1" applyAlignment="1" applyProtection="1">
      <alignment vertical="center"/>
      <protection/>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xf>
    <xf numFmtId="0" fontId="2" fillId="3" borderId="28"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8"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0" fontId="28" fillId="0" borderId="0" xfId="0" applyFont="1" applyBorder="1" applyAlignment="1" applyProtection="1">
      <alignment horizontal="left" vertical="center"/>
      <protection/>
    </xf>
    <xf numFmtId="0" fontId="30" fillId="0" borderId="0" xfId="0" applyFont="1" applyBorder="1" applyAlignment="1" applyProtection="1">
      <alignment vertical="center" wrapText="1"/>
      <protection/>
    </xf>
    <xf numFmtId="0" fontId="30"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1" fillId="0" borderId="28" xfId="0" applyFont="1" applyBorder="1" applyAlignment="1" applyProtection="1">
      <alignment horizontal="center" vertical="center"/>
      <protection/>
    </xf>
    <xf numFmtId="49" fontId="31" fillId="0" borderId="28" xfId="0" applyNumberFormat="1" applyFont="1" applyBorder="1" applyAlignment="1" applyProtection="1">
      <alignment horizontal="left" vertical="center" wrapText="1"/>
      <protection/>
    </xf>
    <xf numFmtId="0" fontId="31" fillId="0" borderId="28" xfId="0" applyFont="1" applyBorder="1" applyAlignment="1" applyProtection="1">
      <alignment horizontal="left" vertical="center" wrapText="1"/>
      <protection/>
    </xf>
    <xf numFmtId="0" fontId="31" fillId="0" borderId="28" xfId="0" applyFont="1" applyBorder="1" applyAlignment="1" applyProtection="1">
      <alignment horizontal="center" vertical="center" wrapText="1"/>
      <protection/>
    </xf>
    <xf numFmtId="167" fontId="31" fillId="0" borderId="28" xfId="0" applyNumberFormat="1" applyFont="1" applyBorder="1" applyAlignment="1" applyProtection="1">
      <alignment vertical="center"/>
      <protection/>
    </xf>
    <xf numFmtId="4" fontId="31" fillId="3" borderId="28" xfId="0" applyNumberFormat="1" applyFont="1" applyFill="1" applyBorder="1" applyAlignment="1" applyProtection="1">
      <alignment vertical="center"/>
      <protection locked="0"/>
    </xf>
    <xf numFmtId="4" fontId="31" fillId="0" borderId="28" xfId="0" applyNumberFormat="1" applyFont="1" applyBorder="1" applyAlignment="1" applyProtection="1">
      <alignment vertical="center"/>
      <protection/>
    </xf>
    <xf numFmtId="0" fontId="31" fillId="0" borderId="4" xfId="0" applyFont="1" applyBorder="1" applyAlignment="1">
      <alignment vertical="center"/>
    </xf>
    <xf numFmtId="0" fontId="31" fillId="3" borderId="28" xfId="0" applyFont="1" applyFill="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29" fillId="0" borderId="0" xfId="0" applyFont="1" applyBorder="1" applyAlignment="1" applyProtection="1">
      <alignment horizontal="left" vertical="center" wrapText="1"/>
      <protection/>
    </xf>
    <xf numFmtId="0" fontId="30" fillId="0" borderId="0" xfId="0" applyFont="1" applyAlignment="1" applyProtection="1">
      <alignment vertical="top"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37" fillId="2" borderId="0" xfId="20" applyFill="1" applyAlignment="1" applyProtection="1">
      <alignment/>
      <protection/>
    </xf>
    <xf numFmtId="0" fontId="32" fillId="0" borderId="0" xfId="20" applyFont="1" applyAlignment="1" applyProtection="1">
      <alignment horizontal="center" vertical="center"/>
      <protection/>
    </xf>
    <xf numFmtId="0" fontId="33" fillId="2" borderId="0" xfId="0" applyFont="1" applyFill="1" applyAlignment="1">
      <alignment horizontal="left" vertical="center"/>
    </xf>
    <xf numFmtId="0" fontId="34" fillId="2" borderId="0" xfId="0" applyFont="1" applyFill="1" applyAlignment="1">
      <alignment vertical="center"/>
    </xf>
    <xf numFmtId="0" fontId="35" fillId="2" borderId="0" xfId="20" applyFont="1" applyFill="1" applyAlignment="1" applyProtection="1">
      <alignment vertical="center"/>
      <protection/>
    </xf>
    <xf numFmtId="0" fontId="10" fillId="2" borderId="0" xfId="0" applyFont="1" applyFill="1" applyAlignment="1" applyProtection="1">
      <alignment horizontal="left" vertical="center"/>
      <protection/>
    </xf>
    <xf numFmtId="0" fontId="34" fillId="2" borderId="0" xfId="0" applyFont="1" applyFill="1" applyAlignment="1" applyProtection="1">
      <alignment vertical="center"/>
      <protection/>
    </xf>
    <xf numFmtId="0" fontId="33" fillId="2" borderId="0" xfId="0" applyFont="1" applyFill="1" applyAlignment="1" applyProtection="1">
      <alignment horizontal="left" vertical="center"/>
      <protection/>
    </xf>
    <xf numFmtId="0" fontId="34"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vertical="center" wrapText="1"/>
      <protection locked="0"/>
    </xf>
    <xf numFmtId="0" fontId="0" fillId="0" borderId="32" xfId="21" applyFont="1" applyBorder="1" applyAlignment="1" applyProtection="1">
      <alignment horizontal="center" vertical="center" wrapText="1"/>
      <protection locked="0"/>
    </xf>
    <xf numFmtId="0" fontId="0" fillId="0" borderId="33"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2" xfId="21" applyFont="1" applyBorder="1" applyAlignment="1" applyProtection="1">
      <alignment vertical="center" wrapText="1"/>
      <protection locked="0"/>
    </xf>
    <xf numFmtId="0" fontId="0" fillId="0" borderId="33" xfId="21" applyFont="1" applyBorder="1" applyAlignment="1" applyProtection="1">
      <alignment vertical="center" wrapText="1"/>
      <protection locked="0"/>
    </xf>
    <xf numFmtId="0" fontId="23" fillId="0" borderId="0" xfId="21" applyFont="1" applyBorder="1" applyAlignment="1" applyProtection="1">
      <alignment horizontal="left" vertical="center" wrapText="1"/>
      <protection locked="0"/>
    </xf>
    <xf numFmtId="0" fontId="3" fillId="0" borderId="32"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4" fillId="0" borderId="27"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0" fillId="0" borderId="32" xfId="21" applyFont="1" applyBorder="1" applyAlignment="1" applyProtection="1">
      <alignment horizontal="left" vertical="center"/>
      <protection locked="0"/>
    </xf>
    <xf numFmtId="0" fontId="0" fillId="0" borderId="33" xfId="21" applyFont="1" applyBorder="1" applyAlignment="1" applyProtection="1">
      <alignment horizontal="left" vertical="center"/>
      <protection locked="0"/>
    </xf>
    <xf numFmtId="0" fontId="23"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3" fillId="0" borderId="27" xfId="21" applyFont="1" applyBorder="1" applyAlignment="1" applyProtection="1">
      <alignment horizontal="left" vertical="center"/>
      <protection locked="0"/>
    </xf>
    <xf numFmtId="0" fontId="23" fillId="0" borderId="27" xfId="21" applyFont="1" applyBorder="1" applyAlignment="1" applyProtection="1">
      <alignment horizontal="center" vertical="center"/>
      <protection locked="0"/>
    </xf>
    <xf numFmtId="0" fontId="5" fillId="0" borderId="27" xfId="21" applyFont="1" applyBorder="1" applyAlignment="1" applyProtection="1">
      <alignment horizontal="left" vertical="center"/>
      <protection locked="0"/>
    </xf>
    <xf numFmtId="0" fontId="17"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2"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4" fillId="0" borderId="27"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4"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27"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0" fillId="0" borderId="33"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5" fillId="0" borderId="33"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27"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3" fillId="0" borderId="0" xfId="21" applyFont="1" applyBorder="1" applyAlignment="1" applyProtection="1">
      <alignment vertical="center"/>
      <protection locked="0"/>
    </xf>
    <xf numFmtId="0" fontId="5" fillId="0" borderId="27" xfId="21" applyFont="1" applyBorder="1" applyAlignment="1" applyProtection="1">
      <alignment vertical="center"/>
      <protection locked="0"/>
    </xf>
    <xf numFmtId="0" fontId="23" fillId="0" borderId="27"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27" xfId="21" applyBorder="1" applyAlignment="1" applyProtection="1">
      <alignment vertical="top"/>
      <protection locked="0"/>
    </xf>
    <xf numFmtId="0" fontId="5" fillId="0" borderId="27" xfId="21" applyFont="1" applyBorder="1" applyAlignment="1" applyProtection="1">
      <alignment/>
      <protection locked="0"/>
    </xf>
    <xf numFmtId="0" fontId="0" fillId="0" borderId="32"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27" xfId="21" applyFont="1" applyBorder="1" applyAlignment="1" applyProtection="1">
      <alignment vertical="top"/>
      <protection locked="0"/>
    </xf>
    <xf numFmtId="0" fontId="0" fillId="0" borderId="35" xfId="21" applyFont="1" applyBorder="1" applyAlignment="1" applyProtection="1">
      <alignment vertical="top"/>
      <protection locked="0"/>
    </xf>
    <xf numFmtId="4" fontId="16"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5" fillId="0" borderId="0" xfId="0" applyNumberFormat="1" applyFont="1" applyBorder="1" applyAlignment="1" applyProtection="1">
      <alignment vertical="center"/>
      <protection/>
    </xf>
    <xf numFmtId="4" fontId="22" fillId="0" borderId="0" xfId="0" applyNumberFormat="1" applyFont="1" applyAlignment="1" applyProtection="1">
      <alignment vertical="center"/>
      <protection/>
    </xf>
    <xf numFmtId="0" fontId="22"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3" fillId="4" borderId="9" xfId="0" applyFont="1" applyFill="1" applyBorder="1" applyAlignment="1" applyProtection="1">
      <alignment horizontal="center" vertical="center"/>
      <protection/>
    </xf>
    <xf numFmtId="0" fontId="0" fillId="4" borderId="9" xfId="0" applyFont="1" applyFill="1" applyBorder="1" applyAlignment="1" applyProtection="1">
      <alignment vertical="center"/>
      <protection/>
    </xf>
    <xf numFmtId="0" fontId="3" fillId="4" borderId="9" xfId="0" applyFont="1" applyFill="1" applyBorder="1" applyAlignment="1" applyProtection="1">
      <alignment horizontal="right" vertical="center"/>
      <protection/>
    </xf>
    <xf numFmtId="0" fontId="3" fillId="4" borderId="8" xfId="0" applyFont="1" applyFill="1" applyBorder="1" applyAlignment="1" applyProtection="1">
      <alignment horizontal="center" vertical="center"/>
      <protection/>
    </xf>
    <xf numFmtId="0" fontId="0" fillId="0" borderId="0" xfId="0"/>
    <xf numFmtId="0" fontId="18"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15" fillId="0" borderId="0" xfId="0" applyFont="1" applyAlignment="1">
      <alignment horizontal="left" vertical="top" wrapText="1"/>
    </xf>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21" fillId="0" borderId="0" xfId="0" applyFont="1" applyAlignment="1" applyProtection="1">
      <alignment horizontal="left" vertical="center" wrapText="1"/>
      <protection/>
    </xf>
    <xf numFmtId="4" fontId="19" fillId="0" borderId="0" xfId="0" applyNumberFormat="1" applyFont="1" applyAlignment="1" applyProtection="1">
      <alignment horizontal="right" vertical="center"/>
      <protection/>
    </xf>
    <xf numFmtId="4" fontId="19" fillId="0" borderId="0" xfId="0" applyNumberFormat="1" applyFont="1" applyAlignment="1" applyProtection="1">
      <alignment vertical="center"/>
      <protection/>
    </xf>
    <xf numFmtId="0" fontId="14" fillId="0" borderId="0" xfId="0" applyFont="1" applyAlignment="1" applyProtection="1">
      <alignment horizontal="left" vertical="center" wrapText="1"/>
      <protection/>
    </xf>
    <xf numFmtId="0" fontId="35" fillId="2" borderId="0" xfId="20" applyFont="1" applyFill="1" applyAlignment="1" applyProtection="1">
      <alignment vertical="center"/>
      <protection/>
    </xf>
    <xf numFmtId="0" fontId="14"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3" fillId="0" borderId="0" xfId="21" applyFont="1" applyBorder="1" applyAlignment="1" applyProtection="1">
      <alignment horizontal="left" vertical="center" wrapText="1"/>
      <protection locked="0"/>
    </xf>
    <xf numFmtId="0" fontId="11" fillId="0" borderId="0" xfId="21" applyFont="1" applyBorder="1" applyAlignment="1" applyProtection="1">
      <alignment horizontal="center" vertical="center" wrapText="1"/>
      <protection locked="0"/>
    </xf>
    <xf numFmtId="0" fontId="23" fillId="0" borderId="27" xfId="21" applyFont="1" applyBorder="1" applyAlignment="1" applyProtection="1">
      <alignment horizontal="left" wrapText="1"/>
      <protection locked="0"/>
    </xf>
    <xf numFmtId="0" fontId="11" fillId="0" borderId="0" xfId="21" applyFont="1" applyBorder="1" applyAlignment="1" applyProtection="1">
      <alignment horizontal="center" vertical="center"/>
      <protection locked="0"/>
    </xf>
    <xf numFmtId="49" fontId="3" fillId="0" borderId="0" xfId="21" applyNumberFormat="1" applyFont="1" applyBorder="1" applyAlignment="1" applyProtection="1">
      <alignment horizontal="left" vertical="center" wrapText="1"/>
      <protection locked="0"/>
    </xf>
    <xf numFmtId="0" fontId="3" fillId="0" borderId="0" xfId="21" applyFont="1" applyBorder="1" applyAlignment="1" applyProtection="1">
      <alignment horizontal="left" vertical="center"/>
      <protection locked="0"/>
    </xf>
    <xf numFmtId="0" fontId="23" fillId="0" borderId="27" xfId="21" applyFont="1" applyBorder="1" applyAlignment="1" applyProtection="1">
      <alignment horizontal="left"/>
      <protection locked="0"/>
    </xf>
    <xf numFmtId="0" fontId="3" fillId="0" borderId="0" xfId="21" applyFont="1" applyBorder="1" applyAlignment="1" applyProtection="1">
      <alignment horizontal="lef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049" name="radFF898.tmp" descr="X:\KROSplusData\System\Temp\radFF898.tmp">
          <a:hlinkClick r:id="rId3"/>
        </xdr:cNvPr>
        <xdr:cNvPicPr preferRelativeResize="1">
          <a:picLocks noChangeAspect="0"/>
        </xdr:cNvPicPr>
      </xdr:nvPicPr>
      <xdr:blipFill>
        <a:blip r:embed="rId1"/>
        <a:stretch>
          <a:fillRect/>
        </a:stretch>
      </xdr:blipFill>
      <xdr:spPr bwMode="auto">
        <a:xfrm>
          <a:off x="0" y="0"/>
          <a:ext cx="266700" cy="2667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3073" name="rad17177.tmp" descr="X:\KROSplusData\System\Temp\rad17177.tmp">
          <a:hlinkClick r:id="rId3"/>
        </xdr:cNvPr>
        <xdr:cNvPicPr preferRelativeResize="1">
          <a:picLocks noChangeAspect="0"/>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4097" name="rad4BC32.tmp" descr="X:\KROSplusData\System\Temp\rad4BC32.tmp">
          <a:hlinkClick r:id="rId3"/>
        </xdr:cNvPr>
        <xdr:cNvPicPr preferRelativeResize="1">
          <a:picLocks noChangeAspect="0"/>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025" name="radE55E7.tmp" descr="X:\KROSplusData\System\Temp\radE55E7.tmp">
          <a:hlinkClick r:id="rId3"/>
        </xdr:cNvPr>
        <xdr:cNvPicPr preferRelativeResize="1">
          <a:picLocks noChangeAspect="0"/>
        </xdr:cNvPicPr>
      </xdr:nvPicPr>
      <xdr:blipFill>
        <a:blip r:embed="rId1"/>
        <a:stretch>
          <a:fillRect/>
        </a:stretch>
      </xdr:blipFill>
      <xdr:spPr bwMode="auto">
        <a:xfrm>
          <a:off x="0" y="0"/>
          <a:ext cx="276225" cy="2762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workbookViewId="0" topLeftCell="A1">
      <pane ySplit="1" topLeftCell="A40"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33" width="2.33203125" style="0" customWidth="1"/>
    <col min="34" max="34" width="2.83203125" style="0" customWidth="1"/>
    <col min="35" max="35" width="27.16015625" style="0" customWidth="1"/>
    <col min="36" max="37" width="2.16015625" style="0" customWidth="1"/>
    <col min="38" max="38" width="7.1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4" customHeight="1">
      <c r="A1" s="229" t="s">
        <v>0</v>
      </c>
      <c r="B1" s="230"/>
      <c r="C1" s="230"/>
      <c r="D1" s="231" t="s">
        <v>1</v>
      </c>
      <c r="E1" s="230"/>
      <c r="F1" s="230"/>
      <c r="G1" s="230"/>
      <c r="H1" s="230"/>
      <c r="I1" s="230"/>
      <c r="J1" s="230"/>
      <c r="K1" s="228" t="s">
        <v>552</v>
      </c>
      <c r="L1" s="228"/>
      <c r="M1" s="228"/>
      <c r="N1" s="228"/>
      <c r="O1" s="228"/>
      <c r="P1" s="228"/>
      <c r="Q1" s="228"/>
      <c r="R1" s="228"/>
      <c r="S1" s="228"/>
      <c r="T1" s="230"/>
      <c r="U1" s="230"/>
      <c r="V1" s="230"/>
      <c r="W1" s="228" t="s">
        <v>553</v>
      </c>
      <c r="X1" s="228"/>
      <c r="Y1" s="228"/>
      <c r="Z1" s="228"/>
      <c r="AA1" s="228"/>
      <c r="AB1" s="228"/>
      <c r="AC1" s="228"/>
      <c r="AD1" s="228"/>
      <c r="AE1" s="228"/>
      <c r="AF1" s="228"/>
      <c r="AG1" s="228"/>
      <c r="AH1" s="228"/>
      <c r="AI1" s="224"/>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3:72" ht="36.95" customHeight="1">
      <c r="AR2" s="327"/>
      <c r="AS2" s="327"/>
      <c r="AT2" s="327"/>
      <c r="AU2" s="327"/>
      <c r="AV2" s="327"/>
      <c r="AW2" s="327"/>
      <c r="AX2" s="327"/>
      <c r="AY2" s="327"/>
      <c r="AZ2" s="327"/>
      <c r="BA2" s="327"/>
      <c r="BB2" s="327"/>
      <c r="BC2" s="327"/>
      <c r="BD2" s="327"/>
      <c r="BE2" s="327"/>
      <c r="BS2" s="15" t="s">
        <v>6</v>
      </c>
      <c r="BT2" s="15" t="s">
        <v>7</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6</v>
      </c>
      <c r="BT3" s="15" t="s">
        <v>8</v>
      </c>
    </row>
    <row r="4" spans="2:71" ht="36.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10</v>
      </c>
      <c r="BE4" s="24" t="s">
        <v>11</v>
      </c>
      <c r="BS4" s="15" t="s">
        <v>12</v>
      </c>
    </row>
    <row r="5" spans="2:71" ht="14.45" customHeight="1">
      <c r="B5" s="19"/>
      <c r="C5" s="20"/>
      <c r="D5" s="25" t="s">
        <v>13</v>
      </c>
      <c r="E5" s="20"/>
      <c r="F5" s="20"/>
      <c r="G5" s="20"/>
      <c r="H5" s="20"/>
      <c r="I5" s="20"/>
      <c r="J5" s="20"/>
      <c r="K5" s="336" t="s">
        <v>14</v>
      </c>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20"/>
      <c r="AQ5" s="22"/>
      <c r="BE5" s="333" t="s">
        <v>15</v>
      </c>
      <c r="BS5" s="15" t="s">
        <v>6</v>
      </c>
    </row>
    <row r="6" spans="2:71" ht="36.95" customHeight="1">
      <c r="B6" s="19"/>
      <c r="C6" s="20"/>
      <c r="D6" s="27" t="s">
        <v>16</v>
      </c>
      <c r="E6" s="20"/>
      <c r="F6" s="20"/>
      <c r="G6" s="20"/>
      <c r="H6" s="20"/>
      <c r="I6" s="20"/>
      <c r="J6" s="20"/>
      <c r="K6" s="338" t="s">
        <v>17</v>
      </c>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20"/>
      <c r="AQ6" s="22"/>
      <c r="BE6" s="327"/>
      <c r="BS6" s="15" t="s">
        <v>18</v>
      </c>
    </row>
    <row r="7" spans="2:71" ht="14.45" customHeight="1">
      <c r="B7" s="19"/>
      <c r="C7" s="20"/>
      <c r="D7" s="28" t="s">
        <v>19</v>
      </c>
      <c r="E7" s="20"/>
      <c r="F7" s="20"/>
      <c r="G7" s="20"/>
      <c r="H7" s="20"/>
      <c r="I7" s="20"/>
      <c r="J7" s="20"/>
      <c r="K7" s="26"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20</v>
      </c>
      <c r="AO7" s="20"/>
      <c r="AP7" s="20"/>
      <c r="AQ7" s="22"/>
      <c r="BE7" s="327"/>
      <c r="BS7" s="15" t="s">
        <v>22</v>
      </c>
    </row>
    <row r="8" spans="2:71" ht="14.45"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327"/>
      <c r="BS8" s="15" t="s">
        <v>27</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327"/>
      <c r="BS9" s="15" t="s">
        <v>28</v>
      </c>
    </row>
    <row r="10" spans="2:71" ht="14.45" customHeight="1">
      <c r="B10" s="19"/>
      <c r="C10" s="20"/>
      <c r="D10" s="28"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30</v>
      </c>
      <c r="AL10" s="20"/>
      <c r="AM10" s="20"/>
      <c r="AN10" s="26" t="s">
        <v>20</v>
      </c>
      <c r="AO10" s="20"/>
      <c r="AP10" s="20"/>
      <c r="AQ10" s="22"/>
      <c r="BE10" s="327"/>
      <c r="BS10" s="15" t="s">
        <v>18</v>
      </c>
    </row>
    <row r="11" spans="2:71" ht="18.4" customHeight="1">
      <c r="B11" s="19"/>
      <c r="C11" s="20"/>
      <c r="D11" s="20"/>
      <c r="E11" s="26"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32</v>
      </c>
      <c r="AL11" s="20"/>
      <c r="AM11" s="20"/>
      <c r="AN11" s="26" t="s">
        <v>20</v>
      </c>
      <c r="AO11" s="20"/>
      <c r="AP11" s="20"/>
      <c r="AQ11" s="22"/>
      <c r="BE11" s="327"/>
      <c r="BS11" s="15" t="s">
        <v>18</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327"/>
      <c r="BS12" s="15" t="s">
        <v>18</v>
      </c>
    </row>
    <row r="13" spans="2:71" ht="14.45"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30</v>
      </c>
      <c r="AL13" s="20"/>
      <c r="AM13" s="20"/>
      <c r="AN13" s="30" t="s">
        <v>34</v>
      </c>
      <c r="AO13" s="20"/>
      <c r="AP13" s="20"/>
      <c r="AQ13" s="22"/>
      <c r="BE13" s="327"/>
      <c r="BS13" s="15" t="s">
        <v>18</v>
      </c>
    </row>
    <row r="14" spans="2:71" ht="15">
      <c r="B14" s="19"/>
      <c r="C14" s="20"/>
      <c r="D14" s="20"/>
      <c r="E14" s="339" t="s">
        <v>34</v>
      </c>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28" t="s">
        <v>32</v>
      </c>
      <c r="AL14" s="20"/>
      <c r="AM14" s="20"/>
      <c r="AN14" s="30" t="s">
        <v>34</v>
      </c>
      <c r="AO14" s="20"/>
      <c r="AP14" s="20"/>
      <c r="AQ14" s="22"/>
      <c r="BE14" s="327"/>
      <c r="BS14" s="15" t="s">
        <v>18</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327"/>
      <c r="BS15" s="15" t="s">
        <v>4</v>
      </c>
    </row>
    <row r="16" spans="2:71" ht="14.45"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30</v>
      </c>
      <c r="AL16" s="20"/>
      <c r="AM16" s="20"/>
      <c r="AN16" s="26" t="s">
        <v>20</v>
      </c>
      <c r="AO16" s="20"/>
      <c r="AP16" s="20"/>
      <c r="AQ16" s="22"/>
      <c r="BE16" s="327"/>
      <c r="BS16" s="15" t="s">
        <v>4</v>
      </c>
    </row>
    <row r="17" spans="2:71" ht="18.4" customHeight="1">
      <c r="B17" s="19"/>
      <c r="C17" s="20"/>
      <c r="D17" s="20"/>
      <c r="E17" s="26" t="s">
        <v>36</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32</v>
      </c>
      <c r="AL17" s="20"/>
      <c r="AM17" s="20"/>
      <c r="AN17" s="26" t="s">
        <v>20</v>
      </c>
      <c r="AO17" s="20"/>
      <c r="AP17" s="20"/>
      <c r="AQ17" s="22"/>
      <c r="BE17" s="327"/>
      <c r="BS17" s="15" t="s">
        <v>37</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327"/>
      <c r="BS18" s="15" t="s">
        <v>6</v>
      </c>
    </row>
    <row r="19" spans="2:71" ht="14.45" customHeight="1">
      <c r="B19" s="19"/>
      <c r="C19" s="20"/>
      <c r="D19" s="28" t="s">
        <v>38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327"/>
      <c r="BS19" s="15" t="s">
        <v>6</v>
      </c>
    </row>
    <row r="20" spans="2:71" ht="20.45" customHeight="1">
      <c r="B20" s="19"/>
      <c r="C20" s="20"/>
      <c r="D20" s="20"/>
      <c r="E20" s="340" t="s">
        <v>39</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20"/>
      <c r="AP20" s="20"/>
      <c r="AQ20" s="22"/>
      <c r="BE20" s="327"/>
      <c r="BS20" s="15" t="s">
        <v>4</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327"/>
    </row>
    <row r="22" spans="2:57" ht="6.9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327"/>
    </row>
    <row r="23" spans="2:57" s="1" customFormat="1" ht="25.9" customHeight="1">
      <c r="B23" s="32"/>
      <c r="C23" s="33"/>
      <c r="D23" s="34" t="s">
        <v>40</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09">
        <f>ROUND(AG51,2)</f>
        <v>0</v>
      </c>
      <c r="AL23" s="310"/>
      <c r="AM23" s="310"/>
      <c r="AN23" s="310"/>
      <c r="AO23" s="310"/>
      <c r="AP23" s="33"/>
      <c r="AQ23" s="36"/>
      <c r="BE23" s="334"/>
    </row>
    <row r="24" spans="2:57" s="1" customFormat="1" ht="6.9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334"/>
    </row>
    <row r="25" spans="2:57" s="1" customFormat="1" ht="13.5">
      <c r="B25" s="32"/>
      <c r="C25" s="33"/>
      <c r="D25" s="33"/>
      <c r="E25" s="33"/>
      <c r="F25" s="33"/>
      <c r="G25" s="33"/>
      <c r="H25" s="33"/>
      <c r="I25" s="33"/>
      <c r="J25" s="33"/>
      <c r="K25" s="33"/>
      <c r="L25" s="311" t="s">
        <v>41</v>
      </c>
      <c r="M25" s="312"/>
      <c r="N25" s="312"/>
      <c r="O25" s="312"/>
      <c r="P25" s="33"/>
      <c r="Q25" s="33"/>
      <c r="R25" s="33"/>
      <c r="S25" s="33"/>
      <c r="T25" s="33"/>
      <c r="U25" s="33"/>
      <c r="V25" s="33"/>
      <c r="W25" s="311" t="s">
        <v>42</v>
      </c>
      <c r="X25" s="312"/>
      <c r="Y25" s="312"/>
      <c r="Z25" s="312"/>
      <c r="AA25" s="312"/>
      <c r="AB25" s="312"/>
      <c r="AC25" s="312"/>
      <c r="AD25" s="312"/>
      <c r="AE25" s="312"/>
      <c r="AF25" s="33"/>
      <c r="AG25" s="33"/>
      <c r="AH25" s="33"/>
      <c r="AI25" s="33"/>
      <c r="AJ25" s="33"/>
      <c r="AK25" s="311" t="s">
        <v>43</v>
      </c>
      <c r="AL25" s="312"/>
      <c r="AM25" s="312"/>
      <c r="AN25" s="312"/>
      <c r="AO25" s="312"/>
      <c r="AP25" s="33"/>
      <c r="AQ25" s="36"/>
      <c r="BE25" s="334"/>
    </row>
    <row r="26" spans="2:57" s="2" customFormat="1" ht="14.45" customHeight="1">
      <c r="B26" s="38"/>
      <c r="C26" s="39"/>
      <c r="D26" s="40" t="s">
        <v>44</v>
      </c>
      <c r="E26" s="39"/>
      <c r="F26" s="40" t="s">
        <v>45</v>
      </c>
      <c r="G26" s="39"/>
      <c r="H26" s="39"/>
      <c r="I26" s="39"/>
      <c r="J26" s="39"/>
      <c r="K26" s="39"/>
      <c r="L26" s="313">
        <v>0.21</v>
      </c>
      <c r="M26" s="314"/>
      <c r="N26" s="314"/>
      <c r="O26" s="314"/>
      <c r="P26" s="39"/>
      <c r="Q26" s="39"/>
      <c r="R26" s="39"/>
      <c r="S26" s="39"/>
      <c r="T26" s="39"/>
      <c r="U26" s="39"/>
      <c r="V26" s="39"/>
      <c r="W26" s="315">
        <f>ROUND(AZ51,2)</f>
        <v>0</v>
      </c>
      <c r="X26" s="314"/>
      <c r="Y26" s="314"/>
      <c r="Z26" s="314"/>
      <c r="AA26" s="314"/>
      <c r="AB26" s="314"/>
      <c r="AC26" s="314"/>
      <c r="AD26" s="314"/>
      <c r="AE26" s="314"/>
      <c r="AF26" s="39"/>
      <c r="AG26" s="39"/>
      <c r="AH26" s="39"/>
      <c r="AI26" s="39"/>
      <c r="AJ26" s="39"/>
      <c r="AK26" s="315">
        <f>ROUND(AV51,2)</f>
        <v>0</v>
      </c>
      <c r="AL26" s="314"/>
      <c r="AM26" s="314"/>
      <c r="AN26" s="314"/>
      <c r="AO26" s="314"/>
      <c r="AP26" s="39"/>
      <c r="AQ26" s="41"/>
      <c r="BE26" s="335"/>
    </row>
    <row r="27" spans="2:57" s="2" customFormat="1" ht="14.45" customHeight="1">
      <c r="B27" s="38"/>
      <c r="C27" s="39"/>
      <c r="D27" s="39"/>
      <c r="E27" s="39"/>
      <c r="F27" s="40" t="s">
        <v>46</v>
      </c>
      <c r="G27" s="39"/>
      <c r="H27" s="39"/>
      <c r="I27" s="39"/>
      <c r="J27" s="39"/>
      <c r="K27" s="39"/>
      <c r="L27" s="313">
        <v>0.15</v>
      </c>
      <c r="M27" s="314"/>
      <c r="N27" s="314"/>
      <c r="O27" s="314"/>
      <c r="P27" s="39"/>
      <c r="Q27" s="39"/>
      <c r="R27" s="39"/>
      <c r="S27" s="39"/>
      <c r="T27" s="39"/>
      <c r="U27" s="39"/>
      <c r="V27" s="39"/>
      <c r="W27" s="315">
        <f>ROUND(BA51,2)</f>
        <v>0</v>
      </c>
      <c r="X27" s="314"/>
      <c r="Y27" s="314"/>
      <c r="Z27" s="314"/>
      <c r="AA27" s="314"/>
      <c r="AB27" s="314"/>
      <c r="AC27" s="314"/>
      <c r="AD27" s="314"/>
      <c r="AE27" s="314"/>
      <c r="AF27" s="39"/>
      <c r="AG27" s="39"/>
      <c r="AH27" s="39"/>
      <c r="AI27" s="39"/>
      <c r="AJ27" s="39"/>
      <c r="AK27" s="315">
        <f>ROUND(AW51,2)</f>
        <v>0</v>
      </c>
      <c r="AL27" s="314"/>
      <c r="AM27" s="314"/>
      <c r="AN27" s="314"/>
      <c r="AO27" s="314"/>
      <c r="AP27" s="39"/>
      <c r="AQ27" s="41"/>
      <c r="BE27" s="335"/>
    </row>
    <row r="28" spans="2:57" s="2" customFormat="1" ht="14.45" customHeight="1" hidden="1">
      <c r="B28" s="38"/>
      <c r="C28" s="39"/>
      <c r="D28" s="39"/>
      <c r="E28" s="39"/>
      <c r="F28" s="40" t="s">
        <v>47</v>
      </c>
      <c r="G28" s="39"/>
      <c r="H28" s="39"/>
      <c r="I28" s="39"/>
      <c r="J28" s="39"/>
      <c r="K28" s="39"/>
      <c r="L28" s="313">
        <v>0.21</v>
      </c>
      <c r="M28" s="314"/>
      <c r="N28" s="314"/>
      <c r="O28" s="314"/>
      <c r="P28" s="39"/>
      <c r="Q28" s="39"/>
      <c r="R28" s="39"/>
      <c r="S28" s="39"/>
      <c r="T28" s="39"/>
      <c r="U28" s="39"/>
      <c r="V28" s="39"/>
      <c r="W28" s="315">
        <f>ROUND(BB51,2)</f>
        <v>0</v>
      </c>
      <c r="X28" s="314"/>
      <c r="Y28" s="314"/>
      <c r="Z28" s="314"/>
      <c r="AA28" s="314"/>
      <c r="AB28" s="314"/>
      <c r="AC28" s="314"/>
      <c r="AD28" s="314"/>
      <c r="AE28" s="314"/>
      <c r="AF28" s="39"/>
      <c r="AG28" s="39"/>
      <c r="AH28" s="39"/>
      <c r="AI28" s="39"/>
      <c r="AJ28" s="39"/>
      <c r="AK28" s="315">
        <v>0</v>
      </c>
      <c r="AL28" s="314"/>
      <c r="AM28" s="314"/>
      <c r="AN28" s="314"/>
      <c r="AO28" s="314"/>
      <c r="AP28" s="39"/>
      <c r="AQ28" s="41"/>
      <c r="BE28" s="335"/>
    </row>
    <row r="29" spans="2:57" s="2" customFormat="1" ht="14.45" customHeight="1" hidden="1">
      <c r="B29" s="38"/>
      <c r="C29" s="39"/>
      <c r="D29" s="39"/>
      <c r="E29" s="39"/>
      <c r="F29" s="40" t="s">
        <v>48</v>
      </c>
      <c r="G29" s="39"/>
      <c r="H29" s="39"/>
      <c r="I29" s="39"/>
      <c r="J29" s="39"/>
      <c r="K29" s="39"/>
      <c r="L29" s="313">
        <v>0.15</v>
      </c>
      <c r="M29" s="314"/>
      <c r="N29" s="314"/>
      <c r="O29" s="314"/>
      <c r="P29" s="39"/>
      <c r="Q29" s="39"/>
      <c r="R29" s="39"/>
      <c r="S29" s="39"/>
      <c r="T29" s="39"/>
      <c r="U29" s="39"/>
      <c r="V29" s="39"/>
      <c r="W29" s="315">
        <f>ROUND(BC51,2)</f>
        <v>0</v>
      </c>
      <c r="X29" s="314"/>
      <c r="Y29" s="314"/>
      <c r="Z29" s="314"/>
      <c r="AA29" s="314"/>
      <c r="AB29" s="314"/>
      <c r="AC29" s="314"/>
      <c r="AD29" s="314"/>
      <c r="AE29" s="314"/>
      <c r="AF29" s="39"/>
      <c r="AG29" s="39"/>
      <c r="AH29" s="39"/>
      <c r="AI29" s="39"/>
      <c r="AJ29" s="39"/>
      <c r="AK29" s="315">
        <v>0</v>
      </c>
      <c r="AL29" s="314"/>
      <c r="AM29" s="314"/>
      <c r="AN29" s="314"/>
      <c r="AO29" s="314"/>
      <c r="AP29" s="39"/>
      <c r="AQ29" s="41"/>
      <c r="BE29" s="335"/>
    </row>
    <row r="30" spans="2:57" s="2" customFormat="1" ht="14.45" customHeight="1" hidden="1">
      <c r="B30" s="38"/>
      <c r="C30" s="39"/>
      <c r="D30" s="39"/>
      <c r="E30" s="39"/>
      <c r="F30" s="40" t="s">
        <v>49</v>
      </c>
      <c r="G30" s="39"/>
      <c r="H30" s="39"/>
      <c r="I30" s="39"/>
      <c r="J30" s="39"/>
      <c r="K30" s="39"/>
      <c r="L30" s="313">
        <v>0</v>
      </c>
      <c r="M30" s="314"/>
      <c r="N30" s="314"/>
      <c r="O30" s="314"/>
      <c r="P30" s="39"/>
      <c r="Q30" s="39"/>
      <c r="R30" s="39"/>
      <c r="S30" s="39"/>
      <c r="T30" s="39"/>
      <c r="U30" s="39"/>
      <c r="V30" s="39"/>
      <c r="W30" s="315">
        <f>ROUND(BD51,2)</f>
        <v>0</v>
      </c>
      <c r="X30" s="314"/>
      <c r="Y30" s="314"/>
      <c r="Z30" s="314"/>
      <c r="AA30" s="314"/>
      <c r="AB30" s="314"/>
      <c r="AC30" s="314"/>
      <c r="AD30" s="314"/>
      <c r="AE30" s="314"/>
      <c r="AF30" s="39"/>
      <c r="AG30" s="39"/>
      <c r="AH30" s="39"/>
      <c r="AI30" s="39"/>
      <c r="AJ30" s="39"/>
      <c r="AK30" s="315">
        <v>0</v>
      </c>
      <c r="AL30" s="314"/>
      <c r="AM30" s="314"/>
      <c r="AN30" s="314"/>
      <c r="AO30" s="314"/>
      <c r="AP30" s="39"/>
      <c r="AQ30" s="41"/>
      <c r="BE30" s="335"/>
    </row>
    <row r="31" spans="2:57" s="1" customFormat="1" ht="6.9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334"/>
    </row>
    <row r="32" spans="2:57" s="1" customFormat="1" ht="25.9" customHeight="1">
      <c r="B32" s="32"/>
      <c r="C32" s="42"/>
      <c r="D32" s="43" t="s">
        <v>50</v>
      </c>
      <c r="E32" s="44"/>
      <c r="F32" s="44"/>
      <c r="G32" s="44"/>
      <c r="H32" s="44"/>
      <c r="I32" s="44"/>
      <c r="J32" s="44"/>
      <c r="K32" s="44"/>
      <c r="L32" s="44"/>
      <c r="M32" s="44"/>
      <c r="N32" s="44"/>
      <c r="O32" s="44"/>
      <c r="P32" s="44"/>
      <c r="Q32" s="44"/>
      <c r="R32" s="44"/>
      <c r="S32" s="44"/>
      <c r="T32" s="45" t="s">
        <v>51</v>
      </c>
      <c r="U32" s="44"/>
      <c r="V32" s="44"/>
      <c r="W32" s="44"/>
      <c r="X32" s="341" t="s">
        <v>52</v>
      </c>
      <c r="Y32" s="324"/>
      <c r="Z32" s="324"/>
      <c r="AA32" s="324"/>
      <c r="AB32" s="324"/>
      <c r="AC32" s="44"/>
      <c r="AD32" s="44"/>
      <c r="AE32" s="44"/>
      <c r="AF32" s="44"/>
      <c r="AG32" s="44"/>
      <c r="AH32" s="44"/>
      <c r="AI32" s="44"/>
      <c r="AJ32" s="44"/>
      <c r="AK32" s="342">
        <f>SUM(AK23:AK30)</f>
        <v>0</v>
      </c>
      <c r="AL32" s="324"/>
      <c r="AM32" s="324"/>
      <c r="AN32" s="324"/>
      <c r="AO32" s="343"/>
      <c r="AP32" s="42"/>
      <c r="AQ32" s="46"/>
      <c r="BE32" s="334"/>
    </row>
    <row r="33" spans="2:43" s="1" customFormat="1" ht="6.9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43" s="1" customFormat="1" ht="6.9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44" s="1" customFormat="1" ht="6.95"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2:44" s="1" customFormat="1" ht="36.95" customHeight="1">
      <c r="B39" s="32"/>
      <c r="C39" s="53" t="s">
        <v>53</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2"/>
    </row>
    <row r="40" spans="2:44" s="1" customFormat="1" ht="6.95" customHeight="1">
      <c r="B40" s="3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2"/>
    </row>
    <row r="41" spans="2:44" s="3" customFormat="1" ht="14.45" customHeight="1">
      <c r="B41" s="55"/>
      <c r="C41" s="56" t="s">
        <v>13</v>
      </c>
      <c r="D41" s="57"/>
      <c r="E41" s="57"/>
      <c r="F41" s="57"/>
      <c r="G41" s="57"/>
      <c r="H41" s="57"/>
      <c r="I41" s="57"/>
      <c r="J41" s="57"/>
      <c r="K41" s="57"/>
      <c r="L41" s="57" t="str">
        <f>K5</f>
        <v>PAV</v>
      </c>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8"/>
    </row>
    <row r="42" spans="2:44" s="4" customFormat="1" ht="36.95" customHeight="1">
      <c r="B42" s="59"/>
      <c r="C42" s="60" t="s">
        <v>16</v>
      </c>
      <c r="D42" s="61"/>
      <c r="E42" s="61"/>
      <c r="F42" s="61"/>
      <c r="G42" s="61"/>
      <c r="H42" s="61"/>
      <c r="I42" s="61"/>
      <c r="J42" s="61"/>
      <c r="K42" s="61"/>
      <c r="L42" s="318" t="str">
        <f>K6</f>
        <v>Oprava hráze nádrže Dolní Houžovec</v>
      </c>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61"/>
      <c r="AQ42" s="61"/>
      <c r="AR42" s="62"/>
    </row>
    <row r="43" spans="2:44" s="1" customFormat="1" ht="6.95" customHeight="1">
      <c r="B43" s="3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2"/>
    </row>
    <row r="44" spans="2:44" s="1" customFormat="1" ht="15">
      <c r="B44" s="32"/>
      <c r="C44" s="56" t="s">
        <v>23</v>
      </c>
      <c r="D44" s="54"/>
      <c r="E44" s="54"/>
      <c r="F44" s="54"/>
      <c r="G44" s="54"/>
      <c r="H44" s="54"/>
      <c r="I44" s="54"/>
      <c r="J44" s="54"/>
      <c r="K44" s="54"/>
      <c r="L44" s="63" t="str">
        <f>IF(K8="","",K8)</f>
        <v xml:space="preserve"> </v>
      </c>
      <c r="M44" s="54"/>
      <c r="N44" s="54"/>
      <c r="O44" s="54"/>
      <c r="P44" s="54"/>
      <c r="Q44" s="54"/>
      <c r="R44" s="54"/>
      <c r="S44" s="54"/>
      <c r="T44" s="54"/>
      <c r="U44" s="54"/>
      <c r="V44" s="54"/>
      <c r="W44" s="54"/>
      <c r="X44" s="54"/>
      <c r="Y44" s="54"/>
      <c r="Z44" s="54"/>
      <c r="AA44" s="54"/>
      <c r="AB44" s="54"/>
      <c r="AC44" s="54"/>
      <c r="AD44" s="54"/>
      <c r="AE44" s="54"/>
      <c r="AF44" s="54"/>
      <c r="AG44" s="54"/>
      <c r="AH44" s="54"/>
      <c r="AI44" s="56" t="s">
        <v>25</v>
      </c>
      <c r="AJ44" s="54"/>
      <c r="AK44" s="54"/>
      <c r="AL44" s="54"/>
      <c r="AM44" s="320" t="str">
        <f>IF(AN8="","",AN8)</f>
        <v>30. 6. 2016</v>
      </c>
      <c r="AN44" s="321"/>
      <c r="AO44" s="54"/>
      <c r="AP44" s="54"/>
      <c r="AQ44" s="54"/>
      <c r="AR44" s="52"/>
    </row>
    <row r="45" spans="2:44" s="1" customFormat="1" ht="6.95" customHeight="1">
      <c r="B45" s="3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2"/>
    </row>
    <row r="46" spans="2:56" s="1" customFormat="1" ht="15">
      <c r="B46" s="32"/>
      <c r="C46" s="56" t="s">
        <v>29</v>
      </c>
      <c r="D46" s="54"/>
      <c r="E46" s="54"/>
      <c r="F46" s="54"/>
      <c r="G46" s="54"/>
      <c r="H46" s="54"/>
      <c r="I46" s="54"/>
      <c r="J46" s="54"/>
      <c r="K46" s="54"/>
      <c r="L46" s="57" t="str">
        <f>IF(E11="","",E11)</f>
        <v>Město Ústí nad Orlicí</v>
      </c>
      <c r="M46" s="54"/>
      <c r="N46" s="54"/>
      <c r="O46" s="54"/>
      <c r="P46" s="54"/>
      <c r="Q46" s="54"/>
      <c r="R46" s="54"/>
      <c r="S46" s="54"/>
      <c r="T46" s="54"/>
      <c r="U46" s="54"/>
      <c r="V46" s="54"/>
      <c r="W46" s="54"/>
      <c r="X46" s="54"/>
      <c r="Y46" s="54"/>
      <c r="Z46" s="54"/>
      <c r="AA46" s="54"/>
      <c r="AB46" s="54"/>
      <c r="AC46" s="54"/>
      <c r="AD46" s="54"/>
      <c r="AE46" s="54"/>
      <c r="AF46" s="54"/>
      <c r="AG46" s="54"/>
      <c r="AH46" s="54"/>
      <c r="AI46" s="56" t="s">
        <v>35</v>
      </c>
      <c r="AJ46" s="54"/>
      <c r="AK46" s="54"/>
      <c r="AL46" s="54"/>
      <c r="AM46" s="322" t="str">
        <f>IF(E17="","",E17)</f>
        <v>Agroprojekce Litomyšl, s.r.o.</v>
      </c>
      <c r="AN46" s="321"/>
      <c r="AO46" s="321"/>
      <c r="AP46" s="321"/>
      <c r="AQ46" s="54"/>
      <c r="AR46" s="52"/>
      <c r="AS46" s="328" t="s">
        <v>54</v>
      </c>
      <c r="AT46" s="329"/>
      <c r="AU46" s="65"/>
      <c r="AV46" s="65"/>
      <c r="AW46" s="65"/>
      <c r="AX46" s="65"/>
      <c r="AY46" s="65"/>
      <c r="AZ46" s="65"/>
      <c r="BA46" s="65"/>
      <c r="BB46" s="65"/>
      <c r="BC46" s="65"/>
      <c r="BD46" s="66"/>
    </row>
    <row r="47" spans="2:56" s="1" customFormat="1" ht="15">
      <c r="B47" s="32"/>
      <c r="C47" s="56" t="s">
        <v>33</v>
      </c>
      <c r="D47" s="54"/>
      <c r="E47" s="54"/>
      <c r="F47" s="54"/>
      <c r="G47" s="54"/>
      <c r="H47" s="54"/>
      <c r="I47" s="54"/>
      <c r="J47" s="54"/>
      <c r="K47" s="54"/>
      <c r="L47" s="57" t="str">
        <f>IF(E14="Vyplň údaj","",E14)</f>
        <v/>
      </c>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2"/>
      <c r="AS47" s="330"/>
      <c r="AT47" s="331"/>
      <c r="AU47" s="67"/>
      <c r="AV47" s="67"/>
      <c r="AW47" s="67"/>
      <c r="AX47" s="67"/>
      <c r="AY47" s="67"/>
      <c r="AZ47" s="67"/>
      <c r="BA47" s="67"/>
      <c r="BB47" s="67"/>
      <c r="BC47" s="67"/>
      <c r="BD47" s="68"/>
    </row>
    <row r="48" spans="2:56" s="1" customFormat="1" ht="10.9" customHeight="1">
      <c r="B48" s="3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2"/>
      <c r="AS48" s="332"/>
      <c r="AT48" s="312"/>
      <c r="AU48" s="33"/>
      <c r="AV48" s="33"/>
      <c r="AW48" s="33"/>
      <c r="AX48" s="33"/>
      <c r="AY48" s="33"/>
      <c r="AZ48" s="33"/>
      <c r="BA48" s="33"/>
      <c r="BB48" s="33"/>
      <c r="BC48" s="33"/>
      <c r="BD48" s="70"/>
    </row>
    <row r="49" spans="2:56" s="1" customFormat="1" ht="29.25" customHeight="1">
      <c r="B49" s="32"/>
      <c r="C49" s="326" t="s">
        <v>55</v>
      </c>
      <c r="D49" s="324"/>
      <c r="E49" s="324"/>
      <c r="F49" s="324"/>
      <c r="G49" s="324"/>
      <c r="H49" s="44"/>
      <c r="I49" s="323" t="s">
        <v>56</v>
      </c>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5" t="s">
        <v>57</v>
      </c>
      <c r="AH49" s="324"/>
      <c r="AI49" s="324"/>
      <c r="AJ49" s="324"/>
      <c r="AK49" s="324"/>
      <c r="AL49" s="324"/>
      <c r="AM49" s="324"/>
      <c r="AN49" s="323" t="s">
        <v>58</v>
      </c>
      <c r="AO49" s="324"/>
      <c r="AP49" s="324"/>
      <c r="AQ49" s="71" t="s">
        <v>59</v>
      </c>
      <c r="AR49" s="52"/>
      <c r="AS49" s="72" t="s">
        <v>60</v>
      </c>
      <c r="AT49" s="73" t="s">
        <v>61</v>
      </c>
      <c r="AU49" s="73" t="s">
        <v>62</v>
      </c>
      <c r="AV49" s="73" t="s">
        <v>63</v>
      </c>
      <c r="AW49" s="73" t="s">
        <v>64</v>
      </c>
      <c r="AX49" s="73" t="s">
        <v>65</v>
      </c>
      <c r="AY49" s="73" t="s">
        <v>66</v>
      </c>
      <c r="AZ49" s="73" t="s">
        <v>67</v>
      </c>
      <c r="BA49" s="73" t="s">
        <v>68</v>
      </c>
      <c r="BB49" s="73" t="s">
        <v>69</v>
      </c>
      <c r="BC49" s="73" t="s">
        <v>70</v>
      </c>
      <c r="BD49" s="74" t="s">
        <v>71</v>
      </c>
    </row>
    <row r="50" spans="2:56" s="1" customFormat="1" ht="10.9" customHeight="1">
      <c r="B50" s="3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2"/>
      <c r="AS50" s="75"/>
      <c r="AT50" s="76"/>
      <c r="AU50" s="76"/>
      <c r="AV50" s="76"/>
      <c r="AW50" s="76"/>
      <c r="AX50" s="76"/>
      <c r="AY50" s="76"/>
      <c r="AZ50" s="76"/>
      <c r="BA50" s="76"/>
      <c r="BB50" s="76"/>
      <c r="BC50" s="76"/>
      <c r="BD50" s="77"/>
    </row>
    <row r="51" spans="2:90" s="4" customFormat="1" ht="32.45" customHeight="1">
      <c r="B51" s="59"/>
      <c r="C51" s="78" t="s">
        <v>72</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345">
        <f>ROUND(SUM(AG52:AG54),2)</f>
        <v>0</v>
      </c>
      <c r="AH51" s="345"/>
      <c r="AI51" s="345"/>
      <c r="AJ51" s="345"/>
      <c r="AK51" s="345"/>
      <c r="AL51" s="345"/>
      <c r="AM51" s="345"/>
      <c r="AN51" s="346">
        <f>SUM(AG51,AT51)</f>
        <v>0</v>
      </c>
      <c r="AO51" s="346"/>
      <c r="AP51" s="346"/>
      <c r="AQ51" s="80" t="s">
        <v>20</v>
      </c>
      <c r="AR51" s="62"/>
      <c r="AS51" s="81">
        <f>ROUND(SUM(AS52:AS54),2)</f>
        <v>0</v>
      </c>
      <c r="AT51" s="82">
        <f>ROUND(SUM(AV51:AW51),2)</f>
        <v>0</v>
      </c>
      <c r="AU51" s="83">
        <f>ROUND(SUM(AU52:AU54),5)</f>
        <v>0</v>
      </c>
      <c r="AV51" s="82">
        <f>ROUND(AZ51*L26,2)</f>
        <v>0</v>
      </c>
      <c r="AW51" s="82">
        <f>ROUND(BA51*L27,2)</f>
        <v>0</v>
      </c>
      <c r="AX51" s="82">
        <f>ROUND(BB51*L26,2)</f>
        <v>0</v>
      </c>
      <c r="AY51" s="82">
        <f>ROUND(BC51*L27,2)</f>
        <v>0</v>
      </c>
      <c r="AZ51" s="82">
        <f>ROUND(SUM(AZ52:AZ54),2)</f>
        <v>0</v>
      </c>
      <c r="BA51" s="82">
        <f>ROUND(SUM(BA52:BA54),2)</f>
        <v>0</v>
      </c>
      <c r="BB51" s="82">
        <f>ROUND(SUM(BB52:BB54),2)</f>
        <v>0</v>
      </c>
      <c r="BC51" s="82">
        <f>ROUND(SUM(BC52:BC54),2)</f>
        <v>0</v>
      </c>
      <c r="BD51" s="84">
        <f>ROUND(SUM(BD52:BD54),2)</f>
        <v>0</v>
      </c>
      <c r="BS51" s="85" t="s">
        <v>73</v>
      </c>
      <c r="BT51" s="85" t="s">
        <v>74</v>
      </c>
      <c r="BU51" s="86" t="s">
        <v>75</v>
      </c>
      <c r="BV51" s="85" t="s">
        <v>76</v>
      </c>
      <c r="BW51" s="85" t="s">
        <v>5</v>
      </c>
      <c r="BX51" s="85" t="s">
        <v>77</v>
      </c>
      <c r="CL51" s="85" t="s">
        <v>20</v>
      </c>
    </row>
    <row r="52" spans="1:91" s="5" customFormat="1" ht="20.45" customHeight="1">
      <c r="A52" s="225" t="s">
        <v>554</v>
      </c>
      <c r="B52" s="87"/>
      <c r="C52" s="88"/>
      <c r="D52" s="344" t="s">
        <v>78</v>
      </c>
      <c r="E52" s="317"/>
      <c r="F52" s="317"/>
      <c r="G52" s="317"/>
      <c r="H52" s="317"/>
      <c r="I52" s="89"/>
      <c r="J52" s="344" t="s">
        <v>79</v>
      </c>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6">
        <f ca="1">'SO-01 - Výpustné zařízení'!J27</f>
        <v>0</v>
      </c>
      <c r="AH52" s="317"/>
      <c r="AI52" s="317"/>
      <c r="AJ52" s="317"/>
      <c r="AK52" s="317"/>
      <c r="AL52" s="317"/>
      <c r="AM52" s="317"/>
      <c r="AN52" s="316">
        <f>SUM(AG52,AT52)</f>
        <v>0</v>
      </c>
      <c r="AO52" s="317"/>
      <c r="AP52" s="317"/>
      <c r="AQ52" s="90" t="s">
        <v>80</v>
      </c>
      <c r="AR52" s="91"/>
      <c r="AS52" s="92">
        <v>0</v>
      </c>
      <c r="AT52" s="93">
        <f>ROUND(SUM(AV52:AW52),2)</f>
        <v>0</v>
      </c>
      <c r="AU52" s="94">
        <f ca="1">'SO-01 - Výpustné zařízení'!P85</f>
        <v>0</v>
      </c>
      <c r="AV52" s="93">
        <f ca="1">'SO-01 - Výpustné zařízení'!J30</f>
        <v>0</v>
      </c>
      <c r="AW52" s="93">
        <f ca="1">'SO-01 - Výpustné zařízení'!J31</f>
        <v>0</v>
      </c>
      <c r="AX52" s="93">
        <f ca="1">'SO-01 - Výpustné zařízení'!J32</f>
        <v>0</v>
      </c>
      <c r="AY52" s="93">
        <f ca="1">'SO-01 - Výpustné zařízení'!J33</f>
        <v>0</v>
      </c>
      <c r="AZ52" s="93">
        <f ca="1">'SO-01 - Výpustné zařízení'!F30</f>
        <v>0</v>
      </c>
      <c r="BA52" s="93">
        <f ca="1">'SO-01 - Výpustné zařízení'!F31</f>
        <v>0</v>
      </c>
      <c r="BB52" s="93">
        <f ca="1">'SO-01 - Výpustné zařízení'!F32</f>
        <v>0</v>
      </c>
      <c r="BC52" s="93">
        <f ca="1">'SO-01 - Výpustné zařízení'!F33</f>
        <v>0</v>
      </c>
      <c r="BD52" s="95">
        <f ca="1">'SO-01 - Výpustné zařízení'!F34</f>
        <v>0</v>
      </c>
      <c r="BT52" s="96" t="s">
        <v>22</v>
      </c>
      <c r="BV52" s="96" t="s">
        <v>76</v>
      </c>
      <c r="BW52" s="96" t="s">
        <v>81</v>
      </c>
      <c r="BX52" s="96" t="s">
        <v>5</v>
      </c>
      <c r="CL52" s="96" t="s">
        <v>82</v>
      </c>
      <c r="CM52" s="96" t="s">
        <v>83</v>
      </c>
    </row>
    <row r="53" spans="1:91" s="5" customFormat="1" ht="20.45" customHeight="1">
      <c r="A53" s="225" t="s">
        <v>554</v>
      </c>
      <c r="B53" s="87"/>
      <c r="C53" s="88"/>
      <c r="D53" s="344" t="s">
        <v>84</v>
      </c>
      <c r="E53" s="317"/>
      <c r="F53" s="317"/>
      <c r="G53" s="317"/>
      <c r="H53" s="317"/>
      <c r="I53" s="89"/>
      <c r="J53" s="344" t="s">
        <v>85</v>
      </c>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6">
        <f ca="1">'SO-02 - Dosypání hráze'!J27</f>
        <v>0</v>
      </c>
      <c r="AH53" s="317"/>
      <c r="AI53" s="317"/>
      <c r="AJ53" s="317"/>
      <c r="AK53" s="317"/>
      <c r="AL53" s="317"/>
      <c r="AM53" s="317"/>
      <c r="AN53" s="316">
        <f>SUM(AG53,AT53)</f>
        <v>0</v>
      </c>
      <c r="AO53" s="317"/>
      <c r="AP53" s="317"/>
      <c r="AQ53" s="90" t="s">
        <v>80</v>
      </c>
      <c r="AR53" s="91"/>
      <c r="AS53" s="92">
        <v>0</v>
      </c>
      <c r="AT53" s="93">
        <f>ROUND(SUM(AV53:AW53),2)</f>
        <v>0</v>
      </c>
      <c r="AU53" s="94">
        <f ca="1">'SO-02 - Dosypání hráze'!P79</f>
        <v>0</v>
      </c>
      <c r="AV53" s="93">
        <f ca="1">'SO-02 - Dosypání hráze'!J30</f>
        <v>0</v>
      </c>
      <c r="AW53" s="93">
        <f ca="1">'SO-02 - Dosypání hráze'!J31</f>
        <v>0</v>
      </c>
      <c r="AX53" s="93">
        <f ca="1">'SO-02 - Dosypání hráze'!J32</f>
        <v>0</v>
      </c>
      <c r="AY53" s="93">
        <f ca="1">'SO-02 - Dosypání hráze'!J33</f>
        <v>0</v>
      </c>
      <c r="AZ53" s="93">
        <f ca="1">'SO-02 - Dosypání hráze'!F30</f>
        <v>0</v>
      </c>
      <c r="BA53" s="93">
        <f ca="1">'SO-02 - Dosypání hráze'!F31</f>
        <v>0</v>
      </c>
      <c r="BB53" s="93">
        <f ca="1">'SO-02 - Dosypání hráze'!F32</f>
        <v>0</v>
      </c>
      <c r="BC53" s="93">
        <f ca="1">'SO-02 - Dosypání hráze'!F33</f>
        <v>0</v>
      </c>
      <c r="BD53" s="95">
        <f ca="1">'SO-02 - Dosypání hráze'!F34</f>
        <v>0</v>
      </c>
      <c r="BT53" s="96" t="s">
        <v>22</v>
      </c>
      <c r="BV53" s="96" t="s">
        <v>76</v>
      </c>
      <c r="BW53" s="96" t="s">
        <v>86</v>
      </c>
      <c r="BX53" s="96" t="s">
        <v>5</v>
      </c>
      <c r="CL53" s="96" t="s">
        <v>87</v>
      </c>
      <c r="CM53" s="96" t="s">
        <v>83</v>
      </c>
    </row>
    <row r="54" spans="1:91" s="5" customFormat="1" ht="20.45" customHeight="1">
      <c r="A54" s="225" t="s">
        <v>554</v>
      </c>
      <c r="B54" s="87"/>
      <c r="C54" s="88"/>
      <c r="D54" s="344" t="s">
        <v>88</v>
      </c>
      <c r="E54" s="317"/>
      <c r="F54" s="317"/>
      <c r="G54" s="317"/>
      <c r="H54" s="317"/>
      <c r="I54" s="89"/>
      <c r="J54" s="344" t="s">
        <v>89</v>
      </c>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6">
        <f ca="1">'VON - Vedlejší a ostatní ...'!J27</f>
        <v>0</v>
      </c>
      <c r="AH54" s="317"/>
      <c r="AI54" s="317"/>
      <c r="AJ54" s="317"/>
      <c r="AK54" s="317"/>
      <c r="AL54" s="317"/>
      <c r="AM54" s="317"/>
      <c r="AN54" s="316">
        <f>SUM(AG54,AT54)</f>
        <v>0</v>
      </c>
      <c r="AO54" s="317"/>
      <c r="AP54" s="317"/>
      <c r="AQ54" s="90" t="s">
        <v>88</v>
      </c>
      <c r="AR54" s="91"/>
      <c r="AS54" s="97">
        <v>0</v>
      </c>
      <c r="AT54" s="98">
        <f>ROUND(SUM(AV54:AW54),2)</f>
        <v>0</v>
      </c>
      <c r="AU54" s="99">
        <f ca="1">'VON - Vedlejší a ostatní ...'!P79</f>
        <v>0</v>
      </c>
      <c r="AV54" s="98">
        <f ca="1">'VON - Vedlejší a ostatní ...'!J30</f>
        <v>0</v>
      </c>
      <c r="AW54" s="98">
        <f ca="1">'VON - Vedlejší a ostatní ...'!J31</f>
        <v>0</v>
      </c>
      <c r="AX54" s="98">
        <f ca="1">'VON - Vedlejší a ostatní ...'!J32</f>
        <v>0</v>
      </c>
      <c r="AY54" s="98">
        <f ca="1">'VON - Vedlejší a ostatní ...'!J33</f>
        <v>0</v>
      </c>
      <c r="AZ54" s="98">
        <f ca="1">'VON - Vedlejší a ostatní ...'!F30</f>
        <v>0</v>
      </c>
      <c r="BA54" s="98">
        <f ca="1">'VON - Vedlejší a ostatní ...'!F31</f>
        <v>0</v>
      </c>
      <c r="BB54" s="98">
        <f ca="1">'VON - Vedlejší a ostatní ...'!F32</f>
        <v>0</v>
      </c>
      <c r="BC54" s="98">
        <f ca="1">'VON - Vedlejší a ostatní ...'!F33</f>
        <v>0</v>
      </c>
      <c r="BD54" s="100">
        <f ca="1">'VON - Vedlejší a ostatní ...'!F34</f>
        <v>0</v>
      </c>
      <c r="BT54" s="96" t="s">
        <v>22</v>
      </c>
      <c r="BV54" s="96" t="s">
        <v>76</v>
      </c>
      <c r="BW54" s="96" t="s">
        <v>90</v>
      </c>
      <c r="BX54" s="96" t="s">
        <v>5</v>
      </c>
      <c r="CL54" s="96" t="s">
        <v>20</v>
      </c>
      <c r="CM54" s="96" t="s">
        <v>83</v>
      </c>
    </row>
    <row r="55" spans="2:44" s="1" customFormat="1" ht="30" customHeight="1">
      <c r="B55" s="32"/>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2"/>
    </row>
    <row r="56" spans="2:44" s="1" customFormat="1" ht="6.95" customHeight="1">
      <c r="B56" s="47"/>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52"/>
    </row>
  </sheetData>
  <sheetProtection password="CC35" sheet="1" objects="1" scenarios="1" formatColumns="0" formatRows="0" sort="0" autoFilter="0"/>
  <mergeCells count="49">
    <mergeCell ref="AN51:AP51"/>
    <mergeCell ref="AN52:AP52"/>
    <mergeCell ref="AG52:AM52"/>
    <mergeCell ref="W28:AE28"/>
    <mergeCell ref="AN53:AP53"/>
    <mergeCell ref="AG53:AM53"/>
    <mergeCell ref="D53:H53"/>
    <mergeCell ref="J53:AF53"/>
    <mergeCell ref="D54:H54"/>
    <mergeCell ref="J54:AF54"/>
    <mergeCell ref="D52:H52"/>
    <mergeCell ref="J52:AF52"/>
    <mergeCell ref="AG51:AM51"/>
    <mergeCell ref="AR2:BE2"/>
    <mergeCell ref="AS46:AT48"/>
    <mergeCell ref="BE5:BE32"/>
    <mergeCell ref="K5:AO5"/>
    <mergeCell ref="K6:AO6"/>
    <mergeCell ref="E14:AJ14"/>
    <mergeCell ref="E20:AN20"/>
    <mergeCell ref="AK30:AO30"/>
    <mergeCell ref="X32:AB32"/>
    <mergeCell ref="AK32:AO32"/>
    <mergeCell ref="I49:AF49"/>
    <mergeCell ref="AG49:AM49"/>
    <mergeCell ref="AN49:AP49"/>
    <mergeCell ref="C49:G49"/>
    <mergeCell ref="L30:O30"/>
    <mergeCell ref="W30:AE30"/>
    <mergeCell ref="L28:O28"/>
    <mergeCell ref="AK28:AO28"/>
    <mergeCell ref="L29:O29"/>
    <mergeCell ref="W29:AE29"/>
    <mergeCell ref="AK29:AO29"/>
    <mergeCell ref="AN54:AP54"/>
    <mergeCell ref="AG54:AM54"/>
    <mergeCell ref="L42:AO42"/>
    <mergeCell ref="AM44:AN44"/>
    <mergeCell ref="AM46:AP46"/>
    <mergeCell ref="AK23:AO23"/>
    <mergeCell ref="L25:O25"/>
    <mergeCell ref="W25:AE25"/>
    <mergeCell ref="AK25:AO25"/>
    <mergeCell ref="L27:O27"/>
    <mergeCell ref="W27:AE27"/>
    <mergeCell ref="AK27:AO27"/>
    <mergeCell ref="L26:O26"/>
    <mergeCell ref="W26:AE26"/>
    <mergeCell ref="AK26:AO26"/>
  </mergeCells>
  <hyperlinks>
    <hyperlink ref="K1:S1" location="C2" tooltip="Rekapitulace stavby" display="1) Rekapitulace stavby"/>
    <hyperlink ref="W1:AI1" location="C51" tooltip="Rekapitulace objektů stavby a soupisů prací" display="2) Rekapitulace objektů stavby a soupisů prací"/>
    <hyperlink ref="A52" location="'SO-01 - Výpustné zařízení'!C2" tooltip="SO-01 - Výpustné zařízení" display="/"/>
    <hyperlink ref="A53" location="'SO-02 - Dosypání hráze'!C2" tooltip="SO-02 - Dosypání hráze" display="/"/>
    <hyperlink ref="A54" location="'VON - Vedlejší a ostatní ...'!C2" tooltip="VON - Vedlejší a ostatní ..." display="/"/>
  </hyperlinks>
  <printOptions/>
  <pageMargins left="0.5833333" right="0.5833333" top="0.5833333" bottom="0.5833333" header="0" footer="0"/>
  <pageSetup blackAndWhite="1" fitToHeight="100" fitToWidth="1" horizontalDpi="600" verticalDpi="600" orientation="portrait" paperSize="9" scale="7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79"/>
  <sheetViews>
    <sheetView showGridLines="0" tabSelected="1" workbookViewId="0" topLeftCell="A1">
      <pane ySplit="1" topLeftCell="A274"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27"/>
      <c r="C1" s="227"/>
      <c r="D1" s="226" t="s">
        <v>1</v>
      </c>
      <c r="E1" s="227"/>
      <c r="F1" s="228" t="s">
        <v>555</v>
      </c>
      <c r="G1" s="348" t="s">
        <v>556</v>
      </c>
      <c r="H1" s="348"/>
      <c r="I1" s="232"/>
      <c r="J1" s="228" t="s">
        <v>557</v>
      </c>
      <c r="K1" s="226" t="s">
        <v>91</v>
      </c>
      <c r="L1" s="228" t="s">
        <v>558</v>
      </c>
      <c r="M1" s="228"/>
      <c r="N1" s="228"/>
      <c r="O1" s="228"/>
      <c r="P1" s="228"/>
      <c r="Q1" s="228"/>
      <c r="R1" s="228"/>
      <c r="S1" s="228"/>
      <c r="T1" s="228"/>
      <c r="U1" s="224"/>
      <c r="V1" s="22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327"/>
      <c r="M2" s="327"/>
      <c r="N2" s="327"/>
      <c r="O2" s="327"/>
      <c r="P2" s="327"/>
      <c r="Q2" s="327"/>
      <c r="R2" s="327"/>
      <c r="S2" s="327"/>
      <c r="T2" s="327"/>
      <c r="U2" s="327"/>
      <c r="V2" s="327"/>
      <c r="AT2" s="15" t="s">
        <v>81</v>
      </c>
    </row>
    <row r="3" spans="2:46" ht="6.95" customHeight="1">
      <c r="B3" s="16"/>
      <c r="C3" s="17"/>
      <c r="D3" s="17"/>
      <c r="E3" s="17"/>
      <c r="F3" s="17"/>
      <c r="G3" s="17"/>
      <c r="H3" s="17"/>
      <c r="I3" s="102"/>
      <c r="J3" s="17"/>
      <c r="K3" s="18"/>
      <c r="AT3" s="15" t="s">
        <v>83</v>
      </c>
    </row>
    <row r="4" spans="2:46" ht="36.95" customHeight="1">
      <c r="B4" s="19"/>
      <c r="C4" s="20"/>
      <c r="D4" s="21" t="s">
        <v>92</v>
      </c>
      <c r="E4" s="20"/>
      <c r="F4" s="20"/>
      <c r="G4" s="20"/>
      <c r="H4" s="20"/>
      <c r="I4" s="103"/>
      <c r="J4" s="20"/>
      <c r="K4" s="22"/>
      <c r="M4" s="23" t="s">
        <v>10</v>
      </c>
      <c r="AT4" s="15" t="s">
        <v>4</v>
      </c>
    </row>
    <row r="5" spans="2:11" ht="6.95" customHeight="1">
      <c r="B5" s="19"/>
      <c r="C5" s="20"/>
      <c r="D5" s="20"/>
      <c r="E5" s="20"/>
      <c r="F5" s="20"/>
      <c r="G5" s="20"/>
      <c r="H5" s="20"/>
      <c r="I5" s="103"/>
      <c r="J5" s="20"/>
      <c r="K5" s="22"/>
    </row>
    <row r="6" spans="2:11" ht="15">
      <c r="B6" s="19"/>
      <c r="C6" s="20"/>
      <c r="D6" s="28" t="s">
        <v>16</v>
      </c>
      <c r="E6" s="20"/>
      <c r="F6" s="20"/>
      <c r="G6" s="20"/>
      <c r="H6" s="20"/>
      <c r="I6" s="103"/>
      <c r="J6" s="20"/>
      <c r="K6" s="22"/>
    </row>
    <row r="7" spans="2:11" ht="20.45" customHeight="1">
      <c r="B7" s="19"/>
      <c r="C7" s="20"/>
      <c r="D7" s="20"/>
      <c r="E7" s="349" t="str">
        <f ca="1">'Rekapitulace stavby'!K6</f>
        <v>Oprava hráze nádrže Dolní Houžovec</v>
      </c>
      <c r="F7" s="337"/>
      <c r="G7" s="337"/>
      <c r="H7" s="337"/>
      <c r="I7" s="103"/>
      <c r="J7" s="20"/>
      <c r="K7" s="22"/>
    </row>
    <row r="8" spans="2:11" s="1" customFormat="1" ht="15">
      <c r="B8" s="32"/>
      <c r="C8" s="33"/>
      <c r="D8" s="28" t="s">
        <v>93</v>
      </c>
      <c r="E8" s="33"/>
      <c r="F8" s="33"/>
      <c r="G8" s="33"/>
      <c r="H8" s="33"/>
      <c r="I8" s="104"/>
      <c r="J8" s="33"/>
      <c r="K8" s="36"/>
    </row>
    <row r="9" spans="2:11" s="1" customFormat="1" ht="36.95" customHeight="1">
      <c r="B9" s="32"/>
      <c r="C9" s="33"/>
      <c r="D9" s="33"/>
      <c r="E9" s="350" t="s">
        <v>94</v>
      </c>
      <c r="F9" s="312"/>
      <c r="G9" s="312"/>
      <c r="H9" s="312"/>
      <c r="I9" s="104"/>
      <c r="J9" s="33"/>
      <c r="K9" s="36"/>
    </row>
    <row r="10" spans="2:11" s="1" customFormat="1" ht="13.5">
      <c r="B10" s="32"/>
      <c r="C10" s="33"/>
      <c r="D10" s="33"/>
      <c r="E10" s="33"/>
      <c r="F10" s="33"/>
      <c r="G10" s="33"/>
      <c r="H10" s="33"/>
      <c r="I10" s="104"/>
      <c r="J10" s="33"/>
      <c r="K10" s="36"/>
    </row>
    <row r="11" spans="2:11" s="1" customFormat="1" ht="14.45" customHeight="1">
      <c r="B11" s="32"/>
      <c r="C11" s="33"/>
      <c r="D11" s="28" t="s">
        <v>19</v>
      </c>
      <c r="E11" s="33"/>
      <c r="F11" s="26" t="s">
        <v>82</v>
      </c>
      <c r="G11" s="33"/>
      <c r="H11" s="33"/>
      <c r="I11" s="105" t="s">
        <v>21</v>
      </c>
      <c r="J11" s="26" t="s">
        <v>20</v>
      </c>
      <c r="K11" s="36"/>
    </row>
    <row r="12" spans="2:11" s="1" customFormat="1" ht="14.45" customHeight="1">
      <c r="B12" s="32"/>
      <c r="C12" s="33"/>
      <c r="D12" s="28" t="s">
        <v>23</v>
      </c>
      <c r="E12" s="33"/>
      <c r="F12" s="26" t="s">
        <v>24</v>
      </c>
      <c r="G12" s="33"/>
      <c r="H12" s="33"/>
      <c r="I12" s="105" t="s">
        <v>25</v>
      </c>
      <c r="J12" s="106" t="str">
        <f ca="1">'Rekapitulace stavby'!AN8</f>
        <v>30. 6. 2016</v>
      </c>
      <c r="K12" s="36"/>
    </row>
    <row r="13" spans="2:11" s="1" customFormat="1" ht="10.9" customHeight="1">
      <c r="B13" s="32"/>
      <c r="C13" s="33"/>
      <c r="D13" s="33"/>
      <c r="E13" s="33"/>
      <c r="F13" s="33"/>
      <c r="G13" s="33"/>
      <c r="H13" s="33"/>
      <c r="I13" s="104"/>
      <c r="J13" s="33"/>
      <c r="K13" s="36"/>
    </row>
    <row r="14" spans="2:11" s="1" customFormat="1" ht="14.45" customHeight="1">
      <c r="B14" s="32"/>
      <c r="C14" s="33"/>
      <c r="D14" s="28" t="s">
        <v>29</v>
      </c>
      <c r="E14" s="33"/>
      <c r="F14" s="33"/>
      <c r="G14" s="33"/>
      <c r="H14" s="33"/>
      <c r="I14" s="105" t="s">
        <v>30</v>
      </c>
      <c r="J14" s="26" t="s">
        <v>20</v>
      </c>
      <c r="K14" s="36"/>
    </row>
    <row r="15" spans="2:11" s="1" customFormat="1" ht="18" customHeight="1">
      <c r="B15" s="32"/>
      <c r="C15" s="33"/>
      <c r="D15" s="33"/>
      <c r="E15" s="26" t="s">
        <v>31</v>
      </c>
      <c r="F15" s="33"/>
      <c r="G15" s="33"/>
      <c r="H15" s="33"/>
      <c r="I15" s="105" t="s">
        <v>32</v>
      </c>
      <c r="J15" s="26" t="s">
        <v>20</v>
      </c>
      <c r="K15" s="36"/>
    </row>
    <row r="16" spans="2:11" s="1" customFormat="1" ht="6.95" customHeight="1">
      <c r="B16" s="32"/>
      <c r="C16" s="33"/>
      <c r="D16" s="33"/>
      <c r="E16" s="33"/>
      <c r="F16" s="33"/>
      <c r="G16" s="33"/>
      <c r="H16" s="33"/>
      <c r="I16" s="104"/>
      <c r="J16" s="33"/>
      <c r="K16" s="36"/>
    </row>
    <row r="17" spans="2:11" s="1" customFormat="1" ht="14.45" customHeight="1">
      <c r="B17" s="32"/>
      <c r="C17" s="33"/>
      <c r="D17" s="28" t="s">
        <v>33</v>
      </c>
      <c r="E17" s="33"/>
      <c r="F17" s="33"/>
      <c r="G17" s="33"/>
      <c r="H17" s="33"/>
      <c r="I17" s="105" t="s">
        <v>30</v>
      </c>
      <c r="J17" s="26" t="str">
        <f ca="1">IF('Rekapitulace stavby'!AN13="Vyplň údaj","",IF('Rekapitulace stavby'!AN13="","",'Rekapitulace stavby'!AN13))</f>
        <v/>
      </c>
      <c r="K17" s="36"/>
    </row>
    <row r="18" spans="2:11" s="1" customFormat="1" ht="18" customHeight="1">
      <c r="B18" s="32"/>
      <c r="C18" s="33"/>
      <c r="D18" s="33"/>
      <c r="E18" s="26" t="str">
        <f ca="1">IF('Rekapitulace stavby'!E14="Vyplň údaj","",IF('Rekapitulace stavby'!E14="","",'Rekapitulace stavby'!E14))</f>
        <v/>
      </c>
      <c r="F18" s="33"/>
      <c r="G18" s="33"/>
      <c r="H18" s="33"/>
      <c r="I18" s="105" t="s">
        <v>32</v>
      </c>
      <c r="J18" s="26" t="str">
        <f ca="1">IF('Rekapitulace stavby'!AN14="Vyplň údaj","",IF('Rekapitulace stavby'!AN14="","",'Rekapitulace stavby'!AN14))</f>
        <v/>
      </c>
      <c r="K18" s="36"/>
    </row>
    <row r="19" spans="2:11" s="1" customFormat="1" ht="6.95" customHeight="1">
      <c r="B19" s="32"/>
      <c r="C19" s="33"/>
      <c r="D19" s="33"/>
      <c r="E19" s="33"/>
      <c r="F19" s="33"/>
      <c r="G19" s="33"/>
      <c r="H19" s="33"/>
      <c r="I19" s="104"/>
      <c r="J19" s="33"/>
      <c r="K19" s="36"/>
    </row>
    <row r="20" spans="2:11" s="1" customFormat="1" ht="14.45" customHeight="1">
      <c r="B20" s="32"/>
      <c r="C20" s="33"/>
      <c r="D20" s="28" t="s">
        <v>35</v>
      </c>
      <c r="E20" s="33"/>
      <c r="F20" s="33"/>
      <c r="G20" s="33"/>
      <c r="H20" s="33"/>
      <c r="I20" s="105" t="s">
        <v>30</v>
      </c>
      <c r="J20" s="26" t="s">
        <v>20</v>
      </c>
      <c r="K20" s="36"/>
    </row>
    <row r="21" spans="2:11" s="1" customFormat="1" ht="18" customHeight="1">
      <c r="B21" s="32"/>
      <c r="C21" s="33"/>
      <c r="D21" s="33"/>
      <c r="E21" s="26" t="s">
        <v>36</v>
      </c>
      <c r="F21" s="33"/>
      <c r="G21" s="33"/>
      <c r="H21" s="33"/>
      <c r="I21" s="105" t="s">
        <v>32</v>
      </c>
      <c r="J21" s="26" t="s">
        <v>20</v>
      </c>
      <c r="K21" s="36"/>
    </row>
    <row r="22" spans="2:11" s="1" customFormat="1" ht="6.95" customHeight="1">
      <c r="B22" s="32"/>
      <c r="C22" s="33"/>
      <c r="D22" s="33"/>
      <c r="E22" s="33"/>
      <c r="F22" s="33"/>
      <c r="G22" s="33"/>
      <c r="H22" s="33"/>
      <c r="I22" s="104"/>
      <c r="J22" s="33"/>
      <c r="K22" s="36"/>
    </row>
    <row r="23" spans="2:11" s="1" customFormat="1" ht="14.45" customHeight="1">
      <c r="B23" s="32"/>
      <c r="C23" s="33"/>
      <c r="D23" s="28" t="s">
        <v>38</v>
      </c>
      <c r="E23" s="33"/>
      <c r="F23" s="33"/>
      <c r="G23" s="33"/>
      <c r="H23" s="33"/>
      <c r="I23" s="104"/>
      <c r="J23" s="33"/>
      <c r="K23" s="36"/>
    </row>
    <row r="24" spans="2:11" s="6" customFormat="1" ht="20.45" customHeight="1">
      <c r="B24" s="107"/>
      <c r="C24" s="108"/>
      <c r="D24" s="108"/>
      <c r="E24" s="340" t="s">
        <v>20</v>
      </c>
      <c r="F24" s="351"/>
      <c r="G24" s="351"/>
      <c r="H24" s="351"/>
      <c r="I24" s="109"/>
      <c r="J24" s="108"/>
      <c r="K24" s="110"/>
    </row>
    <row r="25" spans="2:11" s="1" customFormat="1" ht="6.95" customHeight="1">
      <c r="B25" s="32"/>
      <c r="C25" s="33"/>
      <c r="D25" s="33"/>
      <c r="E25" s="33"/>
      <c r="F25" s="33"/>
      <c r="G25" s="33"/>
      <c r="H25" s="33"/>
      <c r="I25" s="104"/>
      <c r="J25" s="33"/>
      <c r="K25" s="36"/>
    </row>
    <row r="26" spans="2:11" s="1" customFormat="1" ht="6.95" customHeight="1">
      <c r="B26" s="32"/>
      <c r="C26" s="33"/>
      <c r="D26" s="76"/>
      <c r="E26" s="76"/>
      <c r="F26" s="76"/>
      <c r="G26" s="76"/>
      <c r="H26" s="76"/>
      <c r="I26" s="111"/>
      <c r="J26" s="76"/>
      <c r="K26" s="112"/>
    </row>
    <row r="27" spans="2:11" s="1" customFormat="1" ht="25.35" customHeight="1">
      <c r="B27" s="32"/>
      <c r="C27" s="33"/>
      <c r="D27" s="113" t="s">
        <v>40</v>
      </c>
      <c r="E27" s="33"/>
      <c r="F27" s="33"/>
      <c r="G27" s="33"/>
      <c r="H27" s="33"/>
      <c r="I27" s="104"/>
      <c r="J27" s="114">
        <f>ROUND(J85,2)</f>
        <v>0</v>
      </c>
      <c r="K27" s="36"/>
    </row>
    <row r="28" spans="2:11" s="1" customFormat="1" ht="6.95" customHeight="1">
      <c r="B28" s="32"/>
      <c r="C28" s="33"/>
      <c r="D28" s="76"/>
      <c r="E28" s="76"/>
      <c r="F28" s="76"/>
      <c r="G28" s="76"/>
      <c r="H28" s="76"/>
      <c r="I28" s="111"/>
      <c r="J28" s="76"/>
      <c r="K28" s="112"/>
    </row>
    <row r="29" spans="2:11" s="1" customFormat="1" ht="14.45" customHeight="1">
      <c r="B29" s="32"/>
      <c r="C29" s="33"/>
      <c r="D29" s="33"/>
      <c r="E29" s="33"/>
      <c r="F29" s="37" t="s">
        <v>42</v>
      </c>
      <c r="G29" s="33"/>
      <c r="H29" s="33"/>
      <c r="I29" s="115" t="s">
        <v>41</v>
      </c>
      <c r="J29" s="37" t="s">
        <v>43</v>
      </c>
      <c r="K29" s="36"/>
    </row>
    <row r="30" spans="2:11" s="1" customFormat="1" ht="14.45" customHeight="1">
      <c r="B30" s="32"/>
      <c r="C30" s="33"/>
      <c r="D30" s="40" t="s">
        <v>44</v>
      </c>
      <c r="E30" s="40" t="s">
        <v>45</v>
      </c>
      <c r="F30" s="116">
        <f>ROUND(SUM(BE85:BE278),2)</f>
        <v>0</v>
      </c>
      <c r="G30" s="33"/>
      <c r="H30" s="33"/>
      <c r="I30" s="117">
        <v>0.21</v>
      </c>
      <c r="J30" s="116">
        <f>ROUND(ROUND((SUM(BE85:BE278)),2)*I30,2)</f>
        <v>0</v>
      </c>
      <c r="K30" s="36"/>
    </row>
    <row r="31" spans="2:11" s="1" customFormat="1" ht="14.45" customHeight="1">
      <c r="B31" s="32"/>
      <c r="C31" s="33"/>
      <c r="D31" s="33"/>
      <c r="E31" s="40" t="s">
        <v>46</v>
      </c>
      <c r="F31" s="116">
        <f>ROUND(SUM(BF85:BF278),2)</f>
        <v>0</v>
      </c>
      <c r="G31" s="33"/>
      <c r="H31" s="33"/>
      <c r="I31" s="117">
        <v>0.15</v>
      </c>
      <c r="J31" s="116">
        <f>ROUND(ROUND((SUM(BF85:BF278)),2)*I31,2)</f>
        <v>0</v>
      </c>
      <c r="K31" s="36"/>
    </row>
    <row r="32" spans="2:11" s="1" customFormat="1" ht="14.45" customHeight="1" hidden="1">
      <c r="B32" s="32"/>
      <c r="C32" s="33"/>
      <c r="D32" s="33"/>
      <c r="E32" s="40" t="s">
        <v>47</v>
      </c>
      <c r="F32" s="116">
        <f>ROUND(SUM(BG85:BG278),2)</f>
        <v>0</v>
      </c>
      <c r="G32" s="33"/>
      <c r="H32" s="33"/>
      <c r="I32" s="117">
        <v>0.21</v>
      </c>
      <c r="J32" s="116">
        <v>0</v>
      </c>
      <c r="K32" s="36"/>
    </row>
    <row r="33" spans="2:11" s="1" customFormat="1" ht="14.45" customHeight="1" hidden="1">
      <c r="B33" s="32"/>
      <c r="C33" s="33"/>
      <c r="D33" s="33"/>
      <c r="E33" s="40" t="s">
        <v>48</v>
      </c>
      <c r="F33" s="116">
        <f>ROUND(SUM(BH85:BH278),2)</f>
        <v>0</v>
      </c>
      <c r="G33" s="33"/>
      <c r="H33" s="33"/>
      <c r="I33" s="117">
        <v>0.15</v>
      </c>
      <c r="J33" s="116">
        <v>0</v>
      </c>
      <c r="K33" s="36"/>
    </row>
    <row r="34" spans="2:11" s="1" customFormat="1" ht="14.45" customHeight="1" hidden="1">
      <c r="B34" s="32"/>
      <c r="C34" s="33"/>
      <c r="D34" s="33"/>
      <c r="E34" s="40" t="s">
        <v>49</v>
      </c>
      <c r="F34" s="116">
        <f>ROUND(SUM(BI85:BI278),2)</f>
        <v>0</v>
      </c>
      <c r="G34" s="33"/>
      <c r="H34" s="33"/>
      <c r="I34" s="117">
        <v>0</v>
      </c>
      <c r="J34" s="116">
        <v>0</v>
      </c>
      <c r="K34" s="36"/>
    </row>
    <row r="35" spans="2:11" s="1" customFormat="1" ht="6.95" customHeight="1">
      <c r="B35" s="32"/>
      <c r="C35" s="33"/>
      <c r="D35" s="33"/>
      <c r="E35" s="33"/>
      <c r="F35" s="33"/>
      <c r="G35" s="33"/>
      <c r="H35" s="33"/>
      <c r="I35" s="104"/>
      <c r="J35" s="33"/>
      <c r="K35" s="36"/>
    </row>
    <row r="36" spans="2:11" s="1" customFormat="1" ht="25.35" customHeight="1">
      <c r="B36" s="32"/>
      <c r="C36" s="42"/>
      <c r="D36" s="43" t="s">
        <v>50</v>
      </c>
      <c r="E36" s="44"/>
      <c r="F36" s="44"/>
      <c r="G36" s="118" t="s">
        <v>51</v>
      </c>
      <c r="H36" s="45" t="s">
        <v>52</v>
      </c>
      <c r="I36" s="119"/>
      <c r="J36" s="120">
        <f>SUM(J27:J34)</f>
        <v>0</v>
      </c>
      <c r="K36" s="121"/>
    </row>
    <row r="37" spans="2:11" s="1" customFormat="1" ht="14.45" customHeight="1">
      <c r="B37" s="47"/>
      <c r="C37" s="48"/>
      <c r="D37" s="48"/>
      <c r="E37" s="48"/>
      <c r="F37" s="48"/>
      <c r="G37" s="48"/>
      <c r="H37" s="48"/>
      <c r="I37" s="122"/>
      <c r="J37" s="48"/>
      <c r="K37" s="49"/>
    </row>
    <row r="41" spans="2:11" s="1" customFormat="1" ht="6.95" customHeight="1">
      <c r="B41" s="123"/>
      <c r="C41" s="124"/>
      <c r="D41" s="124"/>
      <c r="E41" s="124"/>
      <c r="F41" s="124"/>
      <c r="G41" s="124"/>
      <c r="H41" s="124"/>
      <c r="I41" s="125"/>
      <c r="J41" s="124"/>
      <c r="K41" s="129"/>
    </row>
    <row r="42" spans="2:11" s="1" customFormat="1" ht="36.95" customHeight="1">
      <c r="B42" s="32"/>
      <c r="C42" s="21" t="s">
        <v>95</v>
      </c>
      <c r="D42" s="33"/>
      <c r="E42" s="33"/>
      <c r="F42" s="33"/>
      <c r="G42" s="33"/>
      <c r="H42" s="33"/>
      <c r="I42" s="104"/>
      <c r="J42" s="33"/>
      <c r="K42" s="36"/>
    </row>
    <row r="43" spans="2:11" s="1" customFormat="1" ht="6.95" customHeight="1">
      <c r="B43" s="32"/>
      <c r="C43" s="33"/>
      <c r="D43" s="33"/>
      <c r="E43" s="33"/>
      <c r="F43" s="33"/>
      <c r="G43" s="33"/>
      <c r="H43" s="33"/>
      <c r="I43" s="104"/>
      <c r="J43" s="33"/>
      <c r="K43" s="36"/>
    </row>
    <row r="44" spans="2:11" s="1" customFormat="1" ht="14.45" customHeight="1">
      <c r="B44" s="32"/>
      <c r="C44" s="28" t="s">
        <v>16</v>
      </c>
      <c r="D44" s="33"/>
      <c r="E44" s="33"/>
      <c r="F44" s="33"/>
      <c r="G44" s="33"/>
      <c r="H44" s="33"/>
      <c r="I44" s="104"/>
      <c r="J44" s="33"/>
      <c r="K44" s="36"/>
    </row>
    <row r="45" spans="2:11" s="1" customFormat="1" ht="20.45" customHeight="1">
      <c r="B45" s="32"/>
      <c r="C45" s="33"/>
      <c r="D45" s="33"/>
      <c r="E45" s="349" t="str">
        <f>E7</f>
        <v>Oprava hráze nádrže Dolní Houžovec</v>
      </c>
      <c r="F45" s="312"/>
      <c r="G45" s="312"/>
      <c r="H45" s="312"/>
      <c r="I45" s="104"/>
      <c r="J45" s="33"/>
      <c r="K45" s="36"/>
    </row>
    <row r="46" spans="2:11" s="1" customFormat="1" ht="14.45" customHeight="1">
      <c r="B46" s="32"/>
      <c r="C46" s="28" t="s">
        <v>93</v>
      </c>
      <c r="D46" s="33"/>
      <c r="E46" s="33"/>
      <c r="F46" s="33"/>
      <c r="G46" s="33"/>
      <c r="H46" s="33"/>
      <c r="I46" s="104"/>
      <c r="J46" s="33"/>
      <c r="K46" s="36"/>
    </row>
    <row r="47" spans="2:11" s="1" customFormat="1" ht="22.15" customHeight="1">
      <c r="B47" s="32"/>
      <c r="C47" s="33"/>
      <c r="D47" s="33"/>
      <c r="E47" s="350" t="str">
        <f>E9</f>
        <v>SO-01 - Výpustné zařízení</v>
      </c>
      <c r="F47" s="312"/>
      <c r="G47" s="312"/>
      <c r="H47" s="312"/>
      <c r="I47" s="104"/>
      <c r="J47" s="33"/>
      <c r="K47" s="36"/>
    </row>
    <row r="48" spans="2:11" s="1" customFormat="1" ht="6.95" customHeight="1">
      <c r="B48" s="32"/>
      <c r="C48" s="33"/>
      <c r="D48" s="33"/>
      <c r="E48" s="33"/>
      <c r="F48" s="33"/>
      <c r="G48" s="33"/>
      <c r="H48" s="33"/>
      <c r="I48" s="104"/>
      <c r="J48" s="33"/>
      <c r="K48" s="36"/>
    </row>
    <row r="49" spans="2:11" s="1" customFormat="1" ht="18" customHeight="1">
      <c r="B49" s="32"/>
      <c r="C49" s="28" t="s">
        <v>23</v>
      </c>
      <c r="D49" s="33"/>
      <c r="E49" s="33"/>
      <c r="F49" s="26" t="str">
        <f>F12</f>
        <v xml:space="preserve"> </v>
      </c>
      <c r="G49" s="33"/>
      <c r="H49" s="33"/>
      <c r="I49" s="105" t="s">
        <v>25</v>
      </c>
      <c r="J49" s="106" t="str">
        <f>IF(J12="","",J12)</f>
        <v>30. 6. 2016</v>
      </c>
      <c r="K49" s="36"/>
    </row>
    <row r="50" spans="2:11" s="1" customFormat="1" ht="6.95" customHeight="1">
      <c r="B50" s="32"/>
      <c r="C50" s="33"/>
      <c r="D50" s="33"/>
      <c r="E50" s="33"/>
      <c r="F50" s="33"/>
      <c r="G50" s="33"/>
      <c r="H50" s="33"/>
      <c r="I50" s="104"/>
      <c r="J50" s="33"/>
      <c r="K50" s="36"/>
    </row>
    <row r="51" spans="2:11" s="1" customFormat="1" ht="15">
      <c r="B51" s="32"/>
      <c r="C51" s="28" t="s">
        <v>29</v>
      </c>
      <c r="D51" s="33"/>
      <c r="E51" s="33"/>
      <c r="F51" s="26" t="str">
        <f>E15</f>
        <v>Město Ústí nad Orlicí</v>
      </c>
      <c r="G51" s="33"/>
      <c r="H51" s="33"/>
      <c r="I51" s="105" t="s">
        <v>35</v>
      </c>
      <c r="J51" s="26" t="str">
        <f>E21</f>
        <v>Agroprojekce Litomyšl, s.r.o.</v>
      </c>
      <c r="K51" s="36"/>
    </row>
    <row r="52" spans="2:11" s="1" customFormat="1" ht="14.45" customHeight="1">
      <c r="B52" s="32"/>
      <c r="C52" s="28" t="s">
        <v>33</v>
      </c>
      <c r="D52" s="33"/>
      <c r="E52" s="33"/>
      <c r="F52" s="26" t="str">
        <f>IF(E18="","",E18)</f>
        <v/>
      </c>
      <c r="G52" s="33"/>
      <c r="H52" s="33"/>
      <c r="I52" s="104"/>
      <c r="J52" s="33"/>
      <c r="K52" s="36"/>
    </row>
    <row r="53" spans="2:11" s="1" customFormat="1" ht="10.35" customHeight="1">
      <c r="B53" s="32"/>
      <c r="C53" s="33"/>
      <c r="D53" s="33"/>
      <c r="E53" s="33"/>
      <c r="F53" s="33"/>
      <c r="G53" s="33"/>
      <c r="H53" s="33"/>
      <c r="I53" s="104"/>
      <c r="J53" s="33"/>
      <c r="K53" s="36"/>
    </row>
    <row r="54" spans="2:11" s="1" customFormat="1" ht="29.25" customHeight="1">
      <c r="B54" s="32"/>
      <c r="C54" s="130" t="s">
        <v>96</v>
      </c>
      <c r="D54" s="42"/>
      <c r="E54" s="42"/>
      <c r="F54" s="42"/>
      <c r="G54" s="42"/>
      <c r="H54" s="42"/>
      <c r="I54" s="131"/>
      <c r="J54" s="132" t="s">
        <v>97</v>
      </c>
      <c r="K54" s="46"/>
    </row>
    <row r="55" spans="2:11" s="1" customFormat="1" ht="10.35" customHeight="1">
      <c r="B55" s="32"/>
      <c r="C55" s="33"/>
      <c r="D55" s="33"/>
      <c r="E55" s="33"/>
      <c r="F55" s="33"/>
      <c r="G55" s="33"/>
      <c r="H55" s="33"/>
      <c r="I55" s="104"/>
      <c r="J55" s="33"/>
      <c r="K55" s="36"/>
    </row>
    <row r="56" spans="2:47" s="1" customFormat="1" ht="29.25" customHeight="1">
      <c r="B56" s="32"/>
      <c r="C56" s="133" t="s">
        <v>98</v>
      </c>
      <c r="D56" s="33"/>
      <c r="E56" s="33"/>
      <c r="F56" s="33"/>
      <c r="G56" s="33"/>
      <c r="H56" s="33"/>
      <c r="I56" s="104"/>
      <c r="J56" s="114">
        <f>J85</f>
        <v>0</v>
      </c>
      <c r="K56" s="36"/>
      <c r="AU56" s="15" t="s">
        <v>99</v>
      </c>
    </row>
    <row r="57" spans="2:11" s="7" customFormat="1" ht="24.95" customHeight="1">
      <c r="B57" s="134"/>
      <c r="C57" s="135"/>
      <c r="D57" s="136" t="s">
        <v>100</v>
      </c>
      <c r="E57" s="137"/>
      <c r="F57" s="137"/>
      <c r="G57" s="137"/>
      <c r="H57" s="137"/>
      <c r="I57" s="138"/>
      <c r="J57" s="139">
        <f>J86</f>
        <v>0</v>
      </c>
      <c r="K57" s="140"/>
    </row>
    <row r="58" spans="2:11" s="8" customFormat="1" ht="19.9" customHeight="1">
      <c r="B58" s="141"/>
      <c r="C58" s="142"/>
      <c r="D58" s="143" t="s">
        <v>101</v>
      </c>
      <c r="E58" s="144"/>
      <c r="F58" s="144"/>
      <c r="G58" s="144"/>
      <c r="H58" s="144"/>
      <c r="I58" s="145"/>
      <c r="J58" s="146">
        <f>J87</f>
        <v>0</v>
      </c>
      <c r="K58" s="147"/>
    </row>
    <row r="59" spans="2:11" s="8" customFormat="1" ht="19.9" customHeight="1">
      <c r="B59" s="141"/>
      <c r="C59" s="142"/>
      <c r="D59" s="143" t="s">
        <v>102</v>
      </c>
      <c r="E59" s="144"/>
      <c r="F59" s="144"/>
      <c r="G59" s="144"/>
      <c r="H59" s="144"/>
      <c r="I59" s="145"/>
      <c r="J59" s="146">
        <f>J175</f>
        <v>0</v>
      </c>
      <c r="K59" s="147"/>
    </row>
    <row r="60" spans="2:11" s="8" customFormat="1" ht="19.9" customHeight="1">
      <c r="B60" s="141"/>
      <c r="C60" s="142"/>
      <c r="D60" s="143" t="s">
        <v>103</v>
      </c>
      <c r="E60" s="144"/>
      <c r="F60" s="144"/>
      <c r="G60" s="144"/>
      <c r="H60" s="144"/>
      <c r="I60" s="145"/>
      <c r="J60" s="146">
        <f>J205</f>
        <v>0</v>
      </c>
      <c r="K60" s="147"/>
    </row>
    <row r="61" spans="2:11" s="8" customFormat="1" ht="19.9" customHeight="1">
      <c r="B61" s="141"/>
      <c r="C61" s="142"/>
      <c r="D61" s="143" t="s">
        <v>104</v>
      </c>
      <c r="E61" s="144"/>
      <c r="F61" s="144"/>
      <c r="G61" s="144"/>
      <c r="H61" s="144"/>
      <c r="I61" s="145"/>
      <c r="J61" s="146">
        <f>J210</f>
        <v>0</v>
      </c>
      <c r="K61" s="147"/>
    </row>
    <row r="62" spans="2:11" s="8" customFormat="1" ht="19.9" customHeight="1">
      <c r="B62" s="141"/>
      <c r="C62" s="142"/>
      <c r="D62" s="143" t="s">
        <v>105</v>
      </c>
      <c r="E62" s="144"/>
      <c r="F62" s="144"/>
      <c r="G62" s="144"/>
      <c r="H62" s="144"/>
      <c r="I62" s="145"/>
      <c r="J62" s="146">
        <f>J219</f>
        <v>0</v>
      </c>
      <c r="K62" s="147"/>
    </row>
    <row r="63" spans="2:11" s="8" customFormat="1" ht="19.9" customHeight="1">
      <c r="B63" s="141"/>
      <c r="C63" s="142"/>
      <c r="D63" s="143" t="s">
        <v>106</v>
      </c>
      <c r="E63" s="144"/>
      <c r="F63" s="144"/>
      <c r="G63" s="144"/>
      <c r="H63" s="144"/>
      <c r="I63" s="145"/>
      <c r="J63" s="146">
        <f>J230</f>
        <v>0</v>
      </c>
      <c r="K63" s="147"/>
    </row>
    <row r="64" spans="2:11" s="8" customFormat="1" ht="19.9" customHeight="1">
      <c r="B64" s="141"/>
      <c r="C64" s="142"/>
      <c r="D64" s="143" t="s">
        <v>107</v>
      </c>
      <c r="E64" s="144"/>
      <c r="F64" s="144"/>
      <c r="G64" s="144"/>
      <c r="H64" s="144"/>
      <c r="I64" s="145"/>
      <c r="J64" s="146">
        <f>J257</f>
        <v>0</v>
      </c>
      <c r="K64" s="147"/>
    </row>
    <row r="65" spans="2:11" s="8" customFormat="1" ht="19.9" customHeight="1">
      <c r="B65" s="141"/>
      <c r="C65" s="142"/>
      <c r="D65" s="143" t="s">
        <v>108</v>
      </c>
      <c r="E65" s="144"/>
      <c r="F65" s="144"/>
      <c r="G65" s="144"/>
      <c r="H65" s="144"/>
      <c r="I65" s="145"/>
      <c r="J65" s="146">
        <f>J275</f>
        <v>0</v>
      </c>
      <c r="K65" s="147"/>
    </row>
    <row r="66" spans="2:11" s="1" customFormat="1" ht="21.75" customHeight="1">
      <c r="B66" s="32"/>
      <c r="C66" s="33"/>
      <c r="D66" s="33"/>
      <c r="E66" s="33"/>
      <c r="F66" s="33"/>
      <c r="G66" s="33"/>
      <c r="H66" s="33"/>
      <c r="I66" s="104"/>
      <c r="J66" s="33"/>
      <c r="K66" s="36"/>
    </row>
    <row r="67" spans="2:11" s="1" customFormat="1" ht="6.95" customHeight="1">
      <c r="B67" s="47"/>
      <c r="C67" s="48"/>
      <c r="D67" s="48"/>
      <c r="E67" s="48"/>
      <c r="F67" s="48"/>
      <c r="G67" s="48"/>
      <c r="H67" s="48"/>
      <c r="I67" s="122"/>
      <c r="J67" s="48"/>
      <c r="K67" s="49"/>
    </row>
    <row r="71" spans="2:12" s="1" customFormat="1" ht="6.95" customHeight="1">
      <c r="B71" s="50"/>
      <c r="C71" s="51"/>
      <c r="D71" s="51"/>
      <c r="E71" s="51"/>
      <c r="F71" s="51"/>
      <c r="G71" s="51"/>
      <c r="H71" s="51"/>
      <c r="I71" s="125"/>
      <c r="J71" s="51"/>
      <c r="K71" s="51"/>
      <c r="L71" s="52"/>
    </row>
    <row r="72" spans="2:12" s="1" customFormat="1" ht="36.95" customHeight="1">
      <c r="B72" s="32"/>
      <c r="C72" s="53" t="s">
        <v>109</v>
      </c>
      <c r="D72" s="54"/>
      <c r="E72" s="54"/>
      <c r="F72" s="54"/>
      <c r="G72" s="54"/>
      <c r="H72" s="54"/>
      <c r="I72" s="148"/>
      <c r="J72" s="54"/>
      <c r="K72" s="54"/>
      <c r="L72" s="52"/>
    </row>
    <row r="73" spans="2:12" s="1" customFormat="1" ht="6.95" customHeight="1">
      <c r="B73" s="32"/>
      <c r="C73" s="54"/>
      <c r="D73" s="54"/>
      <c r="E73" s="54"/>
      <c r="F73" s="54"/>
      <c r="G73" s="54"/>
      <c r="H73" s="54"/>
      <c r="I73" s="148"/>
      <c r="J73" s="54"/>
      <c r="K73" s="54"/>
      <c r="L73" s="52"/>
    </row>
    <row r="74" spans="2:12" s="1" customFormat="1" ht="14.45" customHeight="1">
      <c r="B74" s="32"/>
      <c r="C74" s="56" t="s">
        <v>16</v>
      </c>
      <c r="D74" s="54"/>
      <c r="E74" s="54"/>
      <c r="F74" s="54"/>
      <c r="G74" s="54"/>
      <c r="H74" s="54"/>
      <c r="I74" s="148"/>
      <c r="J74" s="54"/>
      <c r="K74" s="54"/>
      <c r="L74" s="52"/>
    </row>
    <row r="75" spans="2:12" s="1" customFormat="1" ht="20.45" customHeight="1">
      <c r="B75" s="32"/>
      <c r="C75" s="54"/>
      <c r="D75" s="54"/>
      <c r="E75" s="347" t="str">
        <f>E7</f>
        <v>Oprava hráze nádrže Dolní Houžovec</v>
      </c>
      <c r="F75" s="321"/>
      <c r="G75" s="321"/>
      <c r="H75" s="321"/>
      <c r="I75" s="148"/>
      <c r="J75" s="54"/>
      <c r="K75" s="54"/>
      <c r="L75" s="52"/>
    </row>
    <row r="76" spans="2:12" s="1" customFormat="1" ht="14.45" customHeight="1">
      <c r="B76" s="32"/>
      <c r="C76" s="56" t="s">
        <v>93</v>
      </c>
      <c r="D76" s="54"/>
      <c r="E76" s="54"/>
      <c r="F76" s="54"/>
      <c r="G76" s="54"/>
      <c r="H76" s="54"/>
      <c r="I76" s="148"/>
      <c r="J76" s="54"/>
      <c r="K76" s="54"/>
      <c r="L76" s="52"/>
    </row>
    <row r="77" spans="2:12" s="1" customFormat="1" ht="22.15" customHeight="1">
      <c r="B77" s="32"/>
      <c r="C77" s="54"/>
      <c r="D77" s="54"/>
      <c r="E77" s="318" t="str">
        <f>E9</f>
        <v>SO-01 - Výpustné zařízení</v>
      </c>
      <c r="F77" s="321"/>
      <c r="G77" s="321"/>
      <c r="H77" s="321"/>
      <c r="I77" s="148"/>
      <c r="J77" s="54"/>
      <c r="K77" s="54"/>
      <c r="L77" s="52"/>
    </row>
    <row r="78" spans="2:12" s="1" customFormat="1" ht="6.95" customHeight="1">
      <c r="B78" s="32"/>
      <c r="C78" s="54"/>
      <c r="D78" s="54"/>
      <c r="E78" s="54"/>
      <c r="F78" s="54"/>
      <c r="G78" s="54"/>
      <c r="H78" s="54"/>
      <c r="I78" s="148"/>
      <c r="J78" s="54"/>
      <c r="K78" s="54"/>
      <c r="L78" s="52"/>
    </row>
    <row r="79" spans="2:12" s="1" customFormat="1" ht="18" customHeight="1">
      <c r="B79" s="32"/>
      <c r="C79" s="56" t="s">
        <v>23</v>
      </c>
      <c r="D79" s="54"/>
      <c r="E79" s="54"/>
      <c r="F79" s="149" t="str">
        <f>F12</f>
        <v xml:space="preserve"> </v>
      </c>
      <c r="G79" s="54"/>
      <c r="H79" s="54"/>
      <c r="I79" s="150" t="s">
        <v>25</v>
      </c>
      <c r="J79" s="64" t="str">
        <f>IF(J12="","",J12)</f>
        <v>30. 6. 2016</v>
      </c>
      <c r="K79" s="54"/>
      <c r="L79" s="52"/>
    </row>
    <row r="80" spans="2:12" s="1" customFormat="1" ht="6.95" customHeight="1">
      <c r="B80" s="32"/>
      <c r="C80" s="54"/>
      <c r="D80" s="54"/>
      <c r="E80" s="54"/>
      <c r="F80" s="54"/>
      <c r="G80" s="54"/>
      <c r="H80" s="54"/>
      <c r="I80" s="148"/>
      <c r="J80" s="54"/>
      <c r="K80" s="54"/>
      <c r="L80" s="52"/>
    </row>
    <row r="81" spans="2:12" s="1" customFormat="1" ht="15">
      <c r="B81" s="32"/>
      <c r="C81" s="56" t="s">
        <v>29</v>
      </c>
      <c r="D81" s="54"/>
      <c r="E81" s="54"/>
      <c r="F81" s="149" t="str">
        <f>E15</f>
        <v>Město Ústí nad Orlicí</v>
      </c>
      <c r="G81" s="54"/>
      <c r="H81" s="54"/>
      <c r="I81" s="150" t="s">
        <v>35</v>
      </c>
      <c r="J81" s="149" t="str">
        <f>E21</f>
        <v>Agroprojekce Litomyšl, s.r.o.</v>
      </c>
      <c r="K81" s="54"/>
      <c r="L81" s="52"/>
    </row>
    <row r="82" spans="2:12" s="1" customFormat="1" ht="14.45" customHeight="1">
      <c r="B82" s="32"/>
      <c r="C82" s="56" t="s">
        <v>33</v>
      </c>
      <c r="D82" s="54"/>
      <c r="E82" s="54"/>
      <c r="F82" s="149" t="str">
        <f>IF(E18="","",E18)</f>
        <v/>
      </c>
      <c r="G82" s="54"/>
      <c r="H82" s="54"/>
      <c r="I82" s="148"/>
      <c r="J82" s="54"/>
      <c r="K82" s="54"/>
      <c r="L82" s="52"/>
    </row>
    <row r="83" spans="2:12" s="1" customFormat="1" ht="10.35" customHeight="1">
      <c r="B83" s="32"/>
      <c r="C83" s="54"/>
      <c r="D83" s="54"/>
      <c r="E83" s="54"/>
      <c r="F83" s="54"/>
      <c r="G83" s="54"/>
      <c r="H83" s="54"/>
      <c r="I83" s="148"/>
      <c r="J83" s="54"/>
      <c r="K83" s="54"/>
      <c r="L83" s="52"/>
    </row>
    <row r="84" spans="2:20" s="9" customFormat="1" ht="29.25" customHeight="1">
      <c r="B84" s="151"/>
      <c r="C84" s="152" t="s">
        <v>110</v>
      </c>
      <c r="D84" s="153" t="s">
        <v>59</v>
      </c>
      <c r="E84" s="153" t="s">
        <v>55</v>
      </c>
      <c r="F84" s="153" t="s">
        <v>111</v>
      </c>
      <c r="G84" s="153" t="s">
        <v>112</v>
      </c>
      <c r="H84" s="153" t="s">
        <v>113</v>
      </c>
      <c r="I84" s="154" t="s">
        <v>114</v>
      </c>
      <c r="J84" s="153" t="s">
        <v>97</v>
      </c>
      <c r="K84" s="155" t="s">
        <v>115</v>
      </c>
      <c r="L84" s="156"/>
      <c r="M84" s="72" t="s">
        <v>116</v>
      </c>
      <c r="N84" s="73" t="s">
        <v>44</v>
      </c>
      <c r="O84" s="73" t="s">
        <v>117</v>
      </c>
      <c r="P84" s="73" t="s">
        <v>118</v>
      </c>
      <c r="Q84" s="73" t="s">
        <v>119</v>
      </c>
      <c r="R84" s="73" t="s">
        <v>120</v>
      </c>
      <c r="S84" s="73" t="s">
        <v>121</v>
      </c>
      <c r="T84" s="74" t="s">
        <v>122</v>
      </c>
    </row>
    <row r="85" spans="2:63" s="1" customFormat="1" ht="29.25" customHeight="1">
      <c r="B85" s="32"/>
      <c r="C85" s="78" t="s">
        <v>98</v>
      </c>
      <c r="D85" s="54"/>
      <c r="E85" s="54"/>
      <c r="F85" s="54"/>
      <c r="G85" s="54"/>
      <c r="H85" s="54"/>
      <c r="I85" s="148"/>
      <c r="J85" s="157">
        <f>BK85</f>
        <v>0</v>
      </c>
      <c r="K85" s="54"/>
      <c r="L85" s="52"/>
      <c r="M85" s="75"/>
      <c r="N85" s="76"/>
      <c r="O85" s="76"/>
      <c r="P85" s="158">
        <f>P86</f>
        <v>0</v>
      </c>
      <c r="Q85" s="76"/>
      <c r="R85" s="158">
        <f>R86</f>
        <v>114.90949541</v>
      </c>
      <c r="S85" s="76"/>
      <c r="T85" s="159">
        <f>T86</f>
        <v>31.6872</v>
      </c>
      <c r="AT85" s="15" t="s">
        <v>73</v>
      </c>
      <c r="AU85" s="15" t="s">
        <v>99</v>
      </c>
      <c r="BK85" s="160">
        <f>BK86</f>
        <v>0</v>
      </c>
    </row>
    <row r="86" spans="2:63" s="10" customFormat="1" ht="37.35" customHeight="1">
      <c r="B86" s="161"/>
      <c r="C86" s="162"/>
      <c r="D86" s="163" t="s">
        <v>73</v>
      </c>
      <c r="E86" s="164" t="s">
        <v>123</v>
      </c>
      <c r="F86" s="164" t="s">
        <v>124</v>
      </c>
      <c r="G86" s="162"/>
      <c r="H86" s="162"/>
      <c r="I86" s="165"/>
      <c r="J86" s="166">
        <f>BK86</f>
        <v>0</v>
      </c>
      <c r="K86" s="162"/>
      <c r="L86" s="167"/>
      <c r="M86" s="168"/>
      <c r="N86" s="169"/>
      <c r="O86" s="169"/>
      <c r="P86" s="170">
        <f>P87+P175+P205+P210+P219+P230+P257+P275</f>
        <v>0</v>
      </c>
      <c r="Q86" s="169"/>
      <c r="R86" s="170">
        <f>R87+R175+R205+R210+R219+R230+R257+R275</f>
        <v>114.90949541</v>
      </c>
      <c r="S86" s="169"/>
      <c r="T86" s="171">
        <f>T87+T175+T205+T210+T219+T230+T257+T275</f>
        <v>31.6872</v>
      </c>
      <c r="AR86" s="172" t="s">
        <v>22</v>
      </c>
      <c r="AT86" s="173" t="s">
        <v>73</v>
      </c>
      <c r="AU86" s="173" t="s">
        <v>74</v>
      </c>
      <c r="AY86" s="172" t="s">
        <v>125</v>
      </c>
      <c r="BK86" s="174">
        <f>BK87+BK175+BK205+BK210+BK219+BK230+BK257+BK275</f>
        <v>0</v>
      </c>
    </row>
    <row r="87" spans="2:63" s="10" customFormat="1" ht="19.9" customHeight="1">
      <c r="B87" s="161"/>
      <c r="C87" s="162"/>
      <c r="D87" s="175" t="s">
        <v>73</v>
      </c>
      <c r="E87" s="176" t="s">
        <v>22</v>
      </c>
      <c r="F87" s="176" t="s">
        <v>126</v>
      </c>
      <c r="G87" s="162"/>
      <c r="H87" s="162"/>
      <c r="I87" s="165"/>
      <c r="J87" s="177">
        <f>BK87</f>
        <v>0</v>
      </c>
      <c r="K87" s="162"/>
      <c r="L87" s="167"/>
      <c r="M87" s="168"/>
      <c r="N87" s="169"/>
      <c r="O87" s="169"/>
      <c r="P87" s="170">
        <f>SUM(P88:P174)</f>
        <v>0</v>
      </c>
      <c r="Q87" s="169"/>
      <c r="R87" s="170">
        <f>SUM(R88:R174)</f>
        <v>61.3198415</v>
      </c>
      <c r="S87" s="169"/>
      <c r="T87" s="171">
        <f>SUM(T88:T174)</f>
        <v>0</v>
      </c>
      <c r="AR87" s="172" t="s">
        <v>22</v>
      </c>
      <c r="AT87" s="173" t="s">
        <v>73</v>
      </c>
      <c r="AU87" s="173" t="s">
        <v>22</v>
      </c>
      <c r="AY87" s="172" t="s">
        <v>125</v>
      </c>
      <c r="BK87" s="174">
        <f>SUM(BK88:BK174)</f>
        <v>0</v>
      </c>
    </row>
    <row r="88" spans="2:65" s="1" customFormat="1" ht="20.45" customHeight="1">
      <c r="B88" s="32"/>
      <c r="C88" s="178" t="s">
        <v>22</v>
      </c>
      <c r="D88" s="178" t="s">
        <v>127</v>
      </c>
      <c r="E88" s="179" t="s">
        <v>128</v>
      </c>
      <c r="F88" s="180" t="s">
        <v>129</v>
      </c>
      <c r="G88" s="181" t="s">
        <v>130</v>
      </c>
      <c r="H88" s="182">
        <v>25</v>
      </c>
      <c r="I88" s="183"/>
      <c r="J88" s="184">
        <f>ROUND(I88*H88,2)</f>
        <v>0</v>
      </c>
      <c r="K88" s="180" t="s">
        <v>131</v>
      </c>
      <c r="L88" s="52"/>
      <c r="M88" s="185" t="s">
        <v>20</v>
      </c>
      <c r="N88" s="186" t="s">
        <v>45</v>
      </c>
      <c r="O88" s="33"/>
      <c r="P88" s="187">
        <f>O88*H88</f>
        <v>0</v>
      </c>
      <c r="Q88" s="187">
        <v>0.01559</v>
      </c>
      <c r="R88" s="187">
        <f>Q88*H88</f>
        <v>0.38975</v>
      </c>
      <c r="S88" s="187">
        <v>0</v>
      </c>
      <c r="T88" s="188">
        <f>S88*H88</f>
        <v>0</v>
      </c>
      <c r="AR88" s="15" t="s">
        <v>132</v>
      </c>
      <c r="AT88" s="15" t="s">
        <v>127</v>
      </c>
      <c r="AU88" s="15" t="s">
        <v>83</v>
      </c>
      <c r="AY88" s="15" t="s">
        <v>125</v>
      </c>
      <c r="BE88" s="189">
        <f>IF(N88="základní",J88,0)</f>
        <v>0</v>
      </c>
      <c r="BF88" s="189">
        <f>IF(N88="snížená",J88,0)</f>
        <v>0</v>
      </c>
      <c r="BG88" s="189">
        <f>IF(N88="zákl. přenesená",J88,0)</f>
        <v>0</v>
      </c>
      <c r="BH88" s="189">
        <f>IF(N88="sníž. přenesená",J88,0)</f>
        <v>0</v>
      </c>
      <c r="BI88" s="189">
        <f>IF(N88="nulová",J88,0)</f>
        <v>0</v>
      </c>
      <c r="BJ88" s="15" t="s">
        <v>22</v>
      </c>
      <c r="BK88" s="189">
        <f>ROUND(I88*H88,2)</f>
        <v>0</v>
      </c>
      <c r="BL88" s="15" t="s">
        <v>132</v>
      </c>
      <c r="BM88" s="15" t="s">
        <v>133</v>
      </c>
    </row>
    <row r="89" spans="2:47" s="1" customFormat="1" ht="13.5">
      <c r="B89" s="32"/>
      <c r="C89" s="54"/>
      <c r="D89" s="190" t="s">
        <v>134</v>
      </c>
      <c r="E89" s="54"/>
      <c r="F89" s="191" t="s">
        <v>135</v>
      </c>
      <c r="G89" s="54"/>
      <c r="H89" s="54"/>
      <c r="I89" s="148"/>
      <c r="J89" s="54"/>
      <c r="K89" s="54"/>
      <c r="L89" s="52"/>
      <c r="M89" s="69"/>
      <c r="N89" s="33"/>
      <c r="O89" s="33"/>
      <c r="P89" s="33"/>
      <c r="Q89" s="33"/>
      <c r="R89" s="33"/>
      <c r="S89" s="33"/>
      <c r="T89" s="70"/>
      <c r="AT89" s="15" t="s">
        <v>134</v>
      </c>
      <c r="AU89" s="15" t="s">
        <v>83</v>
      </c>
    </row>
    <row r="90" spans="2:47" s="1" customFormat="1" ht="162">
      <c r="B90" s="32"/>
      <c r="C90" s="54"/>
      <c r="D90" s="192" t="s">
        <v>136</v>
      </c>
      <c r="E90" s="54"/>
      <c r="F90" s="193" t="s">
        <v>137</v>
      </c>
      <c r="G90" s="54"/>
      <c r="H90" s="54"/>
      <c r="I90" s="148"/>
      <c r="J90" s="54"/>
      <c r="K90" s="54"/>
      <c r="L90" s="52"/>
      <c r="M90" s="69"/>
      <c r="N90" s="33"/>
      <c r="O90" s="33"/>
      <c r="P90" s="33"/>
      <c r="Q90" s="33"/>
      <c r="R90" s="33"/>
      <c r="S90" s="33"/>
      <c r="T90" s="70"/>
      <c r="AT90" s="15" t="s">
        <v>136</v>
      </c>
      <c r="AU90" s="15" t="s">
        <v>83</v>
      </c>
    </row>
    <row r="91" spans="2:65" s="1" customFormat="1" ht="20.45" customHeight="1">
      <c r="B91" s="32"/>
      <c r="C91" s="178" t="s">
        <v>83</v>
      </c>
      <c r="D91" s="178" t="s">
        <v>127</v>
      </c>
      <c r="E91" s="179" t="s">
        <v>138</v>
      </c>
      <c r="F91" s="180" t="s">
        <v>139</v>
      </c>
      <c r="G91" s="181" t="s">
        <v>140</v>
      </c>
      <c r="H91" s="182">
        <v>100</v>
      </c>
      <c r="I91" s="183"/>
      <c r="J91" s="184">
        <f>ROUND(I91*H91,2)</f>
        <v>0</v>
      </c>
      <c r="K91" s="180" t="s">
        <v>131</v>
      </c>
      <c r="L91" s="52"/>
      <c r="M91" s="185" t="s">
        <v>20</v>
      </c>
      <c r="N91" s="186" t="s">
        <v>45</v>
      </c>
      <c r="O91" s="33"/>
      <c r="P91" s="187">
        <f>O91*H91</f>
        <v>0</v>
      </c>
      <c r="Q91" s="187">
        <v>0</v>
      </c>
      <c r="R91" s="187">
        <f>Q91*H91</f>
        <v>0</v>
      </c>
      <c r="S91" s="187">
        <v>0</v>
      </c>
      <c r="T91" s="188">
        <f>S91*H91</f>
        <v>0</v>
      </c>
      <c r="AR91" s="15" t="s">
        <v>132</v>
      </c>
      <c r="AT91" s="15" t="s">
        <v>127</v>
      </c>
      <c r="AU91" s="15" t="s">
        <v>83</v>
      </c>
      <c r="AY91" s="15" t="s">
        <v>125</v>
      </c>
      <c r="BE91" s="189">
        <f>IF(N91="základní",J91,0)</f>
        <v>0</v>
      </c>
      <c r="BF91" s="189">
        <f>IF(N91="snížená",J91,0)</f>
        <v>0</v>
      </c>
      <c r="BG91" s="189">
        <f>IF(N91="zákl. přenesená",J91,0)</f>
        <v>0</v>
      </c>
      <c r="BH91" s="189">
        <f>IF(N91="sníž. přenesená",J91,0)</f>
        <v>0</v>
      </c>
      <c r="BI91" s="189">
        <f>IF(N91="nulová",J91,0)</f>
        <v>0</v>
      </c>
      <c r="BJ91" s="15" t="s">
        <v>22</v>
      </c>
      <c r="BK91" s="189">
        <f>ROUND(I91*H91,2)</f>
        <v>0</v>
      </c>
      <c r="BL91" s="15" t="s">
        <v>132</v>
      </c>
      <c r="BM91" s="15" t="s">
        <v>141</v>
      </c>
    </row>
    <row r="92" spans="2:47" s="1" customFormat="1" ht="27">
      <c r="B92" s="32"/>
      <c r="C92" s="54"/>
      <c r="D92" s="190" t="s">
        <v>134</v>
      </c>
      <c r="E92" s="54"/>
      <c r="F92" s="191" t="s">
        <v>142</v>
      </c>
      <c r="G92" s="54"/>
      <c r="H92" s="54"/>
      <c r="I92" s="148"/>
      <c r="J92" s="54"/>
      <c r="K92" s="54"/>
      <c r="L92" s="52"/>
      <c r="M92" s="69"/>
      <c r="N92" s="33"/>
      <c r="O92" s="33"/>
      <c r="P92" s="33"/>
      <c r="Q92" s="33"/>
      <c r="R92" s="33"/>
      <c r="S92" s="33"/>
      <c r="T92" s="70"/>
      <c r="AT92" s="15" t="s">
        <v>134</v>
      </c>
      <c r="AU92" s="15" t="s">
        <v>83</v>
      </c>
    </row>
    <row r="93" spans="2:47" s="1" customFormat="1" ht="202.5">
      <c r="B93" s="32"/>
      <c r="C93" s="54"/>
      <c r="D93" s="192" t="s">
        <v>136</v>
      </c>
      <c r="E93" s="54"/>
      <c r="F93" s="193" t="s">
        <v>143</v>
      </c>
      <c r="G93" s="54"/>
      <c r="H93" s="54"/>
      <c r="I93" s="148"/>
      <c r="J93" s="54"/>
      <c r="K93" s="54"/>
      <c r="L93" s="52"/>
      <c r="M93" s="69"/>
      <c r="N93" s="33"/>
      <c r="O93" s="33"/>
      <c r="P93" s="33"/>
      <c r="Q93" s="33"/>
      <c r="R93" s="33"/>
      <c r="S93" s="33"/>
      <c r="T93" s="70"/>
      <c r="AT93" s="15" t="s">
        <v>136</v>
      </c>
      <c r="AU93" s="15" t="s">
        <v>83</v>
      </c>
    </row>
    <row r="94" spans="2:65" s="1" customFormat="1" ht="20.45" customHeight="1">
      <c r="B94" s="32"/>
      <c r="C94" s="178" t="s">
        <v>144</v>
      </c>
      <c r="D94" s="178" t="s">
        <v>127</v>
      </c>
      <c r="E94" s="179" t="s">
        <v>145</v>
      </c>
      <c r="F94" s="180" t="s">
        <v>146</v>
      </c>
      <c r="G94" s="181" t="s">
        <v>147</v>
      </c>
      <c r="H94" s="182">
        <v>30</v>
      </c>
      <c r="I94" s="183"/>
      <c r="J94" s="184">
        <f>ROUND(I94*H94,2)</f>
        <v>0</v>
      </c>
      <c r="K94" s="180" t="s">
        <v>131</v>
      </c>
      <c r="L94" s="52"/>
      <c r="M94" s="185" t="s">
        <v>20</v>
      </c>
      <c r="N94" s="186" t="s">
        <v>45</v>
      </c>
      <c r="O94" s="33"/>
      <c r="P94" s="187">
        <f>O94*H94</f>
        <v>0</v>
      </c>
      <c r="Q94" s="187">
        <v>0</v>
      </c>
      <c r="R94" s="187">
        <f>Q94*H94</f>
        <v>0</v>
      </c>
      <c r="S94" s="187">
        <v>0</v>
      </c>
      <c r="T94" s="188">
        <f>S94*H94</f>
        <v>0</v>
      </c>
      <c r="AR94" s="15" t="s">
        <v>132</v>
      </c>
      <c r="AT94" s="15" t="s">
        <v>127</v>
      </c>
      <c r="AU94" s="15" t="s">
        <v>83</v>
      </c>
      <c r="AY94" s="15" t="s">
        <v>125</v>
      </c>
      <c r="BE94" s="189">
        <f>IF(N94="základní",J94,0)</f>
        <v>0</v>
      </c>
      <c r="BF94" s="189">
        <f>IF(N94="snížená",J94,0)</f>
        <v>0</v>
      </c>
      <c r="BG94" s="189">
        <f>IF(N94="zákl. přenesená",J94,0)</f>
        <v>0</v>
      </c>
      <c r="BH94" s="189">
        <f>IF(N94="sníž. přenesená",J94,0)</f>
        <v>0</v>
      </c>
      <c r="BI94" s="189">
        <f>IF(N94="nulová",J94,0)</f>
        <v>0</v>
      </c>
      <c r="BJ94" s="15" t="s">
        <v>22</v>
      </c>
      <c r="BK94" s="189">
        <f>ROUND(I94*H94,2)</f>
        <v>0</v>
      </c>
      <c r="BL94" s="15" t="s">
        <v>132</v>
      </c>
      <c r="BM94" s="15" t="s">
        <v>148</v>
      </c>
    </row>
    <row r="95" spans="2:47" s="1" customFormat="1" ht="27">
      <c r="B95" s="32"/>
      <c r="C95" s="54"/>
      <c r="D95" s="190" t="s">
        <v>134</v>
      </c>
      <c r="E95" s="54"/>
      <c r="F95" s="191" t="s">
        <v>149</v>
      </c>
      <c r="G95" s="54"/>
      <c r="H95" s="54"/>
      <c r="I95" s="148"/>
      <c r="J95" s="54"/>
      <c r="K95" s="54"/>
      <c r="L95" s="52"/>
      <c r="M95" s="69"/>
      <c r="N95" s="33"/>
      <c r="O95" s="33"/>
      <c r="P95" s="33"/>
      <c r="Q95" s="33"/>
      <c r="R95" s="33"/>
      <c r="S95" s="33"/>
      <c r="T95" s="70"/>
      <c r="AT95" s="15" t="s">
        <v>134</v>
      </c>
      <c r="AU95" s="15" t="s">
        <v>83</v>
      </c>
    </row>
    <row r="96" spans="2:47" s="1" customFormat="1" ht="108">
      <c r="B96" s="32"/>
      <c r="C96" s="54"/>
      <c r="D96" s="190" t="s">
        <v>136</v>
      </c>
      <c r="E96" s="54"/>
      <c r="F96" s="194" t="s">
        <v>150</v>
      </c>
      <c r="G96" s="54"/>
      <c r="H96" s="54"/>
      <c r="I96" s="148"/>
      <c r="J96" s="54"/>
      <c r="K96" s="54"/>
      <c r="L96" s="52"/>
      <c r="M96" s="69"/>
      <c r="N96" s="33"/>
      <c r="O96" s="33"/>
      <c r="P96" s="33"/>
      <c r="Q96" s="33"/>
      <c r="R96" s="33"/>
      <c r="S96" s="33"/>
      <c r="T96" s="70"/>
      <c r="AT96" s="15" t="s">
        <v>136</v>
      </c>
      <c r="AU96" s="15" t="s">
        <v>83</v>
      </c>
    </row>
    <row r="97" spans="2:51" s="11" customFormat="1" ht="13.5">
      <c r="B97" s="195"/>
      <c r="C97" s="196"/>
      <c r="D97" s="192" t="s">
        <v>151</v>
      </c>
      <c r="E97" s="197" t="s">
        <v>20</v>
      </c>
      <c r="F97" s="198" t="s">
        <v>152</v>
      </c>
      <c r="G97" s="196"/>
      <c r="H97" s="199">
        <v>30</v>
      </c>
      <c r="I97" s="200"/>
      <c r="J97" s="196"/>
      <c r="K97" s="196"/>
      <c r="L97" s="201"/>
      <c r="M97" s="202"/>
      <c r="N97" s="203"/>
      <c r="O97" s="203"/>
      <c r="P97" s="203"/>
      <c r="Q97" s="203"/>
      <c r="R97" s="203"/>
      <c r="S97" s="203"/>
      <c r="T97" s="204"/>
      <c r="AT97" s="205" t="s">
        <v>151</v>
      </c>
      <c r="AU97" s="205" t="s">
        <v>83</v>
      </c>
      <c r="AV97" s="11" t="s">
        <v>83</v>
      </c>
      <c r="AW97" s="11" t="s">
        <v>37</v>
      </c>
      <c r="AX97" s="11" t="s">
        <v>22</v>
      </c>
      <c r="AY97" s="205" t="s">
        <v>125</v>
      </c>
    </row>
    <row r="98" spans="2:65" s="1" customFormat="1" ht="20.45" customHeight="1">
      <c r="B98" s="32"/>
      <c r="C98" s="178" t="s">
        <v>132</v>
      </c>
      <c r="D98" s="178" t="s">
        <v>127</v>
      </c>
      <c r="E98" s="179" t="s">
        <v>153</v>
      </c>
      <c r="F98" s="180" t="s">
        <v>154</v>
      </c>
      <c r="G98" s="181" t="s">
        <v>147</v>
      </c>
      <c r="H98" s="182">
        <v>30</v>
      </c>
      <c r="I98" s="183"/>
      <c r="J98" s="184">
        <f>ROUND(I98*H98,2)</f>
        <v>0</v>
      </c>
      <c r="K98" s="180" t="s">
        <v>131</v>
      </c>
      <c r="L98" s="52"/>
      <c r="M98" s="185" t="s">
        <v>20</v>
      </c>
      <c r="N98" s="186" t="s">
        <v>45</v>
      </c>
      <c r="O98" s="33"/>
      <c r="P98" s="187">
        <f>O98*H98</f>
        <v>0</v>
      </c>
      <c r="Q98" s="187">
        <v>0</v>
      </c>
      <c r="R98" s="187">
        <f>Q98*H98</f>
        <v>0</v>
      </c>
      <c r="S98" s="187">
        <v>0</v>
      </c>
      <c r="T98" s="188">
        <f>S98*H98</f>
        <v>0</v>
      </c>
      <c r="AR98" s="15" t="s">
        <v>132</v>
      </c>
      <c r="AT98" s="15" t="s">
        <v>127</v>
      </c>
      <c r="AU98" s="15" t="s">
        <v>83</v>
      </c>
      <c r="AY98" s="15" t="s">
        <v>125</v>
      </c>
      <c r="BE98" s="189">
        <f>IF(N98="základní",J98,0)</f>
        <v>0</v>
      </c>
      <c r="BF98" s="189">
        <f>IF(N98="snížená",J98,0)</f>
        <v>0</v>
      </c>
      <c r="BG98" s="189">
        <f>IF(N98="zákl. přenesená",J98,0)</f>
        <v>0</v>
      </c>
      <c r="BH98" s="189">
        <f>IF(N98="sníž. přenesená",J98,0)</f>
        <v>0</v>
      </c>
      <c r="BI98" s="189">
        <f>IF(N98="nulová",J98,0)</f>
        <v>0</v>
      </c>
      <c r="BJ98" s="15" t="s">
        <v>22</v>
      </c>
      <c r="BK98" s="189">
        <f>ROUND(I98*H98,2)</f>
        <v>0</v>
      </c>
      <c r="BL98" s="15" t="s">
        <v>132</v>
      </c>
      <c r="BM98" s="15" t="s">
        <v>155</v>
      </c>
    </row>
    <row r="99" spans="2:47" s="1" customFormat="1" ht="27">
      <c r="B99" s="32"/>
      <c r="C99" s="54"/>
      <c r="D99" s="190" t="s">
        <v>134</v>
      </c>
      <c r="E99" s="54"/>
      <c r="F99" s="191" t="s">
        <v>156</v>
      </c>
      <c r="G99" s="54"/>
      <c r="H99" s="54"/>
      <c r="I99" s="148"/>
      <c r="J99" s="54"/>
      <c r="K99" s="54"/>
      <c r="L99" s="52"/>
      <c r="M99" s="69"/>
      <c r="N99" s="33"/>
      <c r="O99" s="33"/>
      <c r="P99" s="33"/>
      <c r="Q99" s="33"/>
      <c r="R99" s="33"/>
      <c r="S99" s="33"/>
      <c r="T99" s="70"/>
      <c r="AT99" s="15" t="s">
        <v>134</v>
      </c>
      <c r="AU99" s="15" t="s">
        <v>83</v>
      </c>
    </row>
    <row r="100" spans="2:47" s="1" customFormat="1" ht="121.5">
      <c r="B100" s="32"/>
      <c r="C100" s="54"/>
      <c r="D100" s="190" t="s">
        <v>136</v>
      </c>
      <c r="E100" s="54"/>
      <c r="F100" s="194" t="s">
        <v>157</v>
      </c>
      <c r="G100" s="54"/>
      <c r="H100" s="54"/>
      <c r="I100" s="148"/>
      <c r="J100" s="54"/>
      <c r="K100" s="54"/>
      <c r="L100" s="52"/>
      <c r="M100" s="69"/>
      <c r="N100" s="33"/>
      <c r="O100" s="33"/>
      <c r="P100" s="33"/>
      <c r="Q100" s="33"/>
      <c r="R100" s="33"/>
      <c r="S100" s="33"/>
      <c r="T100" s="70"/>
      <c r="AT100" s="15" t="s">
        <v>136</v>
      </c>
      <c r="AU100" s="15" t="s">
        <v>83</v>
      </c>
    </row>
    <row r="101" spans="2:51" s="11" customFormat="1" ht="13.5">
      <c r="B101" s="195"/>
      <c r="C101" s="196"/>
      <c r="D101" s="192" t="s">
        <v>151</v>
      </c>
      <c r="E101" s="197" t="s">
        <v>20</v>
      </c>
      <c r="F101" s="198" t="s">
        <v>158</v>
      </c>
      <c r="G101" s="196"/>
      <c r="H101" s="199">
        <v>30</v>
      </c>
      <c r="I101" s="200"/>
      <c r="J101" s="196"/>
      <c r="K101" s="196"/>
      <c r="L101" s="201"/>
      <c r="M101" s="202"/>
      <c r="N101" s="203"/>
      <c r="O101" s="203"/>
      <c r="P101" s="203"/>
      <c r="Q101" s="203"/>
      <c r="R101" s="203"/>
      <c r="S101" s="203"/>
      <c r="T101" s="204"/>
      <c r="AT101" s="205" t="s">
        <v>151</v>
      </c>
      <c r="AU101" s="205" t="s">
        <v>83</v>
      </c>
      <c r="AV101" s="11" t="s">
        <v>83</v>
      </c>
      <c r="AW101" s="11" t="s">
        <v>37</v>
      </c>
      <c r="AX101" s="11" t="s">
        <v>22</v>
      </c>
      <c r="AY101" s="205" t="s">
        <v>125</v>
      </c>
    </row>
    <row r="102" spans="2:65" s="1" customFormat="1" ht="20.45" customHeight="1">
      <c r="B102" s="32"/>
      <c r="C102" s="206" t="s">
        <v>159</v>
      </c>
      <c r="D102" s="206" t="s">
        <v>160</v>
      </c>
      <c r="E102" s="207" t="s">
        <v>161</v>
      </c>
      <c r="F102" s="208" t="s">
        <v>162</v>
      </c>
      <c r="G102" s="209" t="s">
        <v>147</v>
      </c>
      <c r="H102" s="210">
        <v>30</v>
      </c>
      <c r="I102" s="211"/>
      <c r="J102" s="212">
        <f>ROUND(I102*H102,2)</f>
        <v>0</v>
      </c>
      <c r="K102" s="208" t="s">
        <v>20</v>
      </c>
      <c r="L102" s="213"/>
      <c r="M102" s="214" t="s">
        <v>20</v>
      </c>
      <c r="N102" s="215" t="s">
        <v>45</v>
      </c>
      <c r="O102" s="33"/>
      <c r="P102" s="187">
        <f>O102*H102</f>
        <v>0</v>
      </c>
      <c r="Q102" s="187">
        <v>2</v>
      </c>
      <c r="R102" s="187">
        <f>Q102*H102</f>
        <v>60</v>
      </c>
      <c r="S102" s="187">
        <v>0</v>
      </c>
      <c r="T102" s="188">
        <f>S102*H102</f>
        <v>0</v>
      </c>
      <c r="AR102" s="15" t="s">
        <v>163</v>
      </c>
      <c r="AT102" s="15" t="s">
        <v>160</v>
      </c>
      <c r="AU102" s="15" t="s">
        <v>83</v>
      </c>
      <c r="AY102" s="15" t="s">
        <v>125</v>
      </c>
      <c r="BE102" s="189">
        <f>IF(N102="základní",J102,0)</f>
        <v>0</v>
      </c>
      <c r="BF102" s="189">
        <f>IF(N102="snížená",J102,0)</f>
        <v>0</v>
      </c>
      <c r="BG102" s="189">
        <f>IF(N102="zákl. přenesená",J102,0)</f>
        <v>0</v>
      </c>
      <c r="BH102" s="189">
        <f>IF(N102="sníž. přenesená",J102,0)</f>
        <v>0</v>
      </c>
      <c r="BI102" s="189">
        <f>IF(N102="nulová",J102,0)</f>
        <v>0</v>
      </c>
      <c r="BJ102" s="15" t="s">
        <v>22</v>
      </c>
      <c r="BK102" s="189">
        <f>ROUND(I102*H102,2)</f>
        <v>0</v>
      </c>
      <c r="BL102" s="15" t="s">
        <v>132</v>
      </c>
      <c r="BM102" s="15" t="s">
        <v>164</v>
      </c>
    </row>
    <row r="103" spans="2:47" s="1" customFormat="1" ht="13.5">
      <c r="B103" s="32"/>
      <c r="C103" s="54"/>
      <c r="D103" s="190" t="s">
        <v>134</v>
      </c>
      <c r="E103" s="54"/>
      <c r="F103" s="191" t="s">
        <v>165</v>
      </c>
      <c r="G103" s="54"/>
      <c r="H103" s="54"/>
      <c r="I103" s="148"/>
      <c r="J103" s="54"/>
      <c r="K103" s="54"/>
      <c r="L103" s="52"/>
      <c r="M103" s="69"/>
      <c r="N103" s="33"/>
      <c r="O103" s="33"/>
      <c r="P103" s="33"/>
      <c r="Q103" s="33"/>
      <c r="R103" s="33"/>
      <c r="S103" s="33"/>
      <c r="T103" s="70"/>
      <c r="AT103" s="15" t="s">
        <v>134</v>
      </c>
      <c r="AU103" s="15" t="s">
        <v>83</v>
      </c>
    </row>
    <row r="104" spans="2:51" s="11" customFormat="1" ht="13.5">
      <c r="B104" s="195"/>
      <c r="C104" s="196"/>
      <c r="D104" s="192" t="s">
        <v>151</v>
      </c>
      <c r="E104" s="197" t="s">
        <v>20</v>
      </c>
      <c r="F104" s="198" t="s">
        <v>158</v>
      </c>
      <c r="G104" s="196"/>
      <c r="H104" s="199">
        <v>30</v>
      </c>
      <c r="I104" s="200"/>
      <c r="J104" s="196"/>
      <c r="K104" s="196"/>
      <c r="L104" s="201"/>
      <c r="M104" s="202"/>
      <c r="N104" s="203"/>
      <c r="O104" s="203"/>
      <c r="P104" s="203"/>
      <c r="Q104" s="203"/>
      <c r="R104" s="203"/>
      <c r="S104" s="203"/>
      <c r="T104" s="204"/>
      <c r="AT104" s="205" t="s">
        <v>151</v>
      </c>
      <c r="AU104" s="205" t="s">
        <v>83</v>
      </c>
      <c r="AV104" s="11" t="s">
        <v>83</v>
      </c>
      <c r="AW104" s="11" t="s">
        <v>37</v>
      </c>
      <c r="AX104" s="11" t="s">
        <v>22</v>
      </c>
      <c r="AY104" s="205" t="s">
        <v>125</v>
      </c>
    </row>
    <row r="105" spans="2:65" s="1" customFormat="1" ht="20.45" customHeight="1">
      <c r="B105" s="32"/>
      <c r="C105" s="178" t="s">
        <v>166</v>
      </c>
      <c r="D105" s="178" t="s">
        <v>127</v>
      </c>
      <c r="E105" s="179" t="s">
        <v>167</v>
      </c>
      <c r="F105" s="180" t="s">
        <v>168</v>
      </c>
      <c r="G105" s="181" t="s">
        <v>147</v>
      </c>
      <c r="H105" s="182">
        <v>12</v>
      </c>
      <c r="I105" s="183"/>
      <c r="J105" s="184">
        <f>ROUND(I105*H105,2)</f>
        <v>0</v>
      </c>
      <c r="K105" s="180" t="s">
        <v>131</v>
      </c>
      <c r="L105" s="52"/>
      <c r="M105" s="185" t="s">
        <v>20</v>
      </c>
      <c r="N105" s="186" t="s">
        <v>45</v>
      </c>
      <c r="O105" s="33"/>
      <c r="P105" s="187">
        <f>O105*H105</f>
        <v>0</v>
      </c>
      <c r="Q105" s="187">
        <v>0</v>
      </c>
      <c r="R105" s="187">
        <f>Q105*H105</f>
        <v>0</v>
      </c>
      <c r="S105" s="187">
        <v>0</v>
      </c>
      <c r="T105" s="188">
        <f>S105*H105</f>
        <v>0</v>
      </c>
      <c r="AR105" s="15" t="s">
        <v>132</v>
      </c>
      <c r="AT105" s="15" t="s">
        <v>127</v>
      </c>
      <c r="AU105" s="15" t="s">
        <v>83</v>
      </c>
      <c r="AY105" s="15" t="s">
        <v>125</v>
      </c>
      <c r="BE105" s="189">
        <f>IF(N105="základní",J105,0)</f>
        <v>0</v>
      </c>
      <c r="BF105" s="189">
        <f>IF(N105="snížená",J105,0)</f>
        <v>0</v>
      </c>
      <c r="BG105" s="189">
        <f>IF(N105="zákl. přenesená",J105,0)</f>
        <v>0</v>
      </c>
      <c r="BH105" s="189">
        <f>IF(N105="sníž. přenesená",J105,0)</f>
        <v>0</v>
      </c>
      <c r="BI105" s="189">
        <f>IF(N105="nulová",J105,0)</f>
        <v>0</v>
      </c>
      <c r="BJ105" s="15" t="s">
        <v>22</v>
      </c>
      <c r="BK105" s="189">
        <f>ROUND(I105*H105,2)</f>
        <v>0</v>
      </c>
      <c r="BL105" s="15" t="s">
        <v>132</v>
      </c>
      <c r="BM105" s="15" t="s">
        <v>169</v>
      </c>
    </row>
    <row r="106" spans="2:47" s="1" customFormat="1" ht="27">
      <c r="B106" s="32"/>
      <c r="C106" s="54"/>
      <c r="D106" s="190" t="s">
        <v>134</v>
      </c>
      <c r="E106" s="54"/>
      <c r="F106" s="191" t="s">
        <v>170</v>
      </c>
      <c r="G106" s="54"/>
      <c r="H106" s="54"/>
      <c r="I106" s="148"/>
      <c r="J106" s="54"/>
      <c r="K106" s="54"/>
      <c r="L106" s="52"/>
      <c r="M106" s="69"/>
      <c r="N106" s="33"/>
      <c r="O106" s="33"/>
      <c r="P106" s="33"/>
      <c r="Q106" s="33"/>
      <c r="R106" s="33"/>
      <c r="S106" s="33"/>
      <c r="T106" s="70"/>
      <c r="AT106" s="15" t="s">
        <v>134</v>
      </c>
      <c r="AU106" s="15" t="s">
        <v>83</v>
      </c>
    </row>
    <row r="107" spans="2:47" s="1" customFormat="1" ht="202.5">
      <c r="B107" s="32"/>
      <c r="C107" s="54"/>
      <c r="D107" s="190" t="s">
        <v>136</v>
      </c>
      <c r="E107" s="54"/>
      <c r="F107" s="194" t="s">
        <v>171</v>
      </c>
      <c r="G107" s="54"/>
      <c r="H107" s="54"/>
      <c r="I107" s="148"/>
      <c r="J107" s="54"/>
      <c r="K107" s="54"/>
      <c r="L107" s="52"/>
      <c r="M107" s="69"/>
      <c r="N107" s="33"/>
      <c r="O107" s="33"/>
      <c r="P107" s="33"/>
      <c r="Q107" s="33"/>
      <c r="R107" s="33"/>
      <c r="S107" s="33"/>
      <c r="T107" s="70"/>
      <c r="AT107" s="15" t="s">
        <v>136</v>
      </c>
      <c r="AU107" s="15" t="s">
        <v>83</v>
      </c>
    </row>
    <row r="108" spans="2:51" s="11" customFormat="1" ht="13.5">
      <c r="B108" s="195"/>
      <c r="C108" s="196"/>
      <c r="D108" s="192" t="s">
        <v>151</v>
      </c>
      <c r="E108" s="197" t="s">
        <v>20</v>
      </c>
      <c r="F108" s="198" t="s">
        <v>172</v>
      </c>
      <c r="G108" s="196"/>
      <c r="H108" s="199">
        <v>12</v>
      </c>
      <c r="I108" s="200"/>
      <c r="J108" s="196"/>
      <c r="K108" s="196"/>
      <c r="L108" s="201"/>
      <c r="M108" s="202"/>
      <c r="N108" s="203"/>
      <c r="O108" s="203"/>
      <c r="P108" s="203"/>
      <c r="Q108" s="203"/>
      <c r="R108" s="203"/>
      <c r="S108" s="203"/>
      <c r="T108" s="204"/>
      <c r="AT108" s="205" t="s">
        <v>151</v>
      </c>
      <c r="AU108" s="205" t="s">
        <v>83</v>
      </c>
      <c r="AV108" s="11" t="s">
        <v>83</v>
      </c>
      <c r="AW108" s="11" t="s">
        <v>37</v>
      </c>
      <c r="AX108" s="11" t="s">
        <v>22</v>
      </c>
      <c r="AY108" s="205" t="s">
        <v>125</v>
      </c>
    </row>
    <row r="109" spans="2:65" s="1" customFormat="1" ht="20.45" customHeight="1">
      <c r="B109" s="32"/>
      <c r="C109" s="178" t="s">
        <v>173</v>
      </c>
      <c r="D109" s="178" t="s">
        <v>127</v>
      </c>
      <c r="E109" s="179" t="s">
        <v>174</v>
      </c>
      <c r="F109" s="180" t="s">
        <v>175</v>
      </c>
      <c r="G109" s="181" t="s">
        <v>147</v>
      </c>
      <c r="H109" s="182">
        <v>22.545</v>
      </c>
      <c r="I109" s="183"/>
      <c r="J109" s="184">
        <f>ROUND(I109*H109,2)</f>
        <v>0</v>
      </c>
      <c r="K109" s="180" t="s">
        <v>131</v>
      </c>
      <c r="L109" s="52"/>
      <c r="M109" s="185" t="s">
        <v>20</v>
      </c>
      <c r="N109" s="186" t="s">
        <v>45</v>
      </c>
      <c r="O109" s="33"/>
      <c r="P109" s="187">
        <f>O109*H109</f>
        <v>0</v>
      </c>
      <c r="Q109" s="187">
        <v>0</v>
      </c>
      <c r="R109" s="187">
        <f>Q109*H109</f>
        <v>0</v>
      </c>
      <c r="S109" s="187">
        <v>0</v>
      </c>
      <c r="T109" s="188">
        <f>S109*H109</f>
        <v>0</v>
      </c>
      <c r="AR109" s="15" t="s">
        <v>132</v>
      </c>
      <c r="AT109" s="15" t="s">
        <v>127</v>
      </c>
      <c r="AU109" s="15" t="s">
        <v>83</v>
      </c>
      <c r="AY109" s="15" t="s">
        <v>125</v>
      </c>
      <c r="BE109" s="189">
        <f>IF(N109="základní",J109,0)</f>
        <v>0</v>
      </c>
      <c r="BF109" s="189">
        <f>IF(N109="snížená",J109,0)</f>
        <v>0</v>
      </c>
      <c r="BG109" s="189">
        <f>IF(N109="zákl. přenesená",J109,0)</f>
        <v>0</v>
      </c>
      <c r="BH109" s="189">
        <f>IF(N109="sníž. přenesená",J109,0)</f>
        <v>0</v>
      </c>
      <c r="BI109" s="189">
        <f>IF(N109="nulová",J109,0)</f>
        <v>0</v>
      </c>
      <c r="BJ109" s="15" t="s">
        <v>22</v>
      </c>
      <c r="BK109" s="189">
        <f>ROUND(I109*H109,2)</f>
        <v>0</v>
      </c>
      <c r="BL109" s="15" t="s">
        <v>132</v>
      </c>
      <c r="BM109" s="15" t="s">
        <v>176</v>
      </c>
    </row>
    <row r="110" spans="2:47" s="1" customFormat="1" ht="27">
      <c r="B110" s="32"/>
      <c r="C110" s="54"/>
      <c r="D110" s="190" t="s">
        <v>134</v>
      </c>
      <c r="E110" s="54"/>
      <c r="F110" s="191" t="s">
        <v>177</v>
      </c>
      <c r="G110" s="54"/>
      <c r="H110" s="54"/>
      <c r="I110" s="148"/>
      <c r="J110" s="54"/>
      <c r="K110" s="54"/>
      <c r="L110" s="52"/>
      <c r="M110" s="69"/>
      <c r="N110" s="33"/>
      <c r="O110" s="33"/>
      <c r="P110" s="33"/>
      <c r="Q110" s="33"/>
      <c r="R110" s="33"/>
      <c r="S110" s="33"/>
      <c r="T110" s="70"/>
      <c r="AT110" s="15" t="s">
        <v>134</v>
      </c>
      <c r="AU110" s="15" t="s">
        <v>83</v>
      </c>
    </row>
    <row r="111" spans="2:47" s="1" customFormat="1" ht="94.5">
      <c r="B111" s="32"/>
      <c r="C111" s="54"/>
      <c r="D111" s="190" t="s">
        <v>136</v>
      </c>
      <c r="E111" s="54"/>
      <c r="F111" s="194" t="s">
        <v>178</v>
      </c>
      <c r="G111" s="54"/>
      <c r="H111" s="54"/>
      <c r="I111" s="148"/>
      <c r="J111" s="54"/>
      <c r="K111" s="54"/>
      <c r="L111" s="52"/>
      <c r="M111" s="69"/>
      <c r="N111" s="33"/>
      <c r="O111" s="33"/>
      <c r="P111" s="33"/>
      <c r="Q111" s="33"/>
      <c r="R111" s="33"/>
      <c r="S111" s="33"/>
      <c r="T111" s="70"/>
      <c r="AT111" s="15" t="s">
        <v>136</v>
      </c>
      <c r="AU111" s="15" t="s">
        <v>83</v>
      </c>
    </row>
    <row r="112" spans="2:51" s="11" customFormat="1" ht="13.5">
      <c r="B112" s="195"/>
      <c r="C112" s="196"/>
      <c r="D112" s="190" t="s">
        <v>151</v>
      </c>
      <c r="E112" s="216" t="s">
        <v>20</v>
      </c>
      <c r="F112" s="217" t="s">
        <v>179</v>
      </c>
      <c r="G112" s="196"/>
      <c r="H112" s="218">
        <v>32.025</v>
      </c>
      <c r="I112" s="200"/>
      <c r="J112" s="196"/>
      <c r="K112" s="196"/>
      <c r="L112" s="201"/>
      <c r="M112" s="202"/>
      <c r="N112" s="203"/>
      <c r="O112" s="203"/>
      <c r="P112" s="203"/>
      <c r="Q112" s="203"/>
      <c r="R112" s="203"/>
      <c r="S112" s="203"/>
      <c r="T112" s="204"/>
      <c r="AT112" s="205" t="s">
        <v>151</v>
      </c>
      <c r="AU112" s="205" t="s">
        <v>83</v>
      </c>
      <c r="AV112" s="11" t="s">
        <v>83</v>
      </c>
      <c r="AW112" s="11" t="s">
        <v>37</v>
      </c>
      <c r="AX112" s="11" t="s">
        <v>74</v>
      </c>
      <c r="AY112" s="205" t="s">
        <v>125</v>
      </c>
    </row>
    <row r="113" spans="2:51" s="11" customFormat="1" ht="13.5">
      <c r="B113" s="195"/>
      <c r="C113" s="196"/>
      <c r="D113" s="192" t="s">
        <v>151</v>
      </c>
      <c r="E113" s="197" t="s">
        <v>20</v>
      </c>
      <c r="F113" s="198" t="s">
        <v>180</v>
      </c>
      <c r="G113" s="196"/>
      <c r="H113" s="199">
        <v>-9.48</v>
      </c>
      <c r="I113" s="200"/>
      <c r="J113" s="196"/>
      <c r="K113" s="196"/>
      <c r="L113" s="201"/>
      <c r="M113" s="202"/>
      <c r="N113" s="203"/>
      <c r="O113" s="203"/>
      <c r="P113" s="203"/>
      <c r="Q113" s="203"/>
      <c r="R113" s="203"/>
      <c r="S113" s="203"/>
      <c r="T113" s="204"/>
      <c r="AT113" s="205" t="s">
        <v>151</v>
      </c>
      <c r="AU113" s="205" t="s">
        <v>83</v>
      </c>
      <c r="AV113" s="11" t="s">
        <v>83</v>
      </c>
      <c r="AW113" s="11" t="s">
        <v>37</v>
      </c>
      <c r="AX113" s="11" t="s">
        <v>74</v>
      </c>
      <c r="AY113" s="205" t="s">
        <v>125</v>
      </c>
    </row>
    <row r="114" spans="2:65" s="1" customFormat="1" ht="20.45" customHeight="1">
      <c r="B114" s="32"/>
      <c r="C114" s="178" t="s">
        <v>163</v>
      </c>
      <c r="D114" s="178" t="s">
        <v>127</v>
      </c>
      <c r="E114" s="179" t="s">
        <v>181</v>
      </c>
      <c r="F114" s="180" t="s">
        <v>182</v>
      </c>
      <c r="G114" s="181" t="s">
        <v>147</v>
      </c>
      <c r="H114" s="182">
        <v>1.569</v>
      </c>
      <c r="I114" s="183"/>
      <c r="J114" s="184">
        <f>ROUND(I114*H114,2)</f>
        <v>0</v>
      </c>
      <c r="K114" s="180" t="s">
        <v>131</v>
      </c>
      <c r="L114" s="52"/>
      <c r="M114" s="185" t="s">
        <v>20</v>
      </c>
      <c r="N114" s="186" t="s">
        <v>45</v>
      </c>
      <c r="O114" s="33"/>
      <c r="P114" s="187">
        <f>O114*H114</f>
        <v>0</v>
      </c>
      <c r="Q114" s="187">
        <v>0</v>
      </c>
      <c r="R114" s="187">
        <f>Q114*H114</f>
        <v>0</v>
      </c>
      <c r="S114" s="187">
        <v>0</v>
      </c>
      <c r="T114" s="188">
        <f>S114*H114</f>
        <v>0</v>
      </c>
      <c r="AR114" s="15" t="s">
        <v>132</v>
      </c>
      <c r="AT114" s="15" t="s">
        <v>127</v>
      </c>
      <c r="AU114" s="15" t="s">
        <v>83</v>
      </c>
      <c r="AY114" s="15" t="s">
        <v>125</v>
      </c>
      <c r="BE114" s="189">
        <f>IF(N114="základní",J114,0)</f>
        <v>0</v>
      </c>
      <c r="BF114" s="189">
        <f>IF(N114="snížená",J114,0)</f>
        <v>0</v>
      </c>
      <c r="BG114" s="189">
        <f>IF(N114="zákl. přenesená",J114,0)</f>
        <v>0</v>
      </c>
      <c r="BH114" s="189">
        <f>IF(N114="sníž. přenesená",J114,0)</f>
        <v>0</v>
      </c>
      <c r="BI114" s="189">
        <f>IF(N114="nulová",J114,0)</f>
        <v>0</v>
      </c>
      <c r="BJ114" s="15" t="s">
        <v>22</v>
      </c>
      <c r="BK114" s="189">
        <f>ROUND(I114*H114,2)</f>
        <v>0</v>
      </c>
      <c r="BL114" s="15" t="s">
        <v>132</v>
      </c>
      <c r="BM114" s="15" t="s">
        <v>183</v>
      </c>
    </row>
    <row r="115" spans="2:47" s="1" customFormat="1" ht="27">
      <c r="B115" s="32"/>
      <c r="C115" s="54"/>
      <c r="D115" s="190" t="s">
        <v>134</v>
      </c>
      <c r="E115" s="54"/>
      <c r="F115" s="191" t="s">
        <v>184</v>
      </c>
      <c r="G115" s="54"/>
      <c r="H115" s="54"/>
      <c r="I115" s="148"/>
      <c r="J115" s="54"/>
      <c r="K115" s="54"/>
      <c r="L115" s="52"/>
      <c r="M115" s="69"/>
      <c r="N115" s="33"/>
      <c r="O115" s="33"/>
      <c r="P115" s="33"/>
      <c r="Q115" s="33"/>
      <c r="R115" s="33"/>
      <c r="S115" s="33"/>
      <c r="T115" s="70"/>
      <c r="AT115" s="15" t="s">
        <v>134</v>
      </c>
      <c r="AU115" s="15" t="s">
        <v>83</v>
      </c>
    </row>
    <row r="116" spans="2:47" s="1" customFormat="1" ht="202.5">
      <c r="B116" s="32"/>
      <c r="C116" s="54"/>
      <c r="D116" s="190" t="s">
        <v>136</v>
      </c>
      <c r="E116" s="54"/>
      <c r="F116" s="194" t="s">
        <v>185</v>
      </c>
      <c r="G116" s="54"/>
      <c r="H116" s="54"/>
      <c r="I116" s="148"/>
      <c r="J116" s="54"/>
      <c r="K116" s="54"/>
      <c r="L116" s="52"/>
      <c r="M116" s="69"/>
      <c r="N116" s="33"/>
      <c r="O116" s="33"/>
      <c r="P116" s="33"/>
      <c r="Q116" s="33"/>
      <c r="R116" s="33"/>
      <c r="S116" s="33"/>
      <c r="T116" s="70"/>
      <c r="AT116" s="15" t="s">
        <v>136</v>
      </c>
      <c r="AU116" s="15" t="s">
        <v>83</v>
      </c>
    </row>
    <row r="117" spans="2:51" s="11" customFormat="1" ht="13.5">
      <c r="B117" s="195"/>
      <c r="C117" s="196"/>
      <c r="D117" s="190" t="s">
        <v>151</v>
      </c>
      <c r="E117" s="216" t="s">
        <v>20</v>
      </c>
      <c r="F117" s="217" t="s">
        <v>186</v>
      </c>
      <c r="G117" s="196"/>
      <c r="H117" s="218">
        <v>2.4</v>
      </c>
      <c r="I117" s="200"/>
      <c r="J117" s="196"/>
      <c r="K117" s="196"/>
      <c r="L117" s="201"/>
      <c r="M117" s="202"/>
      <c r="N117" s="203"/>
      <c r="O117" s="203"/>
      <c r="P117" s="203"/>
      <c r="Q117" s="203"/>
      <c r="R117" s="203"/>
      <c r="S117" s="203"/>
      <c r="T117" s="204"/>
      <c r="AT117" s="205" t="s">
        <v>151</v>
      </c>
      <c r="AU117" s="205" t="s">
        <v>83</v>
      </c>
      <c r="AV117" s="11" t="s">
        <v>83</v>
      </c>
      <c r="AW117" s="11" t="s">
        <v>37</v>
      </c>
      <c r="AX117" s="11" t="s">
        <v>74</v>
      </c>
      <c r="AY117" s="205" t="s">
        <v>125</v>
      </c>
    </row>
    <row r="118" spans="2:51" s="11" customFormat="1" ht="13.5">
      <c r="B118" s="195"/>
      <c r="C118" s="196"/>
      <c r="D118" s="192" t="s">
        <v>151</v>
      </c>
      <c r="E118" s="197" t="s">
        <v>20</v>
      </c>
      <c r="F118" s="198" t="s">
        <v>187</v>
      </c>
      <c r="G118" s="196"/>
      <c r="H118" s="199">
        <v>-0.831</v>
      </c>
      <c r="I118" s="200"/>
      <c r="J118" s="196"/>
      <c r="K118" s="196"/>
      <c r="L118" s="201"/>
      <c r="M118" s="202"/>
      <c r="N118" s="203"/>
      <c r="O118" s="203"/>
      <c r="P118" s="203"/>
      <c r="Q118" s="203"/>
      <c r="R118" s="203"/>
      <c r="S118" s="203"/>
      <c r="T118" s="204"/>
      <c r="AT118" s="205" t="s">
        <v>151</v>
      </c>
      <c r="AU118" s="205" t="s">
        <v>83</v>
      </c>
      <c r="AV118" s="11" t="s">
        <v>83</v>
      </c>
      <c r="AW118" s="11" t="s">
        <v>37</v>
      </c>
      <c r="AX118" s="11" t="s">
        <v>74</v>
      </c>
      <c r="AY118" s="205" t="s">
        <v>125</v>
      </c>
    </row>
    <row r="119" spans="2:65" s="1" customFormat="1" ht="20.45" customHeight="1">
      <c r="B119" s="32"/>
      <c r="C119" s="178" t="s">
        <v>188</v>
      </c>
      <c r="D119" s="178" t="s">
        <v>127</v>
      </c>
      <c r="E119" s="179" t="s">
        <v>189</v>
      </c>
      <c r="F119" s="180" t="s">
        <v>190</v>
      </c>
      <c r="G119" s="181" t="s">
        <v>147</v>
      </c>
      <c r="H119" s="182">
        <v>0.8</v>
      </c>
      <c r="I119" s="183"/>
      <c r="J119" s="184">
        <f>ROUND(I119*H119,2)</f>
        <v>0</v>
      </c>
      <c r="K119" s="180" t="s">
        <v>131</v>
      </c>
      <c r="L119" s="52"/>
      <c r="M119" s="185" t="s">
        <v>20</v>
      </c>
      <c r="N119" s="186" t="s">
        <v>45</v>
      </c>
      <c r="O119" s="33"/>
      <c r="P119" s="187">
        <f>O119*H119</f>
        <v>0</v>
      </c>
      <c r="Q119" s="187">
        <v>0</v>
      </c>
      <c r="R119" s="187">
        <f>Q119*H119</f>
        <v>0</v>
      </c>
      <c r="S119" s="187">
        <v>0</v>
      </c>
      <c r="T119" s="188">
        <f>S119*H119</f>
        <v>0</v>
      </c>
      <c r="AR119" s="15" t="s">
        <v>132</v>
      </c>
      <c r="AT119" s="15" t="s">
        <v>127</v>
      </c>
      <c r="AU119" s="15" t="s">
        <v>83</v>
      </c>
      <c r="AY119" s="15" t="s">
        <v>125</v>
      </c>
      <c r="BE119" s="189">
        <f>IF(N119="základní",J119,0)</f>
        <v>0</v>
      </c>
      <c r="BF119" s="189">
        <f>IF(N119="snížená",J119,0)</f>
        <v>0</v>
      </c>
      <c r="BG119" s="189">
        <f>IF(N119="zákl. přenesená",J119,0)</f>
        <v>0</v>
      </c>
      <c r="BH119" s="189">
        <f>IF(N119="sníž. přenesená",J119,0)</f>
        <v>0</v>
      </c>
      <c r="BI119" s="189">
        <f>IF(N119="nulová",J119,0)</f>
        <v>0</v>
      </c>
      <c r="BJ119" s="15" t="s">
        <v>22</v>
      </c>
      <c r="BK119" s="189">
        <f>ROUND(I119*H119,2)</f>
        <v>0</v>
      </c>
      <c r="BL119" s="15" t="s">
        <v>132</v>
      </c>
      <c r="BM119" s="15" t="s">
        <v>191</v>
      </c>
    </row>
    <row r="120" spans="2:47" s="1" customFormat="1" ht="27">
      <c r="B120" s="32"/>
      <c r="C120" s="54"/>
      <c r="D120" s="190" t="s">
        <v>134</v>
      </c>
      <c r="E120" s="54"/>
      <c r="F120" s="191" t="s">
        <v>192</v>
      </c>
      <c r="G120" s="54"/>
      <c r="H120" s="54"/>
      <c r="I120" s="148"/>
      <c r="J120" s="54"/>
      <c r="K120" s="54"/>
      <c r="L120" s="52"/>
      <c r="M120" s="69"/>
      <c r="N120" s="33"/>
      <c r="O120" s="33"/>
      <c r="P120" s="33"/>
      <c r="Q120" s="33"/>
      <c r="R120" s="33"/>
      <c r="S120" s="33"/>
      <c r="T120" s="70"/>
      <c r="AT120" s="15" t="s">
        <v>134</v>
      </c>
      <c r="AU120" s="15" t="s">
        <v>83</v>
      </c>
    </row>
    <row r="121" spans="2:47" s="1" customFormat="1" ht="27">
      <c r="B121" s="32"/>
      <c r="C121" s="54"/>
      <c r="D121" s="190" t="s">
        <v>136</v>
      </c>
      <c r="E121" s="54"/>
      <c r="F121" s="194" t="s">
        <v>193</v>
      </c>
      <c r="G121" s="54"/>
      <c r="H121" s="54"/>
      <c r="I121" s="148"/>
      <c r="J121" s="54"/>
      <c r="K121" s="54"/>
      <c r="L121" s="52"/>
      <c r="M121" s="69"/>
      <c r="N121" s="33"/>
      <c r="O121" s="33"/>
      <c r="P121" s="33"/>
      <c r="Q121" s="33"/>
      <c r="R121" s="33"/>
      <c r="S121" s="33"/>
      <c r="T121" s="70"/>
      <c r="AT121" s="15" t="s">
        <v>136</v>
      </c>
      <c r="AU121" s="15" t="s">
        <v>83</v>
      </c>
    </row>
    <row r="122" spans="2:51" s="11" customFormat="1" ht="13.5">
      <c r="B122" s="195"/>
      <c r="C122" s="196"/>
      <c r="D122" s="192" t="s">
        <v>151</v>
      </c>
      <c r="E122" s="197" t="s">
        <v>20</v>
      </c>
      <c r="F122" s="198" t="s">
        <v>194</v>
      </c>
      <c r="G122" s="196"/>
      <c r="H122" s="199">
        <v>0.8</v>
      </c>
      <c r="I122" s="200"/>
      <c r="J122" s="196"/>
      <c r="K122" s="196"/>
      <c r="L122" s="201"/>
      <c r="M122" s="202"/>
      <c r="N122" s="203"/>
      <c r="O122" s="203"/>
      <c r="P122" s="203"/>
      <c r="Q122" s="203"/>
      <c r="R122" s="203"/>
      <c r="S122" s="203"/>
      <c r="T122" s="204"/>
      <c r="AT122" s="205" t="s">
        <v>151</v>
      </c>
      <c r="AU122" s="205" t="s">
        <v>83</v>
      </c>
      <c r="AV122" s="11" t="s">
        <v>83</v>
      </c>
      <c r="AW122" s="11" t="s">
        <v>37</v>
      </c>
      <c r="AX122" s="11" t="s">
        <v>22</v>
      </c>
      <c r="AY122" s="205" t="s">
        <v>125</v>
      </c>
    </row>
    <row r="123" spans="2:65" s="1" customFormat="1" ht="20.45" customHeight="1">
      <c r="B123" s="32"/>
      <c r="C123" s="178" t="s">
        <v>27</v>
      </c>
      <c r="D123" s="178" t="s">
        <v>127</v>
      </c>
      <c r="E123" s="179" t="s">
        <v>195</v>
      </c>
      <c r="F123" s="180" t="s">
        <v>196</v>
      </c>
      <c r="G123" s="181" t="s">
        <v>197</v>
      </c>
      <c r="H123" s="182">
        <v>34.4</v>
      </c>
      <c r="I123" s="183"/>
      <c r="J123" s="184">
        <f>ROUND(I123*H123,2)</f>
        <v>0</v>
      </c>
      <c r="K123" s="180" t="s">
        <v>131</v>
      </c>
      <c r="L123" s="52"/>
      <c r="M123" s="185" t="s">
        <v>20</v>
      </c>
      <c r="N123" s="186" t="s">
        <v>45</v>
      </c>
      <c r="O123" s="33"/>
      <c r="P123" s="187">
        <f>O123*H123</f>
        <v>0</v>
      </c>
      <c r="Q123" s="187">
        <v>0.0007</v>
      </c>
      <c r="R123" s="187">
        <f>Q123*H123</f>
        <v>0.024079999999999997</v>
      </c>
      <c r="S123" s="187">
        <v>0</v>
      </c>
      <c r="T123" s="188">
        <f>S123*H123</f>
        <v>0</v>
      </c>
      <c r="AR123" s="15" t="s">
        <v>132</v>
      </c>
      <c r="AT123" s="15" t="s">
        <v>127</v>
      </c>
      <c r="AU123" s="15" t="s">
        <v>83</v>
      </c>
      <c r="AY123" s="15" t="s">
        <v>125</v>
      </c>
      <c r="BE123" s="189">
        <f>IF(N123="základní",J123,0)</f>
        <v>0</v>
      </c>
      <c r="BF123" s="189">
        <f>IF(N123="snížená",J123,0)</f>
        <v>0</v>
      </c>
      <c r="BG123" s="189">
        <f>IF(N123="zákl. přenesená",J123,0)</f>
        <v>0</v>
      </c>
      <c r="BH123" s="189">
        <f>IF(N123="sníž. přenesená",J123,0)</f>
        <v>0</v>
      </c>
      <c r="BI123" s="189">
        <f>IF(N123="nulová",J123,0)</f>
        <v>0</v>
      </c>
      <c r="BJ123" s="15" t="s">
        <v>22</v>
      </c>
      <c r="BK123" s="189">
        <f>ROUND(I123*H123,2)</f>
        <v>0</v>
      </c>
      <c r="BL123" s="15" t="s">
        <v>132</v>
      </c>
      <c r="BM123" s="15" t="s">
        <v>198</v>
      </c>
    </row>
    <row r="124" spans="2:47" s="1" customFormat="1" ht="13.5">
      <c r="B124" s="32"/>
      <c r="C124" s="54"/>
      <c r="D124" s="190" t="s">
        <v>134</v>
      </c>
      <c r="E124" s="54"/>
      <c r="F124" s="191" t="s">
        <v>199</v>
      </c>
      <c r="G124" s="54"/>
      <c r="H124" s="54"/>
      <c r="I124" s="148"/>
      <c r="J124" s="54"/>
      <c r="K124" s="54"/>
      <c r="L124" s="52"/>
      <c r="M124" s="69"/>
      <c r="N124" s="33"/>
      <c r="O124" s="33"/>
      <c r="P124" s="33"/>
      <c r="Q124" s="33"/>
      <c r="R124" s="33"/>
      <c r="S124" s="33"/>
      <c r="T124" s="70"/>
      <c r="AT124" s="15" t="s">
        <v>134</v>
      </c>
      <c r="AU124" s="15" t="s">
        <v>83</v>
      </c>
    </row>
    <row r="125" spans="2:47" s="1" customFormat="1" ht="81">
      <c r="B125" s="32"/>
      <c r="C125" s="54"/>
      <c r="D125" s="190" t="s">
        <v>136</v>
      </c>
      <c r="E125" s="54"/>
      <c r="F125" s="194" t="s">
        <v>200</v>
      </c>
      <c r="G125" s="54"/>
      <c r="H125" s="54"/>
      <c r="I125" s="148"/>
      <c r="J125" s="54"/>
      <c r="K125" s="54"/>
      <c r="L125" s="52"/>
      <c r="M125" s="69"/>
      <c r="N125" s="33"/>
      <c r="O125" s="33"/>
      <c r="P125" s="33"/>
      <c r="Q125" s="33"/>
      <c r="R125" s="33"/>
      <c r="S125" s="33"/>
      <c r="T125" s="70"/>
      <c r="AT125" s="15" t="s">
        <v>136</v>
      </c>
      <c r="AU125" s="15" t="s">
        <v>83</v>
      </c>
    </row>
    <row r="126" spans="2:51" s="11" customFormat="1" ht="13.5">
      <c r="B126" s="195"/>
      <c r="C126" s="196"/>
      <c r="D126" s="192" t="s">
        <v>151</v>
      </c>
      <c r="E126" s="197" t="s">
        <v>20</v>
      </c>
      <c r="F126" s="198" t="s">
        <v>201</v>
      </c>
      <c r="G126" s="196"/>
      <c r="H126" s="199">
        <v>34.4</v>
      </c>
      <c r="I126" s="200"/>
      <c r="J126" s="196"/>
      <c r="K126" s="196"/>
      <c r="L126" s="201"/>
      <c r="M126" s="202"/>
      <c r="N126" s="203"/>
      <c r="O126" s="203"/>
      <c r="P126" s="203"/>
      <c r="Q126" s="203"/>
      <c r="R126" s="203"/>
      <c r="S126" s="203"/>
      <c r="T126" s="204"/>
      <c r="AT126" s="205" t="s">
        <v>151</v>
      </c>
      <c r="AU126" s="205" t="s">
        <v>83</v>
      </c>
      <c r="AV126" s="11" t="s">
        <v>83</v>
      </c>
      <c r="AW126" s="11" t="s">
        <v>37</v>
      </c>
      <c r="AX126" s="11" t="s">
        <v>22</v>
      </c>
      <c r="AY126" s="205" t="s">
        <v>125</v>
      </c>
    </row>
    <row r="127" spans="2:65" s="1" customFormat="1" ht="20.45" customHeight="1">
      <c r="B127" s="32"/>
      <c r="C127" s="178" t="s">
        <v>202</v>
      </c>
      <c r="D127" s="178" t="s">
        <v>127</v>
      </c>
      <c r="E127" s="179" t="s">
        <v>203</v>
      </c>
      <c r="F127" s="180" t="s">
        <v>204</v>
      </c>
      <c r="G127" s="181" t="s">
        <v>197</v>
      </c>
      <c r="H127" s="182">
        <v>34.4</v>
      </c>
      <c r="I127" s="183"/>
      <c r="J127" s="184">
        <f>ROUND(I127*H127,2)</f>
        <v>0</v>
      </c>
      <c r="K127" s="180" t="s">
        <v>131</v>
      </c>
      <c r="L127" s="52"/>
      <c r="M127" s="185" t="s">
        <v>20</v>
      </c>
      <c r="N127" s="186" t="s">
        <v>45</v>
      </c>
      <c r="O127" s="33"/>
      <c r="P127" s="187">
        <f>O127*H127</f>
        <v>0</v>
      </c>
      <c r="Q127" s="187">
        <v>0</v>
      </c>
      <c r="R127" s="187">
        <f>Q127*H127</f>
        <v>0</v>
      </c>
      <c r="S127" s="187">
        <v>0</v>
      </c>
      <c r="T127" s="188">
        <f>S127*H127</f>
        <v>0</v>
      </c>
      <c r="AR127" s="15" t="s">
        <v>132</v>
      </c>
      <c r="AT127" s="15" t="s">
        <v>127</v>
      </c>
      <c r="AU127" s="15" t="s">
        <v>83</v>
      </c>
      <c r="AY127" s="15" t="s">
        <v>125</v>
      </c>
      <c r="BE127" s="189">
        <f>IF(N127="základní",J127,0)</f>
        <v>0</v>
      </c>
      <c r="BF127" s="189">
        <f>IF(N127="snížená",J127,0)</f>
        <v>0</v>
      </c>
      <c r="BG127" s="189">
        <f>IF(N127="zákl. přenesená",J127,0)</f>
        <v>0</v>
      </c>
      <c r="BH127" s="189">
        <f>IF(N127="sníž. přenesená",J127,0)</f>
        <v>0</v>
      </c>
      <c r="BI127" s="189">
        <f>IF(N127="nulová",J127,0)</f>
        <v>0</v>
      </c>
      <c r="BJ127" s="15" t="s">
        <v>22</v>
      </c>
      <c r="BK127" s="189">
        <f>ROUND(I127*H127,2)</f>
        <v>0</v>
      </c>
      <c r="BL127" s="15" t="s">
        <v>132</v>
      </c>
      <c r="BM127" s="15" t="s">
        <v>205</v>
      </c>
    </row>
    <row r="128" spans="2:47" s="1" customFormat="1" ht="27">
      <c r="B128" s="32"/>
      <c r="C128" s="54"/>
      <c r="D128" s="192" t="s">
        <v>134</v>
      </c>
      <c r="E128" s="54"/>
      <c r="F128" s="219" t="s">
        <v>206</v>
      </c>
      <c r="G128" s="54"/>
      <c r="H128" s="54"/>
      <c r="I128" s="148"/>
      <c r="J128" s="54"/>
      <c r="K128" s="54"/>
      <c r="L128" s="52"/>
      <c r="M128" s="69"/>
      <c r="N128" s="33"/>
      <c r="O128" s="33"/>
      <c r="P128" s="33"/>
      <c r="Q128" s="33"/>
      <c r="R128" s="33"/>
      <c r="S128" s="33"/>
      <c r="T128" s="70"/>
      <c r="AT128" s="15" t="s">
        <v>134</v>
      </c>
      <c r="AU128" s="15" t="s">
        <v>83</v>
      </c>
    </row>
    <row r="129" spans="2:65" s="1" customFormat="1" ht="20.45" customHeight="1">
      <c r="B129" s="32"/>
      <c r="C129" s="178" t="s">
        <v>207</v>
      </c>
      <c r="D129" s="178" t="s">
        <v>127</v>
      </c>
      <c r="E129" s="179" t="s">
        <v>208</v>
      </c>
      <c r="F129" s="180" t="s">
        <v>209</v>
      </c>
      <c r="G129" s="181" t="s">
        <v>147</v>
      </c>
      <c r="H129" s="182">
        <v>32.025</v>
      </c>
      <c r="I129" s="183"/>
      <c r="J129" s="184">
        <f>ROUND(I129*H129,2)</f>
        <v>0</v>
      </c>
      <c r="K129" s="180" t="s">
        <v>131</v>
      </c>
      <c r="L129" s="52"/>
      <c r="M129" s="185" t="s">
        <v>20</v>
      </c>
      <c r="N129" s="186" t="s">
        <v>45</v>
      </c>
      <c r="O129" s="33"/>
      <c r="P129" s="187">
        <f>O129*H129</f>
        <v>0</v>
      </c>
      <c r="Q129" s="187">
        <v>0.00046</v>
      </c>
      <c r="R129" s="187">
        <f>Q129*H129</f>
        <v>0.0147315</v>
      </c>
      <c r="S129" s="187">
        <v>0</v>
      </c>
      <c r="T129" s="188">
        <f>S129*H129</f>
        <v>0</v>
      </c>
      <c r="AR129" s="15" t="s">
        <v>132</v>
      </c>
      <c r="AT129" s="15" t="s">
        <v>127</v>
      </c>
      <c r="AU129" s="15" t="s">
        <v>83</v>
      </c>
      <c r="AY129" s="15" t="s">
        <v>125</v>
      </c>
      <c r="BE129" s="189">
        <f>IF(N129="základní",J129,0)</f>
        <v>0</v>
      </c>
      <c r="BF129" s="189">
        <f>IF(N129="snížená",J129,0)</f>
        <v>0</v>
      </c>
      <c r="BG129" s="189">
        <f>IF(N129="zákl. přenesená",J129,0)</f>
        <v>0</v>
      </c>
      <c r="BH129" s="189">
        <f>IF(N129="sníž. přenesená",J129,0)</f>
        <v>0</v>
      </c>
      <c r="BI129" s="189">
        <f>IF(N129="nulová",J129,0)</f>
        <v>0</v>
      </c>
      <c r="BJ129" s="15" t="s">
        <v>22</v>
      </c>
      <c r="BK129" s="189">
        <f>ROUND(I129*H129,2)</f>
        <v>0</v>
      </c>
      <c r="BL129" s="15" t="s">
        <v>132</v>
      </c>
      <c r="BM129" s="15" t="s">
        <v>210</v>
      </c>
    </row>
    <row r="130" spans="2:47" s="1" customFormat="1" ht="27">
      <c r="B130" s="32"/>
      <c r="C130" s="54"/>
      <c r="D130" s="190" t="s">
        <v>134</v>
      </c>
      <c r="E130" s="54"/>
      <c r="F130" s="191" t="s">
        <v>211</v>
      </c>
      <c r="G130" s="54"/>
      <c r="H130" s="54"/>
      <c r="I130" s="148"/>
      <c r="J130" s="54"/>
      <c r="K130" s="54"/>
      <c r="L130" s="52"/>
      <c r="M130" s="69"/>
      <c r="N130" s="33"/>
      <c r="O130" s="33"/>
      <c r="P130" s="33"/>
      <c r="Q130" s="33"/>
      <c r="R130" s="33"/>
      <c r="S130" s="33"/>
      <c r="T130" s="70"/>
      <c r="AT130" s="15" t="s">
        <v>134</v>
      </c>
      <c r="AU130" s="15" t="s">
        <v>83</v>
      </c>
    </row>
    <row r="131" spans="2:47" s="1" customFormat="1" ht="54">
      <c r="B131" s="32"/>
      <c r="C131" s="54"/>
      <c r="D131" s="190" t="s">
        <v>136</v>
      </c>
      <c r="E131" s="54"/>
      <c r="F131" s="194" t="s">
        <v>212</v>
      </c>
      <c r="G131" s="54"/>
      <c r="H131" s="54"/>
      <c r="I131" s="148"/>
      <c r="J131" s="54"/>
      <c r="K131" s="54"/>
      <c r="L131" s="52"/>
      <c r="M131" s="69"/>
      <c r="N131" s="33"/>
      <c r="O131" s="33"/>
      <c r="P131" s="33"/>
      <c r="Q131" s="33"/>
      <c r="R131" s="33"/>
      <c r="S131" s="33"/>
      <c r="T131" s="70"/>
      <c r="AT131" s="15" t="s">
        <v>136</v>
      </c>
      <c r="AU131" s="15" t="s">
        <v>83</v>
      </c>
    </row>
    <row r="132" spans="2:51" s="11" customFormat="1" ht="13.5">
      <c r="B132" s="195"/>
      <c r="C132" s="196"/>
      <c r="D132" s="192" t="s">
        <v>151</v>
      </c>
      <c r="E132" s="197" t="s">
        <v>20</v>
      </c>
      <c r="F132" s="198" t="s">
        <v>179</v>
      </c>
      <c r="G132" s="196"/>
      <c r="H132" s="199">
        <v>32.025</v>
      </c>
      <c r="I132" s="200"/>
      <c r="J132" s="196"/>
      <c r="K132" s="196"/>
      <c r="L132" s="201"/>
      <c r="M132" s="202"/>
      <c r="N132" s="203"/>
      <c r="O132" s="203"/>
      <c r="P132" s="203"/>
      <c r="Q132" s="203"/>
      <c r="R132" s="203"/>
      <c r="S132" s="203"/>
      <c r="T132" s="204"/>
      <c r="AT132" s="205" t="s">
        <v>151</v>
      </c>
      <c r="AU132" s="205" t="s">
        <v>83</v>
      </c>
      <c r="AV132" s="11" t="s">
        <v>83</v>
      </c>
      <c r="AW132" s="11" t="s">
        <v>37</v>
      </c>
      <c r="AX132" s="11" t="s">
        <v>22</v>
      </c>
      <c r="AY132" s="205" t="s">
        <v>125</v>
      </c>
    </row>
    <row r="133" spans="2:65" s="1" customFormat="1" ht="20.45" customHeight="1">
      <c r="B133" s="32"/>
      <c r="C133" s="178" t="s">
        <v>213</v>
      </c>
      <c r="D133" s="178" t="s">
        <v>127</v>
      </c>
      <c r="E133" s="179" t="s">
        <v>214</v>
      </c>
      <c r="F133" s="180" t="s">
        <v>215</v>
      </c>
      <c r="G133" s="181" t="s">
        <v>147</v>
      </c>
      <c r="H133" s="182">
        <v>32.025</v>
      </c>
      <c r="I133" s="183"/>
      <c r="J133" s="184">
        <f>ROUND(I133*H133,2)</f>
        <v>0</v>
      </c>
      <c r="K133" s="180" t="s">
        <v>131</v>
      </c>
      <c r="L133" s="52"/>
      <c r="M133" s="185" t="s">
        <v>20</v>
      </c>
      <c r="N133" s="186" t="s">
        <v>45</v>
      </c>
      <c r="O133" s="33"/>
      <c r="P133" s="187">
        <f>O133*H133</f>
        <v>0</v>
      </c>
      <c r="Q133" s="187">
        <v>0</v>
      </c>
      <c r="R133" s="187">
        <f>Q133*H133</f>
        <v>0</v>
      </c>
      <c r="S133" s="187">
        <v>0</v>
      </c>
      <c r="T133" s="188">
        <f>S133*H133</f>
        <v>0</v>
      </c>
      <c r="AR133" s="15" t="s">
        <v>132</v>
      </c>
      <c r="AT133" s="15" t="s">
        <v>127</v>
      </c>
      <c r="AU133" s="15" t="s">
        <v>83</v>
      </c>
      <c r="AY133" s="15" t="s">
        <v>125</v>
      </c>
      <c r="BE133" s="189">
        <f>IF(N133="základní",J133,0)</f>
        <v>0</v>
      </c>
      <c r="BF133" s="189">
        <f>IF(N133="snížená",J133,0)</f>
        <v>0</v>
      </c>
      <c r="BG133" s="189">
        <f>IF(N133="zákl. přenesená",J133,0)</f>
        <v>0</v>
      </c>
      <c r="BH133" s="189">
        <f>IF(N133="sníž. přenesená",J133,0)</f>
        <v>0</v>
      </c>
      <c r="BI133" s="189">
        <f>IF(N133="nulová",J133,0)</f>
        <v>0</v>
      </c>
      <c r="BJ133" s="15" t="s">
        <v>22</v>
      </c>
      <c r="BK133" s="189">
        <f>ROUND(I133*H133,2)</f>
        <v>0</v>
      </c>
      <c r="BL133" s="15" t="s">
        <v>132</v>
      </c>
      <c r="BM133" s="15" t="s">
        <v>216</v>
      </c>
    </row>
    <row r="134" spans="2:47" s="1" customFormat="1" ht="27">
      <c r="B134" s="32"/>
      <c r="C134" s="54"/>
      <c r="D134" s="192" t="s">
        <v>134</v>
      </c>
      <c r="E134" s="54"/>
      <c r="F134" s="219" t="s">
        <v>217</v>
      </c>
      <c r="G134" s="54"/>
      <c r="H134" s="54"/>
      <c r="I134" s="148"/>
      <c r="J134" s="54"/>
      <c r="K134" s="54"/>
      <c r="L134" s="52"/>
      <c r="M134" s="69"/>
      <c r="N134" s="33"/>
      <c r="O134" s="33"/>
      <c r="P134" s="33"/>
      <c r="Q134" s="33"/>
      <c r="R134" s="33"/>
      <c r="S134" s="33"/>
      <c r="T134" s="70"/>
      <c r="AT134" s="15" t="s">
        <v>134</v>
      </c>
      <c r="AU134" s="15" t="s">
        <v>83</v>
      </c>
    </row>
    <row r="135" spans="2:65" s="1" customFormat="1" ht="20.45" customHeight="1">
      <c r="B135" s="32"/>
      <c r="C135" s="178" t="s">
        <v>218</v>
      </c>
      <c r="D135" s="178" t="s">
        <v>127</v>
      </c>
      <c r="E135" s="179" t="s">
        <v>219</v>
      </c>
      <c r="F135" s="180" t="s">
        <v>220</v>
      </c>
      <c r="G135" s="181" t="s">
        <v>221</v>
      </c>
      <c r="H135" s="182">
        <v>52</v>
      </c>
      <c r="I135" s="183"/>
      <c r="J135" s="184">
        <f>ROUND(I135*H135,2)</f>
        <v>0</v>
      </c>
      <c r="K135" s="180" t="s">
        <v>131</v>
      </c>
      <c r="L135" s="52"/>
      <c r="M135" s="185" t="s">
        <v>20</v>
      </c>
      <c r="N135" s="186" t="s">
        <v>45</v>
      </c>
      <c r="O135" s="33"/>
      <c r="P135" s="187">
        <f>O135*H135</f>
        <v>0</v>
      </c>
      <c r="Q135" s="187">
        <v>0.01714</v>
      </c>
      <c r="R135" s="187">
        <f>Q135*H135</f>
        <v>0.89128</v>
      </c>
      <c r="S135" s="187">
        <v>0</v>
      </c>
      <c r="T135" s="188">
        <f>S135*H135</f>
        <v>0</v>
      </c>
      <c r="AR135" s="15" t="s">
        <v>132</v>
      </c>
      <c r="AT135" s="15" t="s">
        <v>127</v>
      </c>
      <c r="AU135" s="15" t="s">
        <v>83</v>
      </c>
      <c r="AY135" s="15" t="s">
        <v>125</v>
      </c>
      <c r="BE135" s="189">
        <f>IF(N135="základní",J135,0)</f>
        <v>0</v>
      </c>
      <c r="BF135" s="189">
        <f>IF(N135="snížená",J135,0)</f>
        <v>0</v>
      </c>
      <c r="BG135" s="189">
        <f>IF(N135="zákl. přenesená",J135,0)</f>
        <v>0</v>
      </c>
      <c r="BH135" s="189">
        <f>IF(N135="sníž. přenesená",J135,0)</f>
        <v>0</v>
      </c>
      <c r="BI135" s="189">
        <f>IF(N135="nulová",J135,0)</f>
        <v>0</v>
      </c>
      <c r="BJ135" s="15" t="s">
        <v>22</v>
      </c>
      <c r="BK135" s="189">
        <f>ROUND(I135*H135,2)</f>
        <v>0</v>
      </c>
      <c r="BL135" s="15" t="s">
        <v>132</v>
      </c>
      <c r="BM135" s="15" t="s">
        <v>222</v>
      </c>
    </row>
    <row r="136" spans="2:47" s="1" customFormat="1" ht="27">
      <c r="B136" s="32"/>
      <c r="C136" s="54"/>
      <c r="D136" s="190" t="s">
        <v>134</v>
      </c>
      <c r="E136" s="54"/>
      <c r="F136" s="191" t="s">
        <v>223</v>
      </c>
      <c r="G136" s="54"/>
      <c r="H136" s="54"/>
      <c r="I136" s="148"/>
      <c r="J136" s="54"/>
      <c r="K136" s="54"/>
      <c r="L136" s="52"/>
      <c r="M136" s="69"/>
      <c r="N136" s="33"/>
      <c r="O136" s="33"/>
      <c r="P136" s="33"/>
      <c r="Q136" s="33"/>
      <c r="R136" s="33"/>
      <c r="S136" s="33"/>
      <c r="T136" s="70"/>
      <c r="AT136" s="15" t="s">
        <v>134</v>
      </c>
      <c r="AU136" s="15" t="s">
        <v>83</v>
      </c>
    </row>
    <row r="137" spans="2:47" s="1" customFormat="1" ht="67.5">
      <c r="B137" s="32"/>
      <c r="C137" s="54"/>
      <c r="D137" s="190" t="s">
        <v>136</v>
      </c>
      <c r="E137" s="54"/>
      <c r="F137" s="194" t="s">
        <v>224</v>
      </c>
      <c r="G137" s="54"/>
      <c r="H137" s="54"/>
      <c r="I137" s="148"/>
      <c r="J137" s="54"/>
      <c r="K137" s="54"/>
      <c r="L137" s="52"/>
      <c r="M137" s="69"/>
      <c r="N137" s="33"/>
      <c r="O137" s="33"/>
      <c r="P137" s="33"/>
      <c r="Q137" s="33"/>
      <c r="R137" s="33"/>
      <c r="S137" s="33"/>
      <c r="T137" s="70"/>
      <c r="AT137" s="15" t="s">
        <v>136</v>
      </c>
      <c r="AU137" s="15" t="s">
        <v>83</v>
      </c>
    </row>
    <row r="138" spans="2:51" s="11" customFormat="1" ht="13.5">
      <c r="B138" s="195"/>
      <c r="C138" s="196"/>
      <c r="D138" s="192" t="s">
        <v>151</v>
      </c>
      <c r="E138" s="197" t="s">
        <v>20</v>
      </c>
      <c r="F138" s="198" t="s">
        <v>225</v>
      </c>
      <c r="G138" s="196"/>
      <c r="H138" s="199">
        <v>52</v>
      </c>
      <c r="I138" s="200"/>
      <c r="J138" s="196"/>
      <c r="K138" s="196"/>
      <c r="L138" s="201"/>
      <c r="M138" s="202"/>
      <c r="N138" s="203"/>
      <c r="O138" s="203"/>
      <c r="P138" s="203"/>
      <c r="Q138" s="203"/>
      <c r="R138" s="203"/>
      <c r="S138" s="203"/>
      <c r="T138" s="204"/>
      <c r="AT138" s="205" t="s">
        <v>151</v>
      </c>
      <c r="AU138" s="205" t="s">
        <v>83</v>
      </c>
      <c r="AV138" s="11" t="s">
        <v>83</v>
      </c>
      <c r="AW138" s="11" t="s">
        <v>37</v>
      </c>
      <c r="AX138" s="11" t="s">
        <v>22</v>
      </c>
      <c r="AY138" s="205" t="s">
        <v>125</v>
      </c>
    </row>
    <row r="139" spans="2:65" s="1" customFormat="1" ht="20.45" customHeight="1">
      <c r="B139" s="32"/>
      <c r="C139" s="178" t="s">
        <v>8</v>
      </c>
      <c r="D139" s="178" t="s">
        <v>127</v>
      </c>
      <c r="E139" s="179" t="s">
        <v>226</v>
      </c>
      <c r="F139" s="180" t="s">
        <v>227</v>
      </c>
      <c r="G139" s="181" t="s">
        <v>147</v>
      </c>
      <c r="H139" s="182">
        <v>72.6</v>
      </c>
      <c r="I139" s="183"/>
      <c r="J139" s="184">
        <f>ROUND(I139*H139,2)</f>
        <v>0</v>
      </c>
      <c r="K139" s="180" t="s">
        <v>131</v>
      </c>
      <c r="L139" s="52"/>
      <c r="M139" s="185" t="s">
        <v>20</v>
      </c>
      <c r="N139" s="186" t="s">
        <v>45</v>
      </c>
      <c r="O139" s="33"/>
      <c r="P139" s="187">
        <f>O139*H139</f>
        <v>0</v>
      </c>
      <c r="Q139" s="187">
        <v>0</v>
      </c>
      <c r="R139" s="187">
        <f>Q139*H139</f>
        <v>0</v>
      </c>
      <c r="S139" s="187">
        <v>0</v>
      </c>
      <c r="T139" s="188">
        <f>S139*H139</f>
        <v>0</v>
      </c>
      <c r="AR139" s="15" t="s">
        <v>132</v>
      </c>
      <c r="AT139" s="15" t="s">
        <v>127</v>
      </c>
      <c r="AU139" s="15" t="s">
        <v>83</v>
      </c>
      <c r="AY139" s="15" t="s">
        <v>125</v>
      </c>
      <c r="BE139" s="189">
        <f>IF(N139="základní",J139,0)</f>
        <v>0</v>
      </c>
      <c r="BF139" s="189">
        <f>IF(N139="snížená",J139,0)</f>
        <v>0</v>
      </c>
      <c r="BG139" s="189">
        <f>IF(N139="zákl. přenesená",J139,0)</f>
        <v>0</v>
      </c>
      <c r="BH139" s="189">
        <f>IF(N139="sníž. přenesená",J139,0)</f>
        <v>0</v>
      </c>
      <c r="BI139" s="189">
        <f>IF(N139="nulová",J139,0)</f>
        <v>0</v>
      </c>
      <c r="BJ139" s="15" t="s">
        <v>22</v>
      </c>
      <c r="BK139" s="189">
        <f>ROUND(I139*H139,2)</f>
        <v>0</v>
      </c>
      <c r="BL139" s="15" t="s">
        <v>132</v>
      </c>
      <c r="BM139" s="15" t="s">
        <v>228</v>
      </c>
    </row>
    <row r="140" spans="2:47" s="1" customFormat="1" ht="40.5">
      <c r="B140" s="32"/>
      <c r="C140" s="54"/>
      <c r="D140" s="190" t="s">
        <v>134</v>
      </c>
      <c r="E140" s="54"/>
      <c r="F140" s="191" t="s">
        <v>229</v>
      </c>
      <c r="G140" s="54"/>
      <c r="H140" s="54"/>
      <c r="I140" s="148"/>
      <c r="J140" s="54"/>
      <c r="K140" s="54"/>
      <c r="L140" s="52"/>
      <c r="M140" s="69"/>
      <c r="N140" s="33"/>
      <c r="O140" s="33"/>
      <c r="P140" s="33"/>
      <c r="Q140" s="33"/>
      <c r="R140" s="33"/>
      <c r="S140" s="33"/>
      <c r="T140" s="70"/>
      <c r="AT140" s="15" t="s">
        <v>134</v>
      </c>
      <c r="AU140" s="15" t="s">
        <v>83</v>
      </c>
    </row>
    <row r="141" spans="2:47" s="1" customFormat="1" ht="202.5">
      <c r="B141" s="32"/>
      <c r="C141" s="54"/>
      <c r="D141" s="190" t="s">
        <v>136</v>
      </c>
      <c r="E141" s="54"/>
      <c r="F141" s="194" t="s">
        <v>230</v>
      </c>
      <c r="G141" s="54"/>
      <c r="H141" s="54"/>
      <c r="I141" s="148"/>
      <c r="J141" s="54"/>
      <c r="K141" s="54"/>
      <c r="L141" s="52"/>
      <c r="M141" s="69"/>
      <c r="N141" s="33"/>
      <c r="O141" s="33"/>
      <c r="P141" s="33"/>
      <c r="Q141" s="33"/>
      <c r="R141" s="33"/>
      <c r="S141" s="33"/>
      <c r="T141" s="70"/>
      <c r="AT141" s="15" t="s">
        <v>136</v>
      </c>
      <c r="AU141" s="15" t="s">
        <v>83</v>
      </c>
    </row>
    <row r="142" spans="2:51" s="11" customFormat="1" ht="13.5">
      <c r="B142" s="195"/>
      <c r="C142" s="196"/>
      <c r="D142" s="190" t="s">
        <v>151</v>
      </c>
      <c r="E142" s="216" t="s">
        <v>20</v>
      </c>
      <c r="F142" s="217" t="s">
        <v>158</v>
      </c>
      <c r="G142" s="196"/>
      <c r="H142" s="218">
        <v>30</v>
      </c>
      <c r="I142" s="200"/>
      <c r="J142" s="196"/>
      <c r="K142" s="196"/>
      <c r="L142" s="201"/>
      <c r="M142" s="202"/>
      <c r="N142" s="203"/>
      <c r="O142" s="203"/>
      <c r="P142" s="203"/>
      <c r="Q142" s="203"/>
      <c r="R142" s="203"/>
      <c r="S142" s="203"/>
      <c r="T142" s="204"/>
      <c r="AT142" s="205" t="s">
        <v>151</v>
      </c>
      <c r="AU142" s="205" t="s">
        <v>83</v>
      </c>
      <c r="AV142" s="11" t="s">
        <v>83</v>
      </c>
      <c r="AW142" s="11" t="s">
        <v>37</v>
      </c>
      <c r="AX142" s="11" t="s">
        <v>74</v>
      </c>
      <c r="AY142" s="205" t="s">
        <v>125</v>
      </c>
    </row>
    <row r="143" spans="2:51" s="11" customFormat="1" ht="13.5">
      <c r="B143" s="195"/>
      <c r="C143" s="196"/>
      <c r="D143" s="190" t="s">
        <v>151</v>
      </c>
      <c r="E143" s="216" t="s">
        <v>20</v>
      </c>
      <c r="F143" s="217" t="s">
        <v>231</v>
      </c>
      <c r="G143" s="196"/>
      <c r="H143" s="218">
        <v>30</v>
      </c>
      <c r="I143" s="200"/>
      <c r="J143" s="196"/>
      <c r="K143" s="196"/>
      <c r="L143" s="201"/>
      <c r="M143" s="202"/>
      <c r="N143" s="203"/>
      <c r="O143" s="203"/>
      <c r="P143" s="203"/>
      <c r="Q143" s="203"/>
      <c r="R143" s="203"/>
      <c r="S143" s="203"/>
      <c r="T143" s="204"/>
      <c r="AT143" s="205" t="s">
        <v>151</v>
      </c>
      <c r="AU143" s="205" t="s">
        <v>83</v>
      </c>
      <c r="AV143" s="11" t="s">
        <v>83</v>
      </c>
      <c r="AW143" s="11" t="s">
        <v>37</v>
      </c>
      <c r="AX143" s="11" t="s">
        <v>74</v>
      </c>
      <c r="AY143" s="205" t="s">
        <v>125</v>
      </c>
    </row>
    <row r="144" spans="2:51" s="11" customFormat="1" ht="13.5">
      <c r="B144" s="195"/>
      <c r="C144" s="196"/>
      <c r="D144" s="192" t="s">
        <v>151</v>
      </c>
      <c r="E144" s="197" t="s">
        <v>20</v>
      </c>
      <c r="F144" s="198" t="s">
        <v>232</v>
      </c>
      <c r="G144" s="196"/>
      <c r="H144" s="199">
        <v>12.6</v>
      </c>
      <c r="I144" s="200"/>
      <c r="J144" s="196"/>
      <c r="K144" s="196"/>
      <c r="L144" s="201"/>
      <c r="M144" s="202"/>
      <c r="N144" s="203"/>
      <c r="O144" s="203"/>
      <c r="P144" s="203"/>
      <c r="Q144" s="203"/>
      <c r="R144" s="203"/>
      <c r="S144" s="203"/>
      <c r="T144" s="204"/>
      <c r="AT144" s="205" t="s">
        <v>151</v>
      </c>
      <c r="AU144" s="205" t="s">
        <v>83</v>
      </c>
      <c r="AV144" s="11" t="s">
        <v>83</v>
      </c>
      <c r="AW144" s="11" t="s">
        <v>37</v>
      </c>
      <c r="AX144" s="11" t="s">
        <v>74</v>
      </c>
      <c r="AY144" s="205" t="s">
        <v>125</v>
      </c>
    </row>
    <row r="145" spans="2:65" s="1" customFormat="1" ht="28.9" customHeight="1">
      <c r="B145" s="32"/>
      <c r="C145" s="178" t="s">
        <v>233</v>
      </c>
      <c r="D145" s="178" t="s">
        <v>127</v>
      </c>
      <c r="E145" s="179" t="s">
        <v>234</v>
      </c>
      <c r="F145" s="180" t="s">
        <v>235</v>
      </c>
      <c r="G145" s="181" t="s">
        <v>147</v>
      </c>
      <c r="H145" s="182">
        <v>213</v>
      </c>
      <c r="I145" s="183"/>
      <c r="J145" s="184">
        <f>ROUND(I145*H145,2)</f>
        <v>0</v>
      </c>
      <c r="K145" s="180" t="s">
        <v>131</v>
      </c>
      <c r="L145" s="52"/>
      <c r="M145" s="185" t="s">
        <v>20</v>
      </c>
      <c r="N145" s="186" t="s">
        <v>45</v>
      </c>
      <c r="O145" s="33"/>
      <c r="P145" s="187">
        <f>O145*H145</f>
        <v>0</v>
      </c>
      <c r="Q145" s="187">
        <v>0</v>
      </c>
      <c r="R145" s="187">
        <f>Q145*H145</f>
        <v>0</v>
      </c>
      <c r="S145" s="187">
        <v>0</v>
      </c>
      <c r="T145" s="188">
        <f>S145*H145</f>
        <v>0</v>
      </c>
      <c r="AR145" s="15" t="s">
        <v>132</v>
      </c>
      <c r="AT145" s="15" t="s">
        <v>127</v>
      </c>
      <c r="AU145" s="15" t="s">
        <v>83</v>
      </c>
      <c r="AY145" s="15" t="s">
        <v>125</v>
      </c>
      <c r="BE145" s="189">
        <f>IF(N145="základní",J145,0)</f>
        <v>0</v>
      </c>
      <c r="BF145" s="189">
        <f>IF(N145="snížená",J145,0)</f>
        <v>0</v>
      </c>
      <c r="BG145" s="189">
        <f>IF(N145="zákl. přenesená",J145,0)</f>
        <v>0</v>
      </c>
      <c r="BH145" s="189">
        <f>IF(N145="sníž. přenesená",J145,0)</f>
        <v>0</v>
      </c>
      <c r="BI145" s="189">
        <f>IF(N145="nulová",J145,0)</f>
        <v>0</v>
      </c>
      <c r="BJ145" s="15" t="s">
        <v>22</v>
      </c>
      <c r="BK145" s="189">
        <f>ROUND(I145*H145,2)</f>
        <v>0</v>
      </c>
      <c r="BL145" s="15" t="s">
        <v>132</v>
      </c>
      <c r="BM145" s="15" t="s">
        <v>236</v>
      </c>
    </row>
    <row r="146" spans="2:47" s="1" customFormat="1" ht="40.5">
      <c r="B146" s="32"/>
      <c r="C146" s="54"/>
      <c r="D146" s="190" t="s">
        <v>134</v>
      </c>
      <c r="E146" s="54"/>
      <c r="F146" s="191" t="s">
        <v>237</v>
      </c>
      <c r="G146" s="54"/>
      <c r="H146" s="54"/>
      <c r="I146" s="148"/>
      <c r="J146" s="54"/>
      <c r="K146" s="54"/>
      <c r="L146" s="52"/>
      <c r="M146" s="69"/>
      <c r="N146" s="33"/>
      <c r="O146" s="33"/>
      <c r="P146" s="33"/>
      <c r="Q146" s="33"/>
      <c r="R146" s="33"/>
      <c r="S146" s="33"/>
      <c r="T146" s="70"/>
      <c r="AT146" s="15" t="s">
        <v>134</v>
      </c>
      <c r="AU146" s="15" t="s">
        <v>83</v>
      </c>
    </row>
    <row r="147" spans="2:47" s="1" customFormat="1" ht="202.5">
      <c r="B147" s="32"/>
      <c r="C147" s="54"/>
      <c r="D147" s="190" t="s">
        <v>136</v>
      </c>
      <c r="E147" s="54"/>
      <c r="F147" s="194" t="s">
        <v>230</v>
      </c>
      <c r="G147" s="54"/>
      <c r="H147" s="54"/>
      <c r="I147" s="148"/>
      <c r="J147" s="54"/>
      <c r="K147" s="54"/>
      <c r="L147" s="52"/>
      <c r="M147" s="69"/>
      <c r="N147" s="33"/>
      <c r="O147" s="33"/>
      <c r="P147" s="33"/>
      <c r="Q147" s="33"/>
      <c r="R147" s="33"/>
      <c r="S147" s="33"/>
      <c r="T147" s="70"/>
      <c r="AT147" s="15" t="s">
        <v>136</v>
      </c>
      <c r="AU147" s="15" t="s">
        <v>83</v>
      </c>
    </row>
    <row r="148" spans="2:51" s="11" customFormat="1" ht="13.5">
      <c r="B148" s="195"/>
      <c r="C148" s="196"/>
      <c r="D148" s="190" t="s">
        <v>151</v>
      </c>
      <c r="E148" s="216" t="s">
        <v>20</v>
      </c>
      <c r="F148" s="217" t="s">
        <v>238</v>
      </c>
      <c r="G148" s="196"/>
      <c r="H148" s="218">
        <v>150</v>
      </c>
      <c r="I148" s="200"/>
      <c r="J148" s="196"/>
      <c r="K148" s="196"/>
      <c r="L148" s="201"/>
      <c r="M148" s="202"/>
      <c r="N148" s="203"/>
      <c r="O148" s="203"/>
      <c r="P148" s="203"/>
      <c r="Q148" s="203"/>
      <c r="R148" s="203"/>
      <c r="S148" s="203"/>
      <c r="T148" s="204"/>
      <c r="AT148" s="205" t="s">
        <v>151</v>
      </c>
      <c r="AU148" s="205" t="s">
        <v>83</v>
      </c>
      <c r="AV148" s="11" t="s">
        <v>83</v>
      </c>
      <c r="AW148" s="11" t="s">
        <v>37</v>
      </c>
      <c r="AX148" s="11" t="s">
        <v>74</v>
      </c>
      <c r="AY148" s="205" t="s">
        <v>125</v>
      </c>
    </row>
    <row r="149" spans="2:51" s="11" customFormat="1" ht="13.5">
      <c r="B149" s="195"/>
      <c r="C149" s="196"/>
      <c r="D149" s="192" t="s">
        <v>151</v>
      </c>
      <c r="E149" s="197" t="s">
        <v>20</v>
      </c>
      <c r="F149" s="198" t="s">
        <v>239</v>
      </c>
      <c r="G149" s="196"/>
      <c r="H149" s="199">
        <v>63</v>
      </c>
      <c r="I149" s="200"/>
      <c r="J149" s="196"/>
      <c r="K149" s="196"/>
      <c r="L149" s="201"/>
      <c r="M149" s="202"/>
      <c r="N149" s="203"/>
      <c r="O149" s="203"/>
      <c r="P149" s="203"/>
      <c r="Q149" s="203"/>
      <c r="R149" s="203"/>
      <c r="S149" s="203"/>
      <c r="T149" s="204"/>
      <c r="AT149" s="205" t="s">
        <v>151</v>
      </c>
      <c r="AU149" s="205" t="s">
        <v>83</v>
      </c>
      <c r="AV149" s="11" t="s">
        <v>83</v>
      </c>
      <c r="AW149" s="11" t="s">
        <v>37</v>
      </c>
      <c r="AX149" s="11" t="s">
        <v>74</v>
      </c>
      <c r="AY149" s="205" t="s">
        <v>125</v>
      </c>
    </row>
    <row r="150" spans="2:65" s="1" customFormat="1" ht="20.45" customHeight="1">
      <c r="B150" s="32"/>
      <c r="C150" s="178" t="s">
        <v>240</v>
      </c>
      <c r="D150" s="178" t="s">
        <v>127</v>
      </c>
      <c r="E150" s="179" t="s">
        <v>241</v>
      </c>
      <c r="F150" s="180" t="s">
        <v>242</v>
      </c>
      <c r="G150" s="181" t="s">
        <v>147</v>
      </c>
      <c r="H150" s="182">
        <v>12.6</v>
      </c>
      <c r="I150" s="183"/>
      <c r="J150" s="184">
        <f>ROUND(I150*H150,2)</f>
        <v>0</v>
      </c>
      <c r="K150" s="180" t="s">
        <v>131</v>
      </c>
      <c r="L150" s="52"/>
      <c r="M150" s="185" t="s">
        <v>20</v>
      </c>
      <c r="N150" s="186" t="s">
        <v>45</v>
      </c>
      <c r="O150" s="33"/>
      <c r="P150" s="187">
        <f>O150*H150</f>
        <v>0</v>
      </c>
      <c r="Q150" s="187">
        <v>0</v>
      </c>
      <c r="R150" s="187">
        <f>Q150*H150</f>
        <v>0</v>
      </c>
      <c r="S150" s="187">
        <v>0</v>
      </c>
      <c r="T150" s="188">
        <f>S150*H150</f>
        <v>0</v>
      </c>
      <c r="AR150" s="15" t="s">
        <v>132</v>
      </c>
      <c r="AT150" s="15" t="s">
        <v>127</v>
      </c>
      <c r="AU150" s="15" t="s">
        <v>83</v>
      </c>
      <c r="AY150" s="15" t="s">
        <v>125</v>
      </c>
      <c r="BE150" s="189">
        <f>IF(N150="základní",J150,0)</f>
        <v>0</v>
      </c>
      <c r="BF150" s="189">
        <f>IF(N150="snížená",J150,0)</f>
        <v>0</v>
      </c>
      <c r="BG150" s="189">
        <f>IF(N150="zákl. přenesená",J150,0)</f>
        <v>0</v>
      </c>
      <c r="BH150" s="189">
        <f>IF(N150="sníž. přenesená",J150,0)</f>
        <v>0</v>
      </c>
      <c r="BI150" s="189">
        <f>IF(N150="nulová",J150,0)</f>
        <v>0</v>
      </c>
      <c r="BJ150" s="15" t="s">
        <v>22</v>
      </c>
      <c r="BK150" s="189">
        <f>ROUND(I150*H150,2)</f>
        <v>0</v>
      </c>
      <c r="BL150" s="15" t="s">
        <v>132</v>
      </c>
      <c r="BM150" s="15" t="s">
        <v>243</v>
      </c>
    </row>
    <row r="151" spans="2:47" s="1" customFormat="1" ht="27">
      <c r="B151" s="32"/>
      <c r="C151" s="54"/>
      <c r="D151" s="190" t="s">
        <v>134</v>
      </c>
      <c r="E151" s="54"/>
      <c r="F151" s="191" t="s">
        <v>244</v>
      </c>
      <c r="G151" s="54"/>
      <c r="H151" s="54"/>
      <c r="I151" s="148"/>
      <c r="J151" s="54"/>
      <c r="K151" s="54"/>
      <c r="L151" s="52"/>
      <c r="M151" s="69"/>
      <c r="N151" s="33"/>
      <c r="O151" s="33"/>
      <c r="P151" s="33"/>
      <c r="Q151" s="33"/>
      <c r="R151" s="33"/>
      <c r="S151" s="33"/>
      <c r="T151" s="70"/>
      <c r="AT151" s="15" t="s">
        <v>134</v>
      </c>
      <c r="AU151" s="15" t="s">
        <v>83</v>
      </c>
    </row>
    <row r="152" spans="2:47" s="1" customFormat="1" ht="175.5">
      <c r="B152" s="32"/>
      <c r="C152" s="54"/>
      <c r="D152" s="190" t="s">
        <v>136</v>
      </c>
      <c r="E152" s="54"/>
      <c r="F152" s="194" t="s">
        <v>245</v>
      </c>
      <c r="G152" s="54"/>
      <c r="H152" s="54"/>
      <c r="I152" s="148"/>
      <c r="J152" s="54"/>
      <c r="K152" s="54"/>
      <c r="L152" s="52"/>
      <c r="M152" s="69"/>
      <c r="N152" s="33"/>
      <c r="O152" s="33"/>
      <c r="P152" s="33"/>
      <c r="Q152" s="33"/>
      <c r="R152" s="33"/>
      <c r="S152" s="33"/>
      <c r="T152" s="70"/>
      <c r="AT152" s="15" t="s">
        <v>136</v>
      </c>
      <c r="AU152" s="15" t="s">
        <v>83</v>
      </c>
    </row>
    <row r="153" spans="2:51" s="11" customFormat="1" ht="13.5">
      <c r="B153" s="195"/>
      <c r="C153" s="196"/>
      <c r="D153" s="192" t="s">
        <v>151</v>
      </c>
      <c r="E153" s="197" t="s">
        <v>20</v>
      </c>
      <c r="F153" s="198" t="s">
        <v>246</v>
      </c>
      <c r="G153" s="196"/>
      <c r="H153" s="199">
        <v>12.6</v>
      </c>
      <c r="I153" s="200"/>
      <c r="J153" s="196"/>
      <c r="K153" s="196"/>
      <c r="L153" s="201"/>
      <c r="M153" s="202"/>
      <c r="N153" s="203"/>
      <c r="O153" s="203"/>
      <c r="P153" s="203"/>
      <c r="Q153" s="203"/>
      <c r="R153" s="203"/>
      <c r="S153" s="203"/>
      <c r="T153" s="204"/>
      <c r="AT153" s="205" t="s">
        <v>151</v>
      </c>
      <c r="AU153" s="205" t="s">
        <v>83</v>
      </c>
      <c r="AV153" s="11" t="s">
        <v>83</v>
      </c>
      <c r="AW153" s="11" t="s">
        <v>37</v>
      </c>
      <c r="AX153" s="11" t="s">
        <v>22</v>
      </c>
      <c r="AY153" s="205" t="s">
        <v>125</v>
      </c>
    </row>
    <row r="154" spans="2:65" s="1" customFormat="1" ht="20.45" customHeight="1">
      <c r="B154" s="32"/>
      <c r="C154" s="178" t="s">
        <v>247</v>
      </c>
      <c r="D154" s="178" t="s">
        <v>127</v>
      </c>
      <c r="E154" s="179" t="s">
        <v>248</v>
      </c>
      <c r="F154" s="180" t="s">
        <v>249</v>
      </c>
      <c r="G154" s="181" t="s">
        <v>147</v>
      </c>
      <c r="H154" s="182">
        <v>30</v>
      </c>
      <c r="I154" s="183"/>
      <c r="J154" s="184">
        <f>ROUND(I154*H154,2)</f>
        <v>0</v>
      </c>
      <c r="K154" s="180" t="s">
        <v>131</v>
      </c>
      <c r="L154" s="52"/>
      <c r="M154" s="185" t="s">
        <v>20</v>
      </c>
      <c r="N154" s="186" t="s">
        <v>45</v>
      </c>
      <c r="O154" s="33"/>
      <c r="P154" s="187">
        <f>O154*H154</f>
        <v>0</v>
      </c>
      <c r="Q154" s="187">
        <v>0</v>
      </c>
      <c r="R154" s="187">
        <f>Q154*H154</f>
        <v>0</v>
      </c>
      <c r="S154" s="187">
        <v>0</v>
      </c>
      <c r="T154" s="188">
        <f>S154*H154</f>
        <v>0</v>
      </c>
      <c r="AR154" s="15" t="s">
        <v>132</v>
      </c>
      <c r="AT154" s="15" t="s">
        <v>127</v>
      </c>
      <c r="AU154" s="15" t="s">
        <v>83</v>
      </c>
      <c r="AY154" s="15" t="s">
        <v>125</v>
      </c>
      <c r="BE154" s="189">
        <f>IF(N154="základní",J154,0)</f>
        <v>0</v>
      </c>
      <c r="BF154" s="189">
        <f>IF(N154="snížená",J154,0)</f>
        <v>0</v>
      </c>
      <c r="BG154" s="189">
        <f>IF(N154="zákl. přenesená",J154,0)</f>
        <v>0</v>
      </c>
      <c r="BH154" s="189">
        <f>IF(N154="sníž. přenesená",J154,0)</f>
        <v>0</v>
      </c>
      <c r="BI154" s="189">
        <f>IF(N154="nulová",J154,0)</f>
        <v>0</v>
      </c>
      <c r="BJ154" s="15" t="s">
        <v>22</v>
      </c>
      <c r="BK154" s="189">
        <f>ROUND(I154*H154,2)</f>
        <v>0</v>
      </c>
      <c r="BL154" s="15" t="s">
        <v>132</v>
      </c>
      <c r="BM154" s="15" t="s">
        <v>250</v>
      </c>
    </row>
    <row r="155" spans="2:47" s="1" customFormat="1" ht="40.5">
      <c r="B155" s="32"/>
      <c r="C155" s="54"/>
      <c r="D155" s="190" t="s">
        <v>134</v>
      </c>
      <c r="E155" s="54"/>
      <c r="F155" s="191" t="s">
        <v>251</v>
      </c>
      <c r="G155" s="54"/>
      <c r="H155" s="54"/>
      <c r="I155" s="148"/>
      <c r="J155" s="54"/>
      <c r="K155" s="54"/>
      <c r="L155" s="52"/>
      <c r="M155" s="69"/>
      <c r="N155" s="33"/>
      <c r="O155" s="33"/>
      <c r="P155" s="33"/>
      <c r="Q155" s="33"/>
      <c r="R155" s="33"/>
      <c r="S155" s="33"/>
      <c r="T155" s="70"/>
      <c r="AT155" s="15" t="s">
        <v>134</v>
      </c>
      <c r="AU155" s="15" t="s">
        <v>83</v>
      </c>
    </row>
    <row r="156" spans="2:47" s="1" customFormat="1" ht="108">
      <c r="B156" s="32"/>
      <c r="C156" s="54"/>
      <c r="D156" s="190" t="s">
        <v>136</v>
      </c>
      <c r="E156" s="54"/>
      <c r="F156" s="194" t="s">
        <v>252</v>
      </c>
      <c r="G156" s="54"/>
      <c r="H156" s="54"/>
      <c r="I156" s="148"/>
      <c r="J156" s="54"/>
      <c r="K156" s="54"/>
      <c r="L156" s="52"/>
      <c r="M156" s="69"/>
      <c r="N156" s="33"/>
      <c r="O156" s="33"/>
      <c r="P156" s="33"/>
      <c r="Q156" s="33"/>
      <c r="R156" s="33"/>
      <c r="S156" s="33"/>
      <c r="T156" s="70"/>
      <c r="AT156" s="15" t="s">
        <v>136</v>
      </c>
      <c r="AU156" s="15" t="s">
        <v>83</v>
      </c>
    </row>
    <row r="157" spans="2:51" s="11" customFormat="1" ht="13.5">
      <c r="B157" s="195"/>
      <c r="C157" s="196"/>
      <c r="D157" s="192" t="s">
        <v>151</v>
      </c>
      <c r="E157" s="197" t="s">
        <v>20</v>
      </c>
      <c r="F157" s="198" t="s">
        <v>253</v>
      </c>
      <c r="G157" s="196"/>
      <c r="H157" s="199">
        <v>30</v>
      </c>
      <c r="I157" s="200"/>
      <c r="J157" s="196"/>
      <c r="K157" s="196"/>
      <c r="L157" s="201"/>
      <c r="M157" s="202"/>
      <c r="N157" s="203"/>
      <c r="O157" s="203"/>
      <c r="P157" s="203"/>
      <c r="Q157" s="203"/>
      <c r="R157" s="203"/>
      <c r="S157" s="203"/>
      <c r="T157" s="204"/>
      <c r="AT157" s="205" t="s">
        <v>151</v>
      </c>
      <c r="AU157" s="205" t="s">
        <v>83</v>
      </c>
      <c r="AV157" s="11" t="s">
        <v>83</v>
      </c>
      <c r="AW157" s="11" t="s">
        <v>37</v>
      </c>
      <c r="AX157" s="11" t="s">
        <v>22</v>
      </c>
      <c r="AY157" s="205" t="s">
        <v>125</v>
      </c>
    </row>
    <row r="158" spans="2:65" s="1" customFormat="1" ht="20.45" customHeight="1">
      <c r="B158" s="32"/>
      <c r="C158" s="178" t="s">
        <v>254</v>
      </c>
      <c r="D158" s="178" t="s">
        <v>127</v>
      </c>
      <c r="E158" s="179" t="s">
        <v>255</v>
      </c>
      <c r="F158" s="180" t="s">
        <v>256</v>
      </c>
      <c r="G158" s="181" t="s">
        <v>147</v>
      </c>
      <c r="H158" s="182">
        <v>42.6</v>
      </c>
      <c r="I158" s="183"/>
      <c r="J158" s="184">
        <f>ROUND(I158*H158,2)</f>
        <v>0</v>
      </c>
      <c r="K158" s="180" t="s">
        <v>131</v>
      </c>
      <c r="L158" s="52"/>
      <c r="M158" s="185" t="s">
        <v>20</v>
      </c>
      <c r="N158" s="186" t="s">
        <v>45</v>
      </c>
      <c r="O158" s="33"/>
      <c r="P158" s="187">
        <f>O158*H158</f>
        <v>0</v>
      </c>
      <c r="Q158" s="187">
        <v>0</v>
      </c>
      <c r="R158" s="187">
        <f>Q158*H158</f>
        <v>0</v>
      </c>
      <c r="S158" s="187">
        <v>0</v>
      </c>
      <c r="T158" s="188">
        <f>S158*H158</f>
        <v>0</v>
      </c>
      <c r="AR158" s="15" t="s">
        <v>132</v>
      </c>
      <c r="AT158" s="15" t="s">
        <v>127</v>
      </c>
      <c r="AU158" s="15" t="s">
        <v>83</v>
      </c>
      <c r="AY158" s="15" t="s">
        <v>125</v>
      </c>
      <c r="BE158" s="189">
        <f>IF(N158="základní",J158,0)</f>
        <v>0</v>
      </c>
      <c r="BF158" s="189">
        <f>IF(N158="snížená",J158,0)</f>
        <v>0</v>
      </c>
      <c r="BG158" s="189">
        <f>IF(N158="zákl. přenesená",J158,0)</f>
        <v>0</v>
      </c>
      <c r="BH158" s="189">
        <f>IF(N158="sníž. přenesená",J158,0)</f>
        <v>0</v>
      </c>
      <c r="BI158" s="189">
        <f>IF(N158="nulová",J158,0)</f>
        <v>0</v>
      </c>
      <c r="BJ158" s="15" t="s">
        <v>22</v>
      </c>
      <c r="BK158" s="189">
        <f>ROUND(I158*H158,2)</f>
        <v>0</v>
      </c>
      <c r="BL158" s="15" t="s">
        <v>132</v>
      </c>
      <c r="BM158" s="15" t="s">
        <v>257</v>
      </c>
    </row>
    <row r="159" spans="2:47" s="1" customFormat="1" ht="13.5">
      <c r="B159" s="32"/>
      <c r="C159" s="54"/>
      <c r="D159" s="190" t="s">
        <v>134</v>
      </c>
      <c r="E159" s="54"/>
      <c r="F159" s="191" t="s">
        <v>256</v>
      </c>
      <c r="G159" s="54"/>
      <c r="H159" s="54"/>
      <c r="I159" s="148"/>
      <c r="J159" s="54"/>
      <c r="K159" s="54"/>
      <c r="L159" s="52"/>
      <c r="M159" s="69"/>
      <c r="N159" s="33"/>
      <c r="O159" s="33"/>
      <c r="P159" s="33"/>
      <c r="Q159" s="33"/>
      <c r="R159" s="33"/>
      <c r="S159" s="33"/>
      <c r="T159" s="70"/>
      <c r="AT159" s="15" t="s">
        <v>134</v>
      </c>
      <c r="AU159" s="15" t="s">
        <v>83</v>
      </c>
    </row>
    <row r="160" spans="2:47" s="1" customFormat="1" ht="202.5">
      <c r="B160" s="32"/>
      <c r="C160" s="54"/>
      <c r="D160" s="190" t="s">
        <v>136</v>
      </c>
      <c r="E160" s="54"/>
      <c r="F160" s="194" t="s">
        <v>258</v>
      </c>
      <c r="G160" s="54"/>
      <c r="H160" s="54"/>
      <c r="I160" s="148"/>
      <c r="J160" s="54"/>
      <c r="K160" s="54"/>
      <c r="L160" s="52"/>
      <c r="M160" s="69"/>
      <c r="N160" s="33"/>
      <c r="O160" s="33"/>
      <c r="P160" s="33"/>
      <c r="Q160" s="33"/>
      <c r="R160" s="33"/>
      <c r="S160" s="33"/>
      <c r="T160" s="70"/>
      <c r="AT160" s="15" t="s">
        <v>136</v>
      </c>
      <c r="AU160" s="15" t="s">
        <v>83</v>
      </c>
    </row>
    <row r="161" spans="2:51" s="11" customFormat="1" ht="13.5">
      <c r="B161" s="195"/>
      <c r="C161" s="196"/>
      <c r="D161" s="190" t="s">
        <v>151</v>
      </c>
      <c r="E161" s="216" t="s">
        <v>20</v>
      </c>
      <c r="F161" s="217" t="s">
        <v>231</v>
      </c>
      <c r="G161" s="196"/>
      <c r="H161" s="218">
        <v>30</v>
      </c>
      <c r="I161" s="200"/>
      <c r="J161" s="196"/>
      <c r="K161" s="196"/>
      <c r="L161" s="201"/>
      <c r="M161" s="202"/>
      <c r="N161" s="203"/>
      <c r="O161" s="203"/>
      <c r="P161" s="203"/>
      <c r="Q161" s="203"/>
      <c r="R161" s="203"/>
      <c r="S161" s="203"/>
      <c r="T161" s="204"/>
      <c r="AT161" s="205" t="s">
        <v>151</v>
      </c>
      <c r="AU161" s="205" t="s">
        <v>83</v>
      </c>
      <c r="AV161" s="11" t="s">
        <v>83</v>
      </c>
      <c r="AW161" s="11" t="s">
        <v>37</v>
      </c>
      <c r="AX161" s="11" t="s">
        <v>74</v>
      </c>
      <c r="AY161" s="205" t="s">
        <v>125</v>
      </c>
    </row>
    <row r="162" spans="2:51" s="11" customFormat="1" ht="13.5">
      <c r="B162" s="195"/>
      <c r="C162" s="196"/>
      <c r="D162" s="192" t="s">
        <v>151</v>
      </c>
      <c r="E162" s="197" t="s">
        <v>20</v>
      </c>
      <c r="F162" s="198" t="s">
        <v>232</v>
      </c>
      <c r="G162" s="196"/>
      <c r="H162" s="199">
        <v>12.6</v>
      </c>
      <c r="I162" s="200"/>
      <c r="J162" s="196"/>
      <c r="K162" s="196"/>
      <c r="L162" s="201"/>
      <c r="M162" s="202"/>
      <c r="N162" s="203"/>
      <c r="O162" s="203"/>
      <c r="P162" s="203"/>
      <c r="Q162" s="203"/>
      <c r="R162" s="203"/>
      <c r="S162" s="203"/>
      <c r="T162" s="204"/>
      <c r="AT162" s="205" t="s">
        <v>151</v>
      </c>
      <c r="AU162" s="205" t="s">
        <v>83</v>
      </c>
      <c r="AV162" s="11" t="s">
        <v>83</v>
      </c>
      <c r="AW162" s="11" t="s">
        <v>37</v>
      </c>
      <c r="AX162" s="11" t="s">
        <v>74</v>
      </c>
      <c r="AY162" s="205" t="s">
        <v>125</v>
      </c>
    </row>
    <row r="163" spans="2:65" s="1" customFormat="1" ht="20.45" customHeight="1">
      <c r="B163" s="32"/>
      <c r="C163" s="178" t="s">
        <v>259</v>
      </c>
      <c r="D163" s="178" t="s">
        <v>127</v>
      </c>
      <c r="E163" s="179" t="s">
        <v>260</v>
      </c>
      <c r="F163" s="180" t="s">
        <v>261</v>
      </c>
      <c r="G163" s="181" t="s">
        <v>262</v>
      </c>
      <c r="H163" s="182">
        <v>114.367</v>
      </c>
      <c r="I163" s="183"/>
      <c r="J163" s="184">
        <f>ROUND(I163*H163,2)</f>
        <v>0</v>
      </c>
      <c r="K163" s="180" t="s">
        <v>20</v>
      </c>
      <c r="L163" s="52"/>
      <c r="M163" s="185" t="s">
        <v>20</v>
      </c>
      <c r="N163" s="186" t="s">
        <v>45</v>
      </c>
      <c r="O163" s="33"/>
      <c r="P163" s="187">
        <f>O163*H163</f>
        <v>0</v>
      </c>
      <c r="Q163" s="187">
        <v>0</v>
      </c>
      <c r="R163" s="187">
        <f>Q163*H163</f>
        <v>0</v>
      </c>
      <c r="S163" s="187">
        <v>0</v>
      </c>
      <c r="T163" s="188">
        <f>S163*H163</f>
        <v>0</v>
      </c>
      <c r="AR163" s="15" t="s">
        <v>132</v>
      </c>
      <c r="AT163" s="15" t="s">
        <v>127</v>
      </c>
      <c r="AU163" s="15" t="s">
        <v>83</v>
      </c>
      <c r="AY163" s="15" t="s">
        <v>125</v>
      </c>
      <c r="BE163" s="189">
        <f>IF(N163="základní",J163,0)</f>
        <v>0</v>
      </c>
      <c r="BF163" s="189">
        <f>IF(N163="snížená",J163,0)</f>
        <v>0</v>
      </c>
      <c r="BG163" s="189">
        <f>IF(N163="zákl. přenesená",J163,0)</f>
        <v>0</v>
      </c>
      <c r="BH163" s="189">
        <f>IF(N163="sníž. přenesená",J163,0)</f>
        <v>0</v>
      </c>
      <c r="BI163" s="189">
        <f>IF(N163="nulová",J163,0)</f>
        <v>0</v>
      </c>
      <c r="BJ163" s="15" t="s">
        <v>22</v>
      </c>
      <c r="BK163" s="189">
        <f>ROUND(I163*H163,2)</f>
        <v>0</v>
      </c>
      <c r="BL163" s="15" t="s">
        <v>132</v>
      </c>
      <c r="BM163" s="15" t="s">
        <v>263</v>
      </c>
    </row>
    <row r="164" spans="2:47" s="1" customFormat="1" ht="13.5">
      <c r="B164" s="32"/>
      <c r="C164" s="54"/>
      <c r="D164" s="190" t="s">
        <v>134</v>
      </c>
      <c r="E164" s="54"/>
      <c r="F164" s="191" t="s">
        <v>261</v>
      </c>
      <c r="G164" s="54"/>
      <c r="H164" s="54"/>
      <c r="I164" s="148"/>
      <c r="J164" s="54"/>
      <c r="K164" s="54"/>
      <c r="L164" s="52"/>
      <c r="M164" s="69"/>
      <c r="N164" s="33"/>
      <c r="O164" s="33"/>
      <c r="P164" s="33"/>
      <c r="Q164" s="33"/>
      <c r="R164" s="33"/>
      <c r="S164" s="33"/>
      <c r="T164" s="70"/>
      <c r="AT164" s="15" t="s">
        <v>134</v>
      </c>
      <c r="AU164" s="15" t="s">
        <v>83</v>
      </c>
    </row>
    <row r="165" spans="2:51" s="11" customFormat="1" ht="13.5">
      <c r="B165" s="195"/>
      <c r="C165" s="196"/>
      <c r="D165" s="190" t="s">
        <v>151</v>
      </c>
      <c r="E165" s="216" t="s">
        <v>20</v>
      </c>
      <c r="F165" s="217" t="s">
        <v>264</v>
      </c>
      <c r="G165" s="196"/>
      <c r="H165" s="218">
        <v>5.375</v>
      </c>
      <c r="I165" s="200"/>
      <c r="J165" s="196"/>
      <c r="K165" s="196"/>
      <c r="L165" s="201"/>
      <c r="M165" s="202"/>
      <c r="N165" s="203"/>
      <c r="O165" s="203"/>
      <c r="P165" s="203"/>
      <c r="Q165" s="203"/>
      <c r="R165" s="203"/>
      <c r="S165" s="203"/>
      <c r="T165" s="204"/>
      <c r="AT165" s="205" t="s">
        <v>151</v>
      </c>
      <c r="AU165" s="205" t="s">
        <v>83</v>
      </c>
      <c r="AV165" s="11" t="s">
        <v>83</v>
      </c>
      <c r="AW165" s="11" t="s">
        <v>37</v>
      </c>
      <c r="AX165" s="11" t="s">
        <v>74</v>
      </c>
      <c r="AY165" s="205" t="s">
        <v>125</v>
      </c>
    </row>
    <row r="166" spans="2:51" s="11" customFormat="1" ht="13.5">
      <c r="B166" s="195"/>
      <c r="C166" s="196"/>
      <c r="D166" s="190" t="s">
        <v>151</v>
      </c>
      <c r="E166" s="216" t="s">
        <v>20</v>
      </c>
      <c r="F166" s="217" t="s">
        <v>265</v>
      </c>
      <c r="G166" s="196"/>
      <c r="H166" s="218">
        <v>60</v>
      </c>
      <c r="I166" s="200"/>
      <c r="J166" s="196"/>
      <c r="K166" s="196"/>
      <c r="L166" s="201"/>
      <c r="M166" s="202"/>
      <c r="N166" s="203"/>
      <c r="O166" s="203"/>
      <c r="P166" s="203"/>
      <c r="Q166" s="203"/>
      <c r="R166" s="203"/>
      <c r="S166" s="203"/>
      <c r="T166" s="204"/>
      <c r="AT166" s="205" t="s">
        <v>151</v>
      </c>
      <c r="AU166" s="205" t="s">
        <v>83</v>
      </c>
      <c r="AV166" s="11" t="s">
        <v>83</v>
      </c>
      <c r="AW166" s="11" t="s">
        <v>37</v>
      </c>
      <c r="AX166" s="11" t="s">
        <v>74</v>
      </c>
      <c r="AY166" s="205" t="s">
        <v>125</v>
      </c>
    </row>
    <row r="167" spans="2:51" s="11" customFormat="1" ht="13.5">
      <c r="B167" s="195"/>
      <c r="C167" s="196"/>
      <c r="D167" s="190" t="s">
        <v>151</v>
      </c>
      <c r="E167" s="216" t="s">
        <v>20</v>
      </c>
      <c r="F167" s="217" t="s">
        <v>266</v>
      </c>
      <c r="G167" s="196"/>
      <c r="H167" s="218">
        <v>22.68</v>
      </c>
      <c r="I167" s="200"/>
      <c r="J167" s="196"/>
      <c r="K167" s="196"/>
      <c r="L167" s="201"/>
      <c r="M167" s="202"/>
      <c r="N167" s="203"/>
      <c r="O167" s="203"/>
      <c r="P167" s="203"/>
      <c r="Q167" s="203"/>
      <c r="R167" s="203"/>
      <c r="S167" s="203"/>
      <c r="T167" s="204"/>
      <c r="AT167" s="205" t="s">
        <v>151</v>
      </c>
      <c r="AU167" s="205" t="s">
        <v>83</v>
      </c>
      <c r="AV167" s="11" t="s">
        <v>83</v>
      </c>
      <c r="AW167" s="11" t="s">
        <v>37</v>
      </c>
      <c r="AX167" s="11" t="s">
        <v>74</v>
      </c>
      <c r="AY167" s="205" t="s">
        <v>125</v>
      </c>
    </row>
    <row r="168" spans="2:51" s="11" customFormat="1" ht="13.5">
      <c r="B168" s="195"/>
      <c r="C168" s="196"/>
      <c r="D168" s="190" t="s">
        <v>151</v>
      </c>
      <c r="E168" s="216" t="s">
        <v>20</v>
      </c>
      <c r="F168" s="217" t="s">
        <v>267</v>
      </c>
      <c r="G168" s="196"/>
      <c r="H168" s="218">
        <v>18.108</v>
      </c>
      <c r="I168" s="200"/>
      <c r="J168" s="196"/>
      <c r="K168" s="196"/>
      <c r="L168" s="201"/>
      <c r="M168" s="202"/>
      <c r="N168" s="203"/>
      <c r="O168" s="203"/>
      <c r="P168" s="203"/>
      <c r="Q168" s="203"/>
      <c r="R168" s="203"/>
      <c r="S168" s="203"/>
      <c r="T168" s="204"/>
      <c r="AT168" s="205" t="s">
        <v>151</v>
      </c>
      <c r="AU168" s="205" t="s">
        <v>83</v>
      </c>
      <c r="AV168" s="11" t="s">
        <v>83</v>
      </c>
      <c r="AW168" s="11" t="s">
        <v>37</v>
      </c>
      <c r="AX168" s="11" t="s">
        <v>74</v>
      </c>
      <c r="AY168" s="205" t="s">
        <v>125</v>
      </c>
    </row>
    <row r="169" spans="2:51" s="11" customFormat="1" ht="13.5">
      <c r="B169" s="195"/>
      <c r="C169" s="196"/>
      <c r="D169" s="192" t="s">
        <v>151</v>
      </c>
      <c r="E169" s="197" t="s">
        <v>20</v>
      </c>
      <c r="F169" s="198" t="s">
        <v>268</v>
      </c>
      <c r="G169" s="196"/>
      <c r="H169" s="199">
        <v>8.204</v>
      </c>
      <c r="I169" s="200"/>
      <c r="J169" s="196"/>
      <c r="K169" s="196"/>
      <c r="L169" s="201"/>
      <c r="M169" s="202"/>
      <c r="N169" s="203"/>
      <c r="O169" s="203"/>
      <c r="P169" s="203"/>
      <c r="Q169" s="203"/>
      <c r="R169" s="203"/>
      <c r="S169" s="203"/>
      <c r="T169" s="204"/>
      <c r="AT169" s="205" t="s">
        <v>151</v>
      </c>
      <c r="AU169" s="205" t="s">
        <v>83</v>
      </c>
      <c r="AV169" s="11" t="s">
        <v>83</v>
      </c>
      <c r="AW169" s="11" t="s">
        <v>37</v>
      </c>
      <c r="AX169" s="11" t="s">
        <v>74</v>
      </c>
      <c r="AY169" s="205" t="s">
        <v>125</v>
      </c>
    </row>
    <row r="170" spans="2:65" s="1" customFormat="1" ht="20.45" customHeight="1">
      <c r="B170" s="32"/>
      <c r="C170" s="178" t="s">
        <v>7</v>
      </c>
      <c r="D170" s="178" t="s">
        <v>127</v>
      </c>
      <c r="E170" s="179" t="s">
        <v>269</v>
      </c>
      <c r="F170" s="180" t="s">
        <v>270</v>
      </c>
      <c r="G170" s="181" t="s">
        <v>147</v>
      </c>
      <c r="H170" s="182">
        <v>24.261</v>
      </c>
      <c r="I170" s="183"/>
      <c r="J170" s="184">
        <f>ROUND(I170*H170,2)</f>
        <v>0</v>
      </c>
      <c r="K170" s="180" t="s">
        <v>131</v>
      </c>
      <c r="L170" s="52"/>
      <c r="M170" s="185" t="s">
        <v>20</v>
      </c>
      <c r="N170" s="186" t="s">
        <v>45</v>
      </c>
      <c r="O170" s="33"/>
      <c r="P170" s="187">
        <f>O170*H170</f>
        <v>0</v>
      </c>
      <c r="Q170" s="187">
        <v>0</v>
      </c>
      <c r="R170" s="187">
        <f>Q170*H170</f>
        <v>0</v>
      </c>
      <c r="S170" s="187">
        <v>0</v>
      </c>
      <c r="T170" s="188">
        <f>S170*H170</f>
        <v>0</v>
      </c>
      <c r="AR170" s="15" t="s">
        <v>132</v>
      </c>
      <c r="AT170" s="15" t="s">
        <v>127</v>
      </c>
      <c r="AU170" s="15" t="s">
        <v>83</v>
      </c>
      <c r="AY170" s="15" t="s">
        <v>125</v>
      </c>
      <c r="BE170" s="189">
        <f>IF(N170="základní",J170,0)</f>
        <v>0</v>
      </c>
      <c r="BF170" s="189">
        <f>IF(N170="snížená",J170,0)</f>
        <v>0</v>
      </c>
      <c r="BG170" s="189">
        <f>IF(N170="zákl. přenesená",J170,0)</f>
        <v>0</v>
      </c>
      <c r="BH170" s="189">
        <f>IF(N170="sníž. přenesená",J170,0)</f>
        <v>0</v>
      </c>
      <c r="BI170" s="189">
        <f>IF(N170="nulová",J170,0)</f>
        <v>0</v>
      </c>
      <c r="BJ170" s="15" t="s">
        <v>22</v>
      </c>
      <c r="BK170" s="189">
        <f>ROUND(I170*H170,2)</f>
        <v>0</v>
      </c>
      <c r="BL170" s="15" t="s">
        <v>132</v>
      </c>
      <c r="BM170" s="15" t="s">
        <v>271</v>
      </c>
    </row>
    <row r="171" spans="2:47" s="1" customFormat="1" ht="27">
      <c r="B171" s="32"/>
      <c r="C171" s="54"/>
      <c r="D171" s="190" t="s">
        <v>134</v>
      </c>
      <c r="E171" s="54"/>
      <c r="F171" s="191" t="s">
        <v>272</v>
      </c>
      <c r="G171" s="54"/>
      <c r="H171" s="54"/>
      <c r="I171" s="148"/>
      <c r="J171" s="54"/>
      <c r="K171" s="54"/>
      <c r="L171" s="52"/>
      <c r="M171" s="69"/>
      <c r="N171" s="33"/>
      <c r="O171" s="33"/>
      <c r="P171" s="33"/>
      <c r="Q171" s="33"/>
      <c r="R171" s="33"/>
      <c r="S171" s="33"/>
      <c r="T171" s="70"/>
      <c r="AT171" s="15" t="s">
        <v>134</v>
      </c>
      <c r="AU171" s="15" t="s">
        <v>83</v>
      </c>
    </row>
    <row r="172" spans="2:47" s="1" customFormat="1" ht="202.5">
      <c r="B172" s="32"/>
      <c r="C172" s="54"/>
      <c r="D172" s="190" t="s">
        <v>136</v>
      </c>
      <c r="E172" s="54"/>
      <c r="F172" s="220" t="s">
        <v>273</v>
      </c>
      <c r="G172" s="54"/>
      <c r="H172" s="54"/>
      <c r="I172" s="148"/>
      <c r="J172" s="54"/>
      <c r="K172" s="54"/>
      <c r="L172" s="52"/>
      <c r="M172" s="69"/>
      <c r="N172" s="33"/>
      <c r="O172" s="33"/>
      <c r="P172" s="33"/>
      <c r="Q172" s="33"/>
      <c r="R172" s="33"/>
      <c r="S172" s="33"/>
      <c r="T172" s="70"/>
      <c r="AT172" s="15" t="s">
        <v>136</v>
      </c>
      <c r="AU172" s="15" t="s">
        <v>83</v>
      </c>
    </row>
    <row r="173" spans="2:51" s="11" customFormat="1" ht="13.5">
      <c r="B173" s="195"/>
      <c r="C173" s="196"/>
      <c r="D173" s="190" t="s">
        <v>151</v>
      </c>
      <c r="E173" s="216" t="s">
        <v>20</v>
      </c>
      <c r="F173" s="217" t="s">
        <v>274</v>
      </c>
      <c r="G173" s="196"/>
      <c r="H173" s="218">
        <v>2.4</v>
      </c>
      <c r="I173" s="200"/>
      <c r="J173" s="196"/>
      <c r="K173" s="196"/>
      <c r="L173" s="201"/>
      <c r="M173" s="202"/>
      <c r="N173" s="203"/>
      <c r="O173" s="203"/>
      <c r="P173" s="203"/>
      <c r="Q173" s="203"/>
      <c r="R173" s="203"/>
      <c r="S173" s="203"/>
      <c r="T173" s="204"/>
      <c r="AT173" s="205" t="s">
        <v>151</v>
      </c>
      <c r="AU173" s="205" t="s">
        <v>83</v>
      </c>
      <c r="AV173" s="11" t="s">
        <v>83</v>
      </c>
      <c r="AW173" s="11" t="s">
        <v>37</v>
      </c>
      <c r="AX173" s="11" t="s">
        <v>74</v>
      </c>
      <c r="AY173" s="205" t="s">
        <v>125</v>
      </c>
    </row>
    <row r="174" spans="2:51" s="11" customFormat="1" ht="27">
      <c r="B174" s="195"/>
      <c r="C174" s="196"/>
      <c r="D174" s="190" t="s">
        <v>151</v>
      </c>
      <c r="E174" s="216" t="s">
        <v>20</v>
      </c>
      <c r="F174" s="217" t="s">
        <v>275</v>
      </c>
      <c r="G174" s="196"/>
      <c r="H174" s="218">
        <v>21.861</v>
      </c>
      <c r="I174" s="200"/>
      <c r="J174" s="196"/>
      <c r="K174" s="196"/>
      <c r="L174" s="201"/>
      <c r="M174" s="202"/>
      <c r="N174" s="203"/>
      <c r="O174" s="203"/>
      <c r="P174" s="203"/>
      <c r="Q174" s="203"/>
      <c r="R174" s="203"/>
      <c r="S174" s="203"/>
      <c r="T174" s="204"/>
      <c r="AT174" s="205" t="s">
        <v>151</v>
      </c>
      <c r="AU174" s="205" t="s">
        <v>83</v>
      </c>
      <c r="AV174" s="11" t="s">
        <v>83</v>
      </c>
      <c r="AW174" s="11" t="s">
        <v>37</v>
      </c>
      <c r="AX174" s="11" t="s">
        <v>74</v>
      </c>
      <c r="AY174" s="205" t="s">
        <v>125</v>
      </c>
    </row>
    <row r="175" spans="2:63" s="10" customFormat="1" ht="29.85" customHeight="1">
      <c r="B175" s="161"/>
      <c r="C175" s="162"/>
      <c r="D175" s="175" t="s">
        <v>73</v>
      </c>
      <c r="E175" s="176" t="s">
        <v>83</v>
      </c>
      <c r="F175" s="176" t="s">
        <v>276</v>
      </c>
      <c r="G175" s="162"/>
      <c r="H175" s="162"/>
      <c r="I175" s="165"/>
      <c r="J175" s="177">
        <f>BK175</f>
        <v>0</v>
      </c>
      <c r="K175" s="162"/>
      <c r="L175" s="167"/>
      <c r="M175" s="168"/>
      <c r="N175" s="169"/>
      <c r="O175" s="169"/>
      <c r="P175" s="170">
        <f>SUM(P176:P204)</f>
        <v>0</v>
      </c>
      <c r="Q175" s="169"/>
      <c r="R175" s="170">
        <f>SUM(R176:R204)</f>
        <v>23.59075108</v>
      </c>
      <c r="S175" s="169"/>
      <c r="T175" s="171">
        <f>SUM(T176:T204)</f>
        <v>0</v>
      </c>
      <c r="AR175" s="172" t="s">
        <v>22</v>
      </c>
      <c r="AT175" s="173" t="s">
        <v>73</v>
      </c>
      <c r="AU175" s="173" t="s">
        <v>22</v>
      </c>
      <c r="AY175" s="172" t="s">
        <v>125</v>
      </c>
      <c r="BK175" s="174">
        <f>SUM(BK176:BK204)</f>
        <v>0</v>
      </c>
    </row>
    <row r="176" spans="2:65" s="1" customFormat="1" ht="20.45" customHeight="1">
      <c r="B176" s="32"/>
      <c r="C176" s="178" t="s">
        <v>277</v>
      </c>
      <c r="D176" s="178" t="s">
        <v>127</v>
      </c>
      <c r="E176" s="179" t="s">
        <v>278</v>
      </c>
      <c r="F176" s="180" t="s">
        <v>279</v>
      </c>
      <c r="G176" s="181" t="s">
        <v>130</v>
      </c>
      <c r="H176" s="182">
        <v>27.32</v>
      </c>
      <c r="I176" s="183"/>
      <c r="J176" s="184">
        <f>ROUND(I176*H176,2)</f>
        <v>0</v>
      </c>
      <c r="K176" s="180" t="s">
        <v>131</v>
      </c>
      <c r="L176" s="52"/>
      <c r="M176" s="185" t="s">
        <v>20</v>
      </c>
      <c r="N176" s="186" t="s">
        <v>45</v>
      </c>
      <c r="O176" s="33"/>
      <c r="P176" s="187">
        <f>O176*H176</f>
        <v>0</v>
      </c>
      <c r="Q176" s="187">
        <v>0.00014</v>
      </c>
      <c r="R176" s="187">
        <f>Q176*H176</f>
        <v>0.0038247999999999997</v>
      </c>
      <c r="S176" s="187">
        <v>0</v>
      </c>
      <c r="T176" s="188">
        <f>S176*H176</f>
        <v>0</v>
      </c>
      <c r="AR176" s="15" t="s">
        <v>132</v>
      </c>
      <c r="AT176" s="15" t="s">
        <v>127</v>
      </c>
      <c r="AU176" s="15" t="s">
        <v>83</v>
      </c>
      <c r="AY176" s="15" t="s">
        <v>125</v>
      </c>
      <c r="BE176" s="189">
        <f>IF(N176="základní",J176,0)</f>
        <v>0</v>
      </c>
      <c r="BF176" s="189">
        <f>IF(N176="snížená",J176,0)</f>
        <v>0</v>
      </c>
      <c r="BG176" s="189">
        <f>IF(N176="zákl. přenesená",J176,0)</f>
        <v>0</v>
      </c>
      <c r="BH176" s="189">
        <f>IF(N176="sníž. přenesená",J176,0)</f>
        <v>0</v>
      </c>
      <c r="BI176" s="189">
        <f>IF(N176="nulová",J176,0)</f>
        <v>0</v>
      </c>
      <c r="BJ176" s="15" t="s">
        <v>22</v>
      </c>
      <c r="BK176" s="189">
        <f>ROUND(I176*H176,2)</f>
        <v>0</v>
      </c>
      <c r="BL176" s="15" t="s">
        <v>132</v>
      </c>
      <c r="BM176" s="15" t="s">
        <v>280</v>
      </c>
    </row>
    <row r="177" spans="2:47" s="1" customFormat="1" ht="27">
      <c r="B177" s="32"/>
      <c r="C177" s="54"/>
      <c r="D177" s="190" t="s">
        <v>134</v>
      </c>
      <c r="E177" s="54"/>
      <c r="F177" s="191" t="s">
        <v>281</v>
      </c>
      <c r="G177" s="54"/>
      <c r="H177" s="54"/>
      <c r="I177" s="148"/>
      <c r="J177" s="54"/>
      <c r="K177" s="54"/>
      <c r="L177" s="52"/>
      <c r="M177" s="69"/>
      <c r="N177" s="33"/>
      <c r="O177" s="33"/>
      <c r="P177" s="33"/>
      <c r="Q177" s="33"/>
      <c r="R177" s="33"/>
      <c r="S177" s="33"/>
      <c r="T177" s="70"/>
      <c r="AT177" s="15" t="s">
        <v>134</v>
      </c>
      <c r="AU177" s="15" t="s">
        <v>83</v>
      </c>
    </row>
    <row r="178" spans="2:51" s="11" customFormat="1" ht="13.5">
      <c r="B178" s="195"/>
      <c r="C178" s="196"/>
      <c r="D178" s="192" t="s">
        <v>151</v>
      </c>
      <c r="E178" s="197" t="s">
        <v>20</v>
      </c>
      <c r="F178" s="198" t="s">
        <v>282</v>
      </c>
      <c r="G178" s="196"/>
      <c r="H178" s="199">
        <v>27.32</v>
      </c>
      <c r="I178" s="200"/>
      <c r="J178" s="196"/>
      <c r="K178" s="196"/>
      <c r="L178" s="201"/>
      <c r="M178" s="202"/>
      <c r="N178" s="203"/>
      <c r="O178" s="203"/>
      <c r="P178" s="203"/>
      <c r="Q178" s="203"/>
      <c r="R178" s="203"/>
      <c r="S178" s="203"/>
      <c r="T178" s="204"/>
      <c r="AT178" s="205" t="s">
        <v>151</v>
      </c>
      <c r="AU178" s="205" t="s">
        <v>83</v>
      </c>
      <c r="AV178" s="11" t="s">
        <v>83</v>
      </c>
      <c r="AW178" s="11" t="s">
        <v>37</v>
      </c>
      <c r="AX178" s="11" t="s">
        <v>22</v>
      </c>
      <c r="AY178" s="205" t="s">
        <v>125</v>
      </c>
    </row>
    <row r="179" spans="2:65" s="1" customFormat="1" ht="20.45" customHeight="1">
      <c r="B179" s="32"/>
      <c r="C179" s="178" t="s">
        <v>283</v>
      </c>
      <c r="D179" s="178" t="s">
        <v>127</v>
      </c>
      <c r="E179" s="179" t="s">
        <v>284</v>
      </c>
      <c r="F179" s="180" t="s">
        <v>285</v>
      </c>
      <c r="G179" s="181" t="s">
        <v>147</v>
      </c>
      <c r="H179" s="182">
        <v>2.209</v>
      </c>
      <c r="I179" s="183"/>
      <c r="J179" s="184">
        <f>ROUND(I179*H179,2)</f>
        <v>0</v>
      </c>
      <c r="K179" s="180" t="s">
        <v>131</v>
      </c>
      <c r="L179" s="52"/>
      <c r="M179" s="185" t="s">
        <v>20</v>
      </c>
      <c r="N179" s="186" t="s">
        <v>45</v>
      </c>
      <c r="O179" s="33"/>
      <c r="P179" s="187">
        <f>O179*H179</f>
        <v>0</v>
      </c>
      <c r="Q179" s="187">
        <v>2.25634</v>
      </c>
      <c r="R179" s="187">
        <f>Q179*H179</f>
        <v>4.98425506</v>
      </c>
      <c r="S179" s="187">
        <v>0</v>
      </c>
      <c r="T179" s="188">
        <f>S179*H179</f>
        <v>0</v>
      </c>
      <c r="AR179" s="15" t="s">
        <v>132</v>
      </c>
      <c r="AT179" s="15" t="s">
        <v>127</v>
      </c>
      <c r="AU179" s="15" t="s">
        <v>83</v>
      </c>
      <c r="AY179" s="15" t="s">
        <v>125</v>
      </c>
      <c r="BE179" s="189">
        <f>IF(N179="základní",J179,0)</f>
        <v>0</v>
      </c>
      <c r="BF179" s="189">
        <f>IF(N179="snížená",J179,0)</f>
        <v>0</v>
      </c>
      <c r="BG179" s="189">
        <f>IF(N179="zákl. přenesená",J179,0)</f>
        <v>0</v>
      </c>
      <c r="BH179" s="189">
        <f>IF(N179="sníž. přenesená",J179,0)</f>
        <v>0</v>
      </c>
      <c r="BI179" s="189">
        <f>IF(N179="nulová",J179,0)</f>
        <v>0</v>
      </c>
      <c r="BJ179" s="15" t="s">
        <v>22</v>
      </c>
      <c r="BK179" s="189">
        <f>ROUND(I179*H179,2)</f>
        <v>0</v>
      </c>
      <c r="BL179" s="15" t="s">
        <v>132</v>
      </c>
      <c r="BM179" s="15" t="s">
        <v>286</v>
      </c>
    </row>
    <row r="180" spans="2:47" s="1" customFormat="1" ht="13.5">
      <c r="B180" s="32"/>
      <c r="C180" s="54"/>
      <c r="D180" s="190" t="s">
        <v>134</v>
      </c>
      <c r="E180" s="54"/>
      <c r="F180" s="191" t="s">
        <v>287</v>
      </c>
      <c r="G180" s="54"/>
      <c r="H180" s="54"/>
      <c r="I180" s="148"/>
      <c r="J180" s="54"/>
      <c r="K180" s="54"/>
      <c r="L180" s="52"/>
      <c r="M180" s="69"/>
      <c r="N180" s="33"/>
      <c r="O180" s="33"/>
      <c r="P180" s="33"/>
      <c r="Q180" s="33"/>
      <c r="R180" s="33"/>
      <c r="S180" s="33"/>
      <c r="T180" s="70"/>
      <c r="AT180" s="15" t="s">
        <v>134</v>
      </c>
      <c r="AU180" s="15" t="s">
        <v>83</v>
      </c>
    </row>
    <row r="181" spans="2:47" s="1" customFormat="1" ht="94.5">
      <c r="B181" s="32"/>
      <c r="C181" s="54"/>
      <c r="D181" s="190" t="s">
        <v>136</v>
      </c>
      <c r="E181" s="54"/>
      <c r="F181" s="194" t="s">
        <v>288</v>
      </c>
      <c r="G181" s="54"/>
      <c r="H181" s="54"/>
      <c r="I181" s="148"/>
      <c r="J181" s="54"/>
      <c r="K181" s="54"/>
      <c r="L181" s="52"/>
      <c r="M181" s="69"/>
      <c r="N181" s="33"/>
      <c r="O181" s="33"/>
      <c r="P181" s="33"/>
      <c r="Q181" s="33"/>
      <c r="R181" s="33"/>
      <c r="S181" s="33"/>
      <c r="T181" s="70"/>
      <c r="AT181" s="15" t="s">
        <v>136</v>
      </c>
      <c r="AU181" s="15" t="s">
        <v>83</v>
      </c>
    </row>
    <row r="182" spans="2:51" s="11" customFormat="1" ht="13.5">
      <c r="B182" s="195"/>
      <c r="C182" s="196"/>
      <c r="D182" s="190" t="s">
        <v>151</v>
      </c>
      <c r="E182" s="216" t="s">
        <v>20</v>
      </c>
      <c r="F182" s="217" t="s">
        <v>289</v>
      </c>
      <c r="G182" s="196"/>
      <c r="H182" s="218">
        <v>2.014</v>
      </c>
      <c r="I182" s="200"/>
      <c r="J182" s="196"/>
      <c r="K182" s="196"/>
      <c r="L182" s="201"/>
      <c r="M182" s="202"/>
      <c r="N182" s="203"/>
      <c r="O182" s="203"/>
      <c r="P182" s="203"/>
      <c r="Q182" s="203"/>
      <c r="R182" s="203"/>
      <c r="S182" s="203"/>
      <c r="T182" s="204"/>
      <c r="AT182" s="205" t="s">
        <v>151</v>
      </c>
      <c r="AU182" s="205" t="s">
        <v>83</v>
      </c>
      <c r="AV182" s="11" t="s">
        <v>83</v>
      </c>
      <c r="AW182" s="11" t="s">
        <v>37</v>
      </c>
      <c r="AX182" s="11" t="s">
        <v>74</v>
      </c>
      <c r="AY182" s="205" t="s">
        <v>125</v>
      </c>
    </row>
    <row r="183" spans="2:51" s="11" customFormat="1" ht="13.5">
      <c r="B183" s="195"/>
      <c r="C183" s="196"/>
      <c r="D183" s="192" t="s">
        <v>151</v>
      </c>
      <c r="E183" s="197" t="s">
        <v>20</v>
      </c>
      <c r="F183" s="198" t="s">
        <v>290</v>
      </c>
      <c r="G183" s="196"/>
      <c r="H183" s="199">
        <v>0.195</v>
      </c>
      <c r="I183" s="200"/>
      <c r="J183" s="196"/>
      <c r="K183" s="196"/>
      <c r="L183" s="201"/>
      <c r="M183" s="202"/>
      <c r="N183" s="203"/>
      <c r="O183" s="203"/>
      <c r="P183" s="203"/>
      <c r="Q183" s="203"/>
      <c r="R183" s="203"/>
      <c r="S183" s="203"/>
      <c r="T183" s="204"/>
      <c r="AT183" s="205" t="s">
        <v>151</v>
      </c>
      <c r="AU183" s="205" t="s">
        <v>83</v>
      </c>
      <c r="AV183" s="11" t="s">
        <v>83</v>
      </c>
      <c r="AW183" s="11" t="s">
        <v>37</v>
      </c>
      <c r="AX183" s="11" t="s">
        <v>74</v>
      </c>
      <c r="AY183" s="205" t="s">
        <v>125</v>
      </c>
    </row>
    <row r="184" spans="2:65" s="1" customFormat="1" ht="20.45" customHeight="1">
      <c r="B184" s="32"/>
      <c r="C184" s="178" t="s">
        <v>291</v>
      </c>
      <c r="D184" s="178" t="s">
        <v>127</v>
      </c>
      <c r="E184" s="179" t="s">
        <v>292</v>
      </c>
      <c r="F184" s="180" t="s">
        <v>293</v>
      </c>
      <c r="G184" s="181" t="s">
        <v>197</v>
      </c>
      <c r="H184" s="182">
        <v>3.721</v>
      </c>
      <c r="I184" s="183"/>
      <c r="J184" s="184">
        <f>ROUND(I184*H184,2)</f>
        <v>0</v>
      </c>
      <c r="K184" s="180" t="s">
        <v>131</v>
      </c>
      <c r="L184" s="52"/>
      <c r="M184" s="185" t="s">
        <v>20</v>
      </c>
      <c r="N184" s="186" t="s">
        <v>45</v>
      </c>
      <c r="O184" s="33"/>
      <c r="P184" s="187">
        <f>O184*H184</f>
        <v>0</v>
      </c>
      <c r="Q184" s="187">
        <v>0.00103</v>
      </c>
      <c r="R184" s="187">
        <f>Q184*H184</f>
        <v>0.0038326300000000005</v>
      </c>
      <c r="S184" s="187">
        <v>0</v>
      </c>
      <c r="T184" s="188">
        <f>S184*H184</f>
        <v>0</v>
      </c>
      <c r="AR184" s="15" t="s">
        <v>132</v>
      </c>
      <c r="AT184" s="15" t="s">
        <v>127</v>
      </c>
      <c r="AU184" s="15" t="s">
        <v>83</v>
      </c>
      <c r="AY184" s="15" t="s">
        <v>125</v>
      </c>
      <c r="BE184" s="189">
        <f>IF(N184="základní",J184,0)</f>
        <v>0</v>
      </c>
      <c r="BF184" s="189">
        <f>IF(N184="snížená",J184,0)</f>
        <v>0</v>
      </c>
      <c r="BG184" s="189">
        <f>IF(N184="zákl. přenesená",J184,0)</f>
        <v>0</v>
      </c>
      <c r="BH184" s="189">
        <f>IF(N184="sníž. přenesená",J184,0)</f>
        <v>0</v>
      </c>
      <c r="BI184" s="189">
        <f>IF(N184="nulová",J184,0)</f>
        <v>0</v>
      </c>
      <c r="BJ184" s="15" t="s">
        <v>22</v>
      </c>
      <c r="BK184" s="189">
        <f>ROUND(I184*H184,2)</f>
        <v>0</v>
      </c>
      <c r="BL184" s="15" t="s">
        <v>132</v>
      </c>
      <c r="BM184" s="15" t="s">
        <v>294</v>
      </c>
    </row>
    <row r="185" spans="2:47" s="1" customFormat="1" ht="40.5">
      <c r="B185" s="32"/>
      <c r="C185" s="54"/>
      <c r="D185" s="190" t="s">
        <v>134</v>
      </c>
      <c r="E185" s="54"/>
      <c r="F185" s="191" t="s">
        <v>295</v>
      </c>
      <c r="G185" s="54"/>
      <c r="H185" s="54"/>
      <c r="I185" s="148"/>
      <c r="J185" s="54"/>
      <c r="K185" s="54"/>
      <c r="L185" s="52"/>
      <c r="M185" s="69"/>
      <c r="N185" s="33"/>
      <c r="O185" s="33"/>
      <c r="P185" s="33"/>
      <c r="Q185" s="33"/>
      <c r="R185" s="33"/>
      <c r="S185" s="33"/>
      <c r="T185" s="70"/>
      <c r="AT185" s="15" t="s">
        <v>134</v>
      </c>
      <c r="AU185" s="15" t="s">
        <v>83</v>
      </c>
    </row>
    <row r="186" spans="2:51" s="11" customFormat="1" ht="13.5">
      <c r="B186" s="195"/>
      <c r="C186" s="196"/>
      <c r="D186" s="190" t="s">
        <v>151</v>
      </c>
      <c r="E186" s="216" t="s">
        <v>20</v>
      </c>
      <c r="F186" s="217" t="s">
        <v>296</v>
      </c>
      <c r="G186" s="196"/>
      <c r="H186" s="218">
        <v>3.181</v>
      </c>
      <c r="I186" s="200"/>
      <c r="J186" s="196"/>
      <c r="K186" s="196"/>
      <c r="L186" s="201"/>
      <c r="M186" s="202"/>
      <c r="N186" s="203"/>
      <c r="O186" s="203"/>
      <c r="P186" s="203"/>
      <c r="Q186" s="203"/>
      <c r="R186" s="203"/>
      <c r="S186" s="203"/>
      <c r="T186" s="204"/>
      <c r="AT186" s="205" t="s">
        <v>151</v>
      </c>
      <c r="AU186" s="205" t="s">
        <v>83</v>
      </c>
      <c r="AV186" s="11" t="s">
        <v>83</v>
      </c>
      <c r="AW186" s="11" t="s">
        <v>37</v>
      </c>
      <c r="AX186" s="11" t="s">
        <v>74</v>
      </c>
      <c r="AY186" s="205" t="s">
        <v>125</v>
      </c>
    </row>
    <row r="187" spans="2:51" s="11" customFormat="1" ht="13.5">
      <c r="B187" s="195"/>
      <c r="C187" s="196"/>
      <c r="D187" s="192" t="s">
        <v>151</v>
      </c>
      <c r="E187" s="197" t="s">
        <v>20</v>
      </c>
      <c r="F187" s="198" t="s">
        <v>297</v>
      </c>
      <c r="G187" s="196"/>
      <c r="H187" s="199">
        <v>0.54</v>
      </c>
      <c r="I187" s="200"/>
      <c r="J187" s="196"/>
      <c r="K187" s="196"/>
      <c r="L187" s="201"/>
      <c r="M187" s="202"/>
      <c r="N187" s="203"/>
      <c r="O187" s="203"/>
      <c r="P187" s="203"/>
      <c r="Q187" s="203"/>
      <c r="R187" s="203"/>
      <c r="S187" s="203"/>
      <c r="T187" s="204"/>
      <c r="AT187" s="205" t="s">
        <v>151</v>
      </c>
      <c r="AU187" s="205" t="s">
        <v>83</v>
      </c>
      <c r="AV187" s="11" t="s">
        <v>83</v>
      </c>
      <c r="AW187" s="11" t="s">
        <v>37</v>
      </c>
      <c r="AX187" s="11" t="s">
        <v>74</v>
      </c>
      <c r="AY187" s="205" t="s">
        <v>125</v>
      </c>
    </row>
    <row r="188" spans="2:65" s="1" customFormat="1" ht="20.45" customHeight="1">
      <c r="B188" s="32"/>
      <c r="C188" s="178" t="s">
        <v>298</v>
      </c>
      <c r="D188" s="178" t="s">
        <v>127</v>
      </c>
      <c r="E188" s="179" t="s">
        <v>299</v>
      </c>
      <c r="F188" s="180" t="s">
        <v>300</v>
      </c>
      <c r="G188" s="181" t="s">
        <v>197</v>
      </c>
      <c r="H188" s="182">
        <v>3.721</v>
      </c>
      <c r="I188" s="183"/>
      <c r="J188" s="184">
        <f>ROUND(I188*H188,2)</f>
        <v>0</v>
      </c>
      <c r="K188" s="180" t="s">
        <v>131</v>
      </c>
      <c r="L188" s="52"/>
      <c r="M188" s="185" t="s">
        <v>20</v>
      </c>
      <c r="N188" s="186" t="s">
        <v>45</v>
      </c>
      <c r="O188" s="33"/>
      <c r="P188" s="187">
        <f>O188*H188</f>
        <v>0</v>
      </c>
      <c r="Q188" s="187">
        <v>0</v>
      </c>
      <c r="R188" s="187">
        <f>Q188*H188</f>
        <v>0</v>
      </c>
      <c r="S188" s="187">
        <v>0</v>
      </c>
      <c r="T188" s="188">
        <f>S188*H188</f>
        <v>0</v>
      </c>
      <c r="AR188" s="15" t="s">
        <v>132</v>
      </c>
      <c r="AT188" s="15" t="s">
        <v>127</v>
      </c>
      <c r="AU188" s="15" t="s">
        <v>83</v>
      </c>
      <c r="AY188" s="15" t="s">
        <v>125</v>
      </c>
      <c r="BE188" s="189">
        <f>IF(N188="základní",J188,0)</f>
        <v>0</v>
      </c>
      <c r="BF188" s="189">
        <f>IF(N188="snížená",J188,0)</f>
        <v>0</v>
      </c>
      <c r="BG188" s="189">
        <f>IF(N188="zákl. přenesená",J188,0)</f>
        <v>0</v>
      </c>
      <c r="BH188" s="189">
        <f>IF(N188="sníž. přenesená",J188,0)</f>
        <v>0</v>
      </c>
      <c r="BI188" s="189">
        <f>IF(N188="nulová",J188,0)</f>
        <v>0</v>
      </c>
      <c r="BJ188" s="15" t="s">
        <v>22</v>
      </c>
      <c r="BK188" s="189">
        <f>ROUND(I188*H188,2)</f>
        <v>0</v>
      </c>
      <c r="BL188" s="15" t="s">
        <v>132</v>
      </c>
      <c r="BM188" s="15" t="s">
        <v>301</v>
      </c>
    </row>
    <row r="189" spans="2:47" s="1" customFormat="1" ht="40.5">
      <c r="B189" s="32"/>
      <c r="C189" s="54"/>
      <c r="D189" s="192" t="s">
        <v>134</v>
      </c>
      <c r="E189" s="54"/>
      <c r="F189" s="219" t="s">
        <v>302</v>
      </c>
      <c r="G189" s="54"/>
      <c r="H189" s="54"/>
      <c r="I189" s="148"/>
      <c r="J189" s="54"/>
      <c r="K189" s="54"/>
      <c r="L189" s="52"/>
      <c r="M189" s="69"/>
      <c r="N189" s="33"/>
      <c r="O189" s="33"/>
      <c r="P189" s="33"/>
      <c r="Q189" s="33"/>
      <c r="R189" s="33"/>
      <c r="S189" s="33"/>
      <c r="T189" s="70"/>
      <c r="AT189" s="15" t="s">
        <v>134</v>
      </c>
      <c r="AU189" s="15" t="s">
        <v>83</v>
      </c>
    </row>
    <row r="190" spans="2:65" s="1" customFormat="1" ht="20.45" customHeight="1">
      <c r="B190" s="32"/>
      <c r="C190" s="178" t="s">
        <v>303</v>
      </c>
      <c r="D190" s="178" t="s">
        <v>127</v>
      </c>
      <c r="E190" s="179" t="s">
        <v>304</v>
      </c>
      <c r="F190" s="180" t="s">
        <v>305</v>
      </c>
      <c r="G190" s="181" t="s">
        <v>147</v>
      </c>
      <c r="H190" s="182">
        <v>7.547</v>
      </c>
      <c r="I190" s="183"/>
      <c r="J190" s="184">
        <f>ROUND(I190*H190,2)</f>
        <v>0</v>
      </c>
      <c r="K190" s="180" t="s">
        <v>131</v>
      </c>
      <c r="L190" s="52"/>
      <c r="M190" s="185" t="s">
        <v>20</v>
      </c>
      <c r="N190" s="186" t="s">
        <v>45</v>
      </c>
      <c r="O190" s="33"/>
      <c r="P190" s="187">
        <f>O190*H190</f>
        <v>0</v>
      </c>
      <c r="Q190" s="187">
        <v>2.45329</v>
      </c>
      <c r="R190" s="187">
        <f>Q190*H190</f>
        <v>18.51497963</v>
      </c>
      <c r="S190" s="187">
        <v>0</v>
      </c>
      <c r="T190" s="188">
        <f>S190*H190</f>
        <v>0</v>
      </c>
      <c r="AR190" s="15" t="s">
        <v>132</v>
      </c>
      <c r="AT190" s="15" t="s">
        <v>127</v>
      </c>
      <c r="AU190" s="15" t="s">
        <v>83</v>
      </c>
      <c r="AY190" s="15" t="s">
        <v>125</v>
      </c>
      <c r="BE190" s="189">
        <f>IF(N190="základní",J190,0)</f>
        <v>0</v>
      </c>
      <c r="BF190" s="189">
        <f>IF(N190="snížená",J190,0)</f>
        <v>0</v>
      </c>
      <c r="BG190" s="189">
        <f>IF(N190="zákl. přenesená",J190,0)</f>
        <v>0</v>
      </c>
      <c r="BH190" s="189">
        <f>IF(N190="sníž. přenesená",J190,0)</f>
        <v>0</v>
      </c>
      <c r="BI190" s="189">
        <f>IF(N190="nulová",J190,0)</f>
        <v>0</v>
      </c>
      <c r="BJ190" s="15" t="s">
        <v>22</v>
      </c>
      <c r="BK190" s="189">
        <f>ROUND(I190*H190,2)</f>
        <v>0</v>
      </c>
      <c r="BL190" s="15" t="s">
        <v>132</v>
      </c>
      <c r="BM190" s="15" t="s">
        <v>306</v>
      </c>
    </row>
    <row r="191" spans="2:47" s="1" customFormat="1" ht="27">
      <c r="B191" s="32"/>
      <c r="C191" s="54"/>
      <c r="D191" s="190" t="s">
        <v>134</v>
      </c>
      <c r="E191" s="54"/>
      <c r="F191" s="191" t="s">
        <v>307</v>
      </c>
      <c r="G191" s="54"/>
      <c r="H191" s="54"/>
      <c r="I191" s="148"/>
      <c r="J191" s="54"/>
      <c r="K191" s="54"/>
      <c r="L191" s="52"/>
      <c r="M191" s="69"/>
      <c r="N191" s="33"/>
      <c r="O191" s="33"/>
      <c r="P191" s="33"/>
      <c r="Q191" s="33"/>
      <c r="R191" s="33"/>
      <c r="S191" s="33"/>
      <c r="T191" s="70"/>
      <c r="AT191" s="15" t="s">
        <v>134</v>
      </c>
      <c r="AU191" s="15" t="s">
        <v>83</v>
      </c>
    </row>
    <row r="192" spans="2:47" s="1" customFormat="1" ht="108">
      <c r="B192" s="32"/>
      <c r="C192" s="54"/>
      <c r="D192" s="190" t="s">
        <v>136</v>
      </c>
      <c r="E192" s="54"/>
      <c r="F192" s="194" t="s">
        <v>308</v>
      </c>
      <c r="G192" s="54"/>
      <c r="H192" s="54"/>
      <c r="I192" s="148"/>
      <c r="J192" s="54"/>
      <c r="K192" s="54"/>
      <c r="L192" s="52"/>
      <c r="M192" s="69"/>
      <c r="N192" s="33"/>
      <c r="O192" s="33"/>
      <c r="P192" s="33"/>
      <c r="Q192" s="33"/>
      <c r="R192" s="33"/>
      <c r="S192" s="33"/>
      <c r="T192" s="70"/>
      <c r="AT192" s="15" t="s">
        <v>136</v>
      </c>
      <c r="AU192" s="15" t="s">
        <v>83</v>
      </c>
    </row>
    <row r="193" spans="2:51" s="11" customFormat="1" ht="13.5">
      <c r="B193" s="195"/>
      <c r="C193" s="196"/>
      <c r="D193" s="190" t="s">
        <v>151</v>
      </c>
      <c r="E193" s="216" t="s">
        <v>20</v>
      </c>
      <c r="F193" s="217" t="s">
        <v>309</v>
      </c>
      <c r="G193" s="196"/>
      <c r="H193" s="218">
        <v>4.586</v>
      </c>
      <c r="I193" s="200"/>
      <c r="J193" s="196"/>
      <c r="K193" s="196"/>
      <c r="L193" s="201"/>
      <c r="M193" s="202"/>
      <c r="N193" s="203"/>
      <c r="O193" s="203"/>
      <c r="P193" s="203"/>
      <c r="Q193" s="203"/>
      <c r="R193" s="203"/>
      <c r="S193" s="203"/>
      <c r="T193" s="204"/>
      <c r="AT193" s="205" t="s">
        <v>151</v>
      </c>
      <c r="AU193" s="205" t="s">
        <v>83</v>
      </c>
      <c r="AV193" s="11" t="s">
        <v>83</v>
      </c>
      <c r="AW193" s="11" t="s">
        <v>37</v>
      </c>
      <c r="AX193" s="11" t="s">
        <v>74</v>
      </c>
      <c r="AY193" s="205" t="s">
        <v>125</v>
      </c>
    </row>
    <row r="194" spans="2:51" s="11" customFormat="1" ht="13.5">
      <c r="B194" s="195"/>
      <c r="C194" s="196"/>
      <c r="D194" s="192" t="s">
        <v>151</v>
      </c>
      <c r="E194" s="197" t="s">
        <v>20</v>
      </c>
      <c r="F194" s="198" t="s">
        <v>310</v>
      </c>
      <c r="G194" s="196"/>
      <c r="H194" s="199">
        <v>2.961</v>
      </c>
      <c r="I194" s="200"/>
      <c r="J194" s="196"/>
      <c r="K194" s="196"/>
      <c r="L194" s="201"/>
      <c r="M194" s="202"/>
      <c r="N194" s="203"/>
      <c r="O194" s="203"/>
      <c r="P194" s="203"/>
      <c r="Q194" s="203"/>
      <c r="R194" s="203"/>
      <c r="S194" s="203"/>
      <c r="T194" s="204"/>
      <c r="AT194" s="205" t="s">
        <v>151</v>
      </c>
      <c r="AU194" s="205" t="s">
        <v>83</v>
      </c>
      <c r="AV194" s="11" t="s">
        <v>83</v>
      </c>
      <c r="AW194" s="11" t="s">
        <v>37</v>
      </c>
      <c r="AX194" s="11" t="s">
        <v>74</v>
      </c>
      <c r="AY194" s="205" t="s">
        <v>125</v>
      </c>
    </row>
    <row r="195" spans="2:65" s="1" customFormat="1" ht="20.45" customHeight="1">
      <c r="B195" s="32"/>
      <c r="C195" s="178" t="s">
        <v>311</v>
      </c>
      <c r="D195" s="178" t="s">
        <v>127</v>
      </c>
      <c r="E195" s="179" t="s">
        <v>312</v>
      </c>
      <c r="F195" s="180" t="s">
        <v>313</v>
      </c>
      <c r="G195" s="181" t="s">
        <v>197</v>
      </c>
      <c r="H195" s="182">
        <v>17.006</v>
      </c>
      <c r="I195" s="183"/>
      <c r="J195" s="184">
        <f>ROUND(I195*H195,2)</f>
        <v>0</v>
      </c>
      <c r="K195" s="180" t="s">
        <v>131</v>
      </c>
      <c r="L195" s="52"/>
      <c r="M195" s="185" t="s">
        <v>20</v>
      </c>
      <c r="N195" s="186" t="s">
        <v>45</v>
      </c>
      <c r="O195" s="33"/>
      <c r="P195" s="187">
        <f>O195*H195</f>
        <v>0</v>
      </c>
      <c r="Q195" s="187">
        <v>0.00103</v>
      </c>
      <c r="R195" s="187">
        <f>Q195*H195</f>
        <v>0.017516180000000003</v>
      </c>
      <c r="S195" s="187">
        <v>0</v>
      </c>
      <c r="T195" s="188">
        <f>S195*H195</f>
        <v>0</v>
      </c>
      <c r="AR195" s="15" t="s">
        <v>132</v>
      </c>
      <c r="AT195" s="15" t="s">
        <v>127</v>
      </c>
      <c r="AU195" s="15" t="s">
        <v>83</v>
      </c>
      <c r="AY195" s="15" t="s">
        <v>125</v>
      </c>
      <c r="BE195" s="189">
        <f>IF(N195="základní",J195,0)</f>
        <v>0</v>
      </c>
      <c r="BF195" s="189">
        <f>IF(N195="snížená",J195,0)</f>
        <v>0</v>
      </c>
      <c r="BG195" s="189">
        <f>IF(N195="zákl. přenesená",J195,0)</f>
        <v>0</v>
      </c>
      <c r="BH195" s="189">
        <f>IF(N195="sníž. přenesená",J195,0)</f>
        <v>0</v>
      </c>
      <c r="BI195" s="189">
        <f>IF(N195="nulová",J195,0)</f>
        <v>0</v>
      </c>
      <c r="BJ195" s="15" t="s">
        <v>22</v>
      </c>
      <c r="BK195" s="189">
        <f>ROUND(I195*H195,2)</f>
        <v>0</v>
      </c>
      <c r="BL195" s="15" t="s">
        <v>132</v>
      </c>
      <c r="BM195" s="15" t="s">
        <v>314</v>
      </c>
    </row>
    <row r="196" spans="2:47" s="1" customFormat="1" ht="40.5">
      <c r="B196" s="32"/>
      <c r="C196" s="54"/>
      <c r="D196" s="190" t="s">
        <v>134</v>
      </c>
      <c r="E196" s="54"/>
      <c r="F196" s="191" t="s">
        <v>315</v>
      </c>
      <c r="G196" s="54"/>
      <c r="H196" s="54"/>
      <c r="I196" s="148"/>
      <c r="J196" s="54"/>
      <c r="K196" s="54"/>
      <c r="L196" s="52"/>
      <c r="M196" s="69"/>
      <c r="N196" s="33"/>
      <c r="O196" s="33"/>
      <c r="P196" s="33"/>
      <c r="Q196" s="33"/>
      <c r="R196" s="33"/>
      <c r="S196" s="33"/>
      <c r="T196" s="70"/>
      <c r="AT196" s="15" t="s">
        <v>134</v>
      </c>
      <c r="AU196" s="15" t="s">
        <v>83</v>
      </c>
    </row>
    <row r="197" spans="2:51" s="11" customFormat="1" ht="13.5">
      <c r="B197" s="195"/>
      <c r="C197" s="196"/>
      <c r="D197" s="190" t="s">
        <v>151</v>
      </c>
      <c r="E197" s="216" t="s">
        <v>20</v>
      </c>
      <c r="F197" s="217" t="s">
        <v>316</v>
      </c>
      <c r="G197" s="196"/>
      <c r="H197" s="218">
        <v>9.768</v>
      </c>
      <c r="I197" s="200"/>
      <c r="J197" s="196"/>
      <c r="K197" s="196"/>
      <c r="L197" s="201"/>
      <c r="M197" s="202"/>
      <c r="N197" s="203"/>
      <c r="O197" s="203"/>
      <c r="P197" s="203"/>
      <c r="Q197" s="203"/>
      <c r="R197" s="203"/>
      <c r="S197" s="203"/>
      <c r="T197" s="204"/>
      <c r="AT197" s="205" t="s">
        <v>151</v>
      </c>
      <c r="AU197" s="205" t="s">
        <v>83</v>
      </c>
      <c r="AV197" s="11" t="s">
        <v>83</v>
      </c>
      <c r="AW197" s="11" t="s">
        <v>37</v>
      </c>
      <c r="AX197" s="11" t="s">
        <v>74</v>
      </c>
      <c r="AY197" s="205" t="s">
        <v>125</v>
      </c>
    </row>
    <row r="198" spans="2:51" s="11" customFormat="1" ht="13.5">
      <c r="B198" s="195"/>
      <c r="C198" s="196"/>
      <c r="D198" s="192" t="s">
        <v>151</v>
      </c>
      <c r="E198" s="197" t="s">
        <v>20</v>
      </c>
      <c r="F198" s="198" t="s">
        <v>317</v>
      </c>
      <c r="G198" s="196"/>
      <c r="H198" s="199">
        <v>7.238</v>
      </c>
      <c r="I198" s="200"/>
      <c r="J198" s="196"/>
      <c r="K198" s="196"/>
      <c r="L198" s="201"/>
      <c r="M198" s="202"/>
      <c r="N198" s="203"/>
      <c r="O198" s="203"/>
      <c r="P198" s="203"/>
      <c r="Q198" s="203"/>
      <c r="R198" s="203"/>
      <c r="S198" s="203"/>
      <c r="T198" s="204"/>
      <c r="AT198" s="205" t="s">
        <v>151</v>
      </c>
      <c r="AU198" s="205" t="s">
        <v>83</v>
      </c>
      <c r="AV198" s="11" t="s">
        <v>83</v>
      </c>
      <c r="AW198" s="11" t="s">
        <v>37</v>
      </c>
      <c r="AX198" s="11" t="s">
        <v>74</v>
      </c>
      <c r="AY198" s="205" t="s">
        <v>125</v>
      </c>
    </row>
    <row r="199" spans="2:65" s="1" customFormat="1" ht="20.45" customHeight="1">
      <c r="B199" s="32"/>
      <c r="C199" s="178" t="s">
        <v>318</v>
      </c>
      <c r="D199" s="178" t="s">
        <v>127</v>
      </c>
      <c r="E199" s="179" t="s">
        <v>319</v>
      </c>
      <c r="F199" s="180" t="s">
        <v>320</v>
      </c>
      <c r="G199" s="181" t="s">
        <v>197</v>
      </c>
      <c r="H199" s="182">
        <v>17.006</v>
      </c>
      <c r="I199" s="183"/>
      <c r="J199" s="184">
        <f>ROUND(I199*H199,2)</f>
        <v>0</v>
      </c>
      <c r="K199" s="180" t="s">
        <v>131</v>
      </c>
      <c r="L199" s="52"/>
      <c r="M199" s="185" t="s">
        <v>20</v>
      </c>
      <c r="N199" s="186" t="s">
        <v>45</v>
      </c>
      <c r="O199" s="33"/>
      <c r="P199" s="187">
        <f>O199*H199</f>
        <v>0</v>
      </c>
      <c r="Q199" s="187">
        <v>0</v>
      </c>
      <c r="R199" s="187">
        <f>Q199*H199</f>
        <v>0</v>
      </c>
      <c r="S199" s="187">
        <v>0</v>
      </c>
      <c r="T199" s="188">
        <f>S199*H199</f>
        <v>0</v>
      </c>
      <c r="AR199" s="15" t="s">
        <v>132</v>
      </c>
      <c r="AT199" s="15" t="s">
        <v>127</v>
      </c>
      <c r="AU199" s="15" t="s">
        <v>83</v>
      </c>
      <c r="AY199" s="15" t="s">
        <v>125</v>
      </c>
      <c r="BE199" s="189">
        <f>IF(N199="základní",J199,0)</f>
        <v>0</v>
      </c>
      <c r="BF199" s="189">
        <f>IF(N199="snížená",J199,0)</f>
        <v>0</v>
      </c>
      <c r="BG199" s="189">
        <f>IF(N199="zákl. přenesená",J199,0)</f>
        <v>0</v>
      </c>
      <c r="BH199" s="189">
        <f>IF(N199="sníž. přenesená",J199,0)</f>
        <v>0</v>
      </c>
      <c r="BI199" s="189">
        <f>IF(N199="nulová",J199,0)</f>
        <v>0</v>
      </c>
      <c r="BJ199" s="15" t="s">
        <v>22</v>
      </c>
      <c r="BK199" s="189">
        <f>ROUND(I199*H199,2)</f>
        <v>0</v>
      </c>
      <c r="BL199" s="15" t="s">
        <v>132</v>
      </c>
      <c r="BM199" s="15" t="s">
        <v>321</v>
      </c>
    </row>
    <row r="200" spans="2:47" s="1" customFormat="1" ht="40.5">
      <c r="B200" s="32"/>
      <c r="C200" s="54"/>
      <c r="D200" s="192" t="s">
        <v>134</v>
      </c>
      <c r="E200" s="54"/>
      <c r="F200" s="219" t="s">
        <v>322</v>
      </c>
      <c r="G200" s="54"/>
      <c r="H200" s="54"/>
      <c r="I200" s="148"/>
      <c r="J200" s="54"/>
      <c r="K200" s="54"/>
      <c r="L200" s="52"/>
      <c r="M200" s="69"/>
      <c r="N200" s="33"/>
      <c r="O200" s="33"/>
      <c r="P200" s="33"/>
      <c r="Q200" s="33"/>
      <c r="R200" s="33"/>
      <c r="S200" s="33"/>
      <c r="T200" s="70"/>
      <c r="AT200" s="15" t="s">
        <v>134</v>
      </c>
      <c r="AU200" s="15" t="s">
        <v>83</v>
      </c>
    </row>
    <row r="201" spans="2:65" s="1" customFormat="1" ht="20.45" customHeight="1">
      <c r="B201" s="32"/>
      <c r="C201" s="178" t="s">
        <v>323</v>
      </c>
      <c r="D201" s="178" t="s">
        <v>127</v>
      </c>
      <c r="E201" s="179" t="s">
        <v>324</v>
      </c>
      <c r="F201" s="180" t="s">
        <v>325</v>
      </c>
      <c r="G201" s="181" t="s">
        <v>262</v>
      </c>
      <c r="H201" s="182">
        <v>0.063</v>
      </c>
      <c r="I201" s="183"/>
      <c r="J201" s="184">
        <f>ROUND(I201*H201,2)</f>
        <v>0</v>
      </c>
      <c r="K201" s="180" t="s">
        <v>131</v>
      </c>
      <c r="L201" s="52"/>
      <c r="M201" s="185" t="s">
        <v>20</v>
      </c>
      <c r="N201" s="186" t="s">
        <v>45</v>
      </c>
      <c r="O201" s="33"/>
      <c r="P201" s="187">
        <f>O201*H201</f>
        <v>0</v>
      </c>
      <c r="Q201" s="187">
        <v>1.05306</v>
      </c>
      <c r="R201" s="187">
        <f>Q201*H201</f>
        <v>0.06634278</v>
      </c>
      <c r="S201" s="187">
        <v>0</v>
      </c>
      <c r="T201" s="188">
        <f>S201*H201</f>
        <v>0</v>
      </c>
      <c r="AR201" s="15" t="s">
        <v>132</v>
      </c>
      <c r="AT201" s="15" t="s">
        <v>127</v>
      </c>
      <c r="AU201" s="15" t="s">
        <v>83</v>
      </c>
      <c r="AY201" s="15" t="s">
        <v>125</v>
      </c>
      <c r="BE201" s="189">
        <f>IF(N201="základní",J201,0)</f>
        <v>0</v>
      </c>
      <c r="BF201" s="189">
        <f>IF(N201="snížená",J201,0)</f>
        <v>0</v>
      </c>
      <c r="BG201" s="189">
        <f>IF(N201="zákl. přenesená",J201,0)</f>
        <v>0</v>
      </c>
      <c r="BH201" s="189">
        <f>IF(N201="sníž. přenesená",J201,0)</f>
        <v>0</v>
      </c>
      <c r="BI201" s="189">
        <f>IF(N201="nulová",J201,0)</f>
        <v>0</v>
      </c>
      <c r="BJ201" s="15" t="s">
        <v>22</v>
      </c>
      <c r="BK201" s="189">
        <f>ROUND(I201*H201,2)</f>
        <v>0</v>
      </c>
      <c r="BL201" s="15" t="s">
        <v>132</v>
      </c>
      <c r="BM201" s="15" t="s">
        <v>326</v>
      </c>
    </row>
    <row r="202" spans="2:47" s="1" customFormat="1" ht="13.5">
      <c r="B202" s="32"/>
      <c r="C202" s="54"/>
      <c r="D202" s="190" t="s">
        <v>134</v>
      </c>
      <c r="E202" s="54"/>
      <c r="F202" s="191" t="s">
        <v>327</v>
      </c>
      <c r="G202" s="54"/>
      <c r="H202" s="54"/>
      <c r="I202" s="148"/>
      <c r="J202" s="54"/>
      <c r="K202" s="54"/>
      <c r="L202" s="52"/>
      <c r="M202" s="69"/>
      <c r="N202" s="33"/>
      <c r="O202" s="33"/>
      <c r="P202" s="33"/>
      <c r="Q202" s="33"/>
      <c r="R202" s="33"/>
      <c r="S202" s="33"/>
      <c r="T202" s="70"/>
      <c r="AT202" s="15" t="s">
        <v>134</v>
      </c>
      <c r="AU202" s="15" t="s">
        <v>83</v>
      </c>
    </row>
    <row r="203" spans="2:47" s="1" customFormat="1" ht="40.5">
      <c r="B203" s="32"/>
      <c r="C203" s="54"/>
      <c r="D203" s="190" t="s">
        <v>136</v>
      </c>
      <c r="E203" s="54"/>
      <c r="F203" s="194" t="s">
        <v>328</v>
      </c>
      <c r="G203" s="54"/>
      <c r="H203" s="54"/>
      <c r="I203" s="148"/>
      <c r="J203" s="54"/>
      <c r="K203" s="54"/>
      <c r="L203" s="52"/>
      <c r="M203" s="69"/>
      <c r="N203" s="33"/>
      <c r="O203" s="33"/>
      <c r="P203" s="33"/>
      <c r="Q203" s="33"/>
      <c r="R203" s="33"/>
      <c r="S203" s="33"/>
      <c r="T203" s="70"/>
      <c r="AT203" s="15" t="s">
        <v>136</v>
      </c>
      <c r="AU203" s="15" t="s">
        <v>83</v>
      </c>
    </row>
    <row r="204" spans="2:51" s="11" customFormat="1" ht="13.5">
      <c r="B204" s="195"/>
      <c r="C204" s="196"/>
      <c r="D204" s="190" t="s">
        <v>151</v>
      </c>
      <c r="E204" s="216" t="s">
        <v>20</v>
      </c>
      <c r="F204" s="217" t="s">
        <v>329</v>
      </c>
      <c r="G204" s="196"/>
      <c r="H204" s="218">
        <v>0.063</v>
      </c>
      <c r="I204" s="200"/>
      <c r="J204" s="196"/>
      <c r="K204" s="196"/>
      <c r="L204" s="201"/>
      <c r="M204" s="202"/>
      <c r="N204" s="203"/>
      <c r="O204" s="203"/>
      <c r="P204" s="203"/>
      <c r="Q204" s="203"/>
      <c r="R204" s="203"/>
      <c r="S204" s="203"/>
      <c r="T204" s="204"/>
      <c r="AT204" s="205" t="s">
        <v>151</v>
      </c>
      <c r="AU204" s="205" t="s">
        <v>83</v>
      </c>
      <c r="AV204" s="11" t="s">
        <v>83</v>
      </c>
      <c r="AW204" s="11" t="s">
        <v>37</v>
      </c>
      <c r="AX204" s="11" t="s">
        <v>22</v>
      </c>
      <c r="AY204" s="205" t="s">
        <v>125</v>
      </c>
    </row>
    <row r="205" spans="2:63" s="10" customFormat="1" ht="29.85" customHeight="1">
      <c r="B205" s="161"/>
      <c r="C205" s="162"/>
      <c r="D205" s="175" t="s">
        <v>73</v>
      </c>
      <c r="E205" s="176" t="s">
        <v>144</v>
      </c>
      <c r="F205" s="176" t="s">
        <v>330</v>
      </c>
      <c r="G205" s="162"/>
      <c r="H205" s="162"/>
      <c r="I205" s="165"/>
      <c r="J205" s="177">
        <f>BK205</f>
        <v>0</v>
      </c>
      <c r="K205" s="162"/>
      <c r="L205" s="167"/>
      <c r="M205" s="168"/>
      <c r="N205" s="169"/>
      <c r="O205" s="169"/>
      <c r="P205" s="170">
        <f>SUM(P206:P209)</f>
        <v>0</v>
      </c>
      <c r="Q205" s="169"/>
      <c r="R205" s="170">
        <f>SUM(R206:R209)</f>
        <v>4.598</v>
      </c>
      <c r="S205" s="169"/>
      <c r="T205" s="171">
        <f>SUM(T206:T209)</f>
        <v>0</v>
      </c>
      <c r="AR205" s="172" t="s">
        <v>22</v>
      </c>
      <c r="AT205" s="173" t="s">
        <v>73</v>
      </c>
      <c r="AU205" s="173" t="s">
        <v>22</v>
      </c>
      <c r="AY205" s="172" t="s">
        <v>125</v>
      </c>
      <c r="BK205" s="174">
        <f>SUM(BK206:BK209)</f>
        <v>0</v>
      </c>
    </row>
    <row r="206" spans="2:65" s="1" customFormat="1" ht="20.45" customHeight="1">
      <c r="B206" s="32"/>
      <c r="C206" s="178" t="s">
        <v>331</v>
      </c>
      <c r="D206" s="178" t="s">
        <v>127</v>
      </c>
      <c r="E206" s="179" t="s">
        <v>332</v>
      </c>
      <c r="F206" s="180" t="s">
        <v>333</v>
      </c>
      <c r="G206" s="181" t="s">
        <v>130</v>
      </c>
      <c r="H206" s="182">
        <v>2.09</v>
      </c>
      <c r="I206" s="183"/>
      <c r="J206" s="184">
        <f>ROUND(I206*H206,2)</f>
        <v>0</v>
      </c>
      <c r="K206" s="180" t="s">
        <v>20</v>
      </c>
      <c r="L206" s="52"/>
      <c r="M206" s="185" t="s">
        <v>20</v>
      </c>
      <c r="N206" s="186" t="s">
        <v>45</v>
      </c>
      <c r="O206" s="33"/>
      <c r="P206" s="187">
        <f>O206*H206</f>
        <v>0</v>
      </c>
      <c r="Q206" s="187">
        <v>2.2</v>
      </c>
      <c r="R206" s="187">
        <f>Q206*H206</f>
        <v>4.598</v>
      </c>
      <c r="S206" s="187">
        <v>0</v>
      </c>
      <c r="T206" s="188">
        <f>S206*H206</f>
        <v>0</v>
      </c>
      <c r="AR206" s="15" t="s">
        <v>132</v>
      </c>
      <c r="AT206" s="15" t="s">
        <v>127</v>
      </c>
      <c r="AU206" s="15" t="s">
        <v>83</v>
      </c>
      <c r="AY206" s="15" t="s">
        <v>125</v>
      </c>
      <c r="BE206" s="189">
        <f>IF(N206="základní",J206,0)</f>
        <v>0</v>
      </c>
      <c r="BF206" s="189">
        <f>IF(N206="snížená",J206,0)</f>
        <v>0</v>
      </c>
      <c r="BG206" s="189">
        <f>IF(N206="zákl. přenesená",J206,0)</f>
        <v>0</v>
      </c>
      <c r="BH206" s="189">
        <f>IF(N206="sníž. přenesená",J206,0)</f>
        <v>0</v>
      </c>
      <c r="BI206" s="189">
        <f>IF(N206="nulová",J206,0)</f>
        <v>0</v>
      </c>
      <c r="BJ206" s="15" t="s">
        <v>22</v>
      </c>
      <c r="BK206" s="189">
        <f>ROUND(I206*H206,2)</f>
        <v>0</v>
      </c>
      <c r="BL206" s="15" t="s">
        <v>132</v>
      </c>
      <c r="BM206" s="15" t="s">
        <v>334</v>
      </c>
    </row>
    <row r="207" spans="2:47" s="1" customFormat="1" ht="13.5">
      <c r="B207" s="32"/>
      <c r="C207" s="54"/>
      <c r="D207" s="190" t="s">
        <v>134</v>
      </c>
      <c r="E207" s="54"/>
      <c r="F207" s="191" t="s">
        <v>333</v>
      </c>
      <c r="G207" s="54"/>
      <c r="H207" s="54"/>
      <c r="I207" s="148"/>
      <c r="J207" s="54"/>
      <c r="K207" s="54"/>
      <c r="L207" s="52"/>
      <c r="M207" s="69"/>
      <c r="N207" s="33"/>
      <c r="O207" s="33"/>
      <c r="P207" s="33"/>
      <c r="Q207" s="33"/>
      <c r="R207" s="33"/>
      <c r="S207" s="33"/>
      <c r="T207" s="70"/>
      <c r="AT207" s="15" t="s">
        <v>134</v>
      </c>
      <c r="AU207" s="15" t="s">
        <v>83</v>
      </c>
    </row>
    <row r="208" spans="2:47" s="1" customFormat="1" ht="27">
      <c r="B208" s="32"/>
      <c r="C208" s="54"/>
      <c r="D208" s="190" t="s">
        <v>335</v>
      </c>
      <c r="E208" s="54"/>
      <c r="F208" s="194" t="s">
        <v>336</v>
      </c>
      <c r="G208" s="54"/>
      <c r="H208" s="54"/>
      <c r="I208" s="148"/>
      <c r="J208" s="54"/>
      <c r="K208" s="54"/>
      <c r="L208" s="52"/>
      <c r="M208" s="69"/>
      <c r="N208" s="33"/>
      <c r="O208" s="33"/>
      <c r="P208" s="33"/>
      <c r="Q208" s="33"/>
      <c r="R208" s="33"/>
      <c r="S208" s="33"/>
      <c r="T208" s="70"/>
      <c r="AT208" s="15" t="s">
        <v>335</v>
      </c>
      <c r="AU208" s="15" t="s">
        <v>83</v>
      </c>
    </row>
    <row r="209" spans="2:51" s="11" customFormat="1" ht="13.5">
      <c r="B209" s="195"/>
      <c r="C209" s="196"/>
      <c r="D209" s="190" t="s">
        <v>151</v>
      </c>
      <c r="E209" s="216" t="s">
        <v>20</v>
      </c>
      <c r="F209" s="217" t="s">
        <v>337</v>
      </c>
      <c r="G209" s="196"/>
      <c r="H209" s="218">
        <v>2.09</v>
      </c>
      <c r="I209" s="200"/>
      <c r="J209" s="196"/>
      <c r="K209" s="196"/>
      <c r="L209" s="201"/>
      <c r="M209" s="202"/>
      <c r="N209" s="203"/>
      <c r="O209" s="203"/>
      <c r="P209" s="203"/>
      <c r="Q209" s="203"/>
      <c r="R209" s="203"/>
      <c r="S209" s="203"/>
      <c r="T209" s="204"/>
      <c r="AT209" s="205" t="s">
        <v>151</v>
      </c>
      <c r="AU209" s="205" t="s">
        <v>83</v>
      </c>
      <c r="AV209" s="11" t="s">
        <v>83</v>
      </c>
      <c r="AW209" s="11" t="s">
        <v>37</v>
      </c>
      <c r="AX209" s="11" t="s">
        <v>22</v>
      </c>
      <c r="AY209" s="205" t="s">
        <v>125</v>
      </c>
    </row>
    <row r="210" spans="2:63" s="10" customFormat="1" ht="29.85" customHeight="1">
      <c r="B210" s="161"/>
      <c r="C210" s="162"/>
      <c r="D210" s="175" t="s">
        <v>73</v>
      </c>
      <c r="E210" s="176" t="s">
        <v>132</v>
      </c>
      <c r="F210" s="176" t="s">
        <v>338</v>
      </c>
      <c r="G210" s="162"/>
      <c r="H210" s="162"/>
      <c r="I210" s="165"/>
      <c r="J210" s="177">
        <f>BK210</f>
        <v>0</v>
      </c>
      <c r="K210" s="162"/>
      <c r="L210" s="167"/>
      <c r="M210" s="168"/>
      <c r="N210" s="169"/>
      <c r="O210" s="169"/>
      <c r="P210" s="170">
        <f>SUM(P211:P218)</f>
        <v>0</v>
      </c>
      <c r="Q210" s="169"/>
      <c r="R210" s="170">
        <f>SUM(R211:R218)</f>
        <v>21.3408</v>
      </c>
      <c r="S210" s="169"/>
      <c r="T210" s="171">
        <f>SUM(T211:T218)</f>
        <v>0</v>
      </c>
      <c r="AR210" s="172" t="s">
        <v>22</v>
      </c>
      <c r="AT210" s="173" t="s">
        <v>73</v>
      </c>
      <c r="AU210" s="173" t="s">
        <v>22</v>
      </c>
      <c r="AY210" s="172" t="s">
        <v>125</v>
      </c>
      <c r="BK210" s="174">
        <f>SUM(BK211:BK218)</f>
        <v>0</v>
      </c>
    </row>
    <row r="211" spans="2:65" s="1" customFormat="1" ht="20.45" customHeight="1">
      <c r="B211" s="32"/>
      <c r="C211" s="178" t="s">
        <v>339</v>
      </c>
      <c r="D211" s="178" t="s">
        <v>127</v>
      </c>
      <c r="E211" s="179" t="s">
        <v>340</v>
      </c>
      <c r="F211" s="180" t="s">
        <v>341</v>
      </c>
      <c r="G211" s="181" t="s">
        <v>147</v>
      </c>
      <c r="H211" s="182">
        <v>10</v>
      </c>
      <c r="I211" s="183"/>
      <c r="J211" s="184">
        <f>ROUND(I211*H211,2)</f>
        <v>0</v>
      </c>
      <c r="K211" s="180" t="s">
        <v>131</v>
      </c>
      <c r="L211" s="52"/>
      <c r="M211" s="185" t="s">
        <v>20</v>
      </c>
      <c r="N211" s="186" t="s">
        <v>45</v>
      </c>
      <c r="O211" s="33"/>
      <c r="P211" s="187">
        <f>O211*H211</f>
        <v>0</v>
      </c>
      <c r="Q211" s="187">
        <v>2.13408</v>
      </c>
      <c r="R211" s="187">
        <f>Q211*H211</f>
        <v>21.3408</v>
      </c>
      <c r="S211" s="187">
        <v>0</v>
      </c>
      <c r="T211" s="188">
        <f>S211*H211</f>
        <v>0</v>
      </c>
      <c r="AR211" s="15" t="s">
        <v>132</v>
      </c>
      <c r="AT211" s="15" t="s">
        <v>127</v>
      </c>
      <c r="AU211" s="15" t="s">
        <v>83</v>
      </c>
      <c r="AY211" s="15" t="s">
        <v>125</v>
      </c>
      <c r="BE211" s="189">
        <f>IF(N211="základní",J211,0)</f>
        <v>0</v>
      </c>
      <c r="BF211" s="189">
        <f>IF(N211="snížená",J211,0)</f>
        <v>0</v>
      </c>
      <c r="BG211" s="189">
        <f>IF(N211="zákl. přenesená",J211,0)</f>
        <v>0</v>
      </c>
      <c r="BH211" s="189">
        <f>IF(N211="sníž. přenesená",J211,0)</f>
        <v>0</v>
      </c>
      <c r="BI211" s="189">
        <f>IF(N211="nulová",J211,0)</f>
        <v>0</v>
      </c>
      <c r="BJ211" s="15" t="s">
        <v>22</v>
      </c>
      <c r="BK211" s="189">
        <f>ROUND(I211*H211,2)</f>
        <v>0</v>
      </c>
      <c r="BL211" s="15" t="s">
        <v>132</v>
      </c>
      <c r="BM211" s="15" t="s">
        <v>342</v>
      </c>
    </row>
    <row r="212" spans="2:47" s="1" customFormat="1" ht="27">
      <c r="B212" s="32"/>
      <c r="C212" s="54"/>
      <c r="D212" s="190" t="s">
        <v>134</v>
      </c>
      <c r="E212" s="54"/>
      <c r="F212" s="191" t="s">
        <v>343</v>
      </c>
      <c r="G212" s="54"/>
      <c r="H212" s="54"/>
      <c r="I212" s="148"/>
      <c r="J212" s="54"/>
      <c r="K212" s="54"/>
      <c r="L212" s="52"/>
      <c r="M212" s="69"/>
      <c r="N212" s="33"/>
      <c r="O212" s="33"/>
      <c r="P212" s="33"/>
      <c r="Q212" s="33"/>
      <c r="R212" s="33"/>
      <c r="S212" s="33"/>
      <c r="T212" s="70"/>
      <c r="AT212" s="15" t="s">
        <v>134</v>
      </c>
      <c r="AU212" s="15" t="s">
        <v>83</v>
      </c>
    </row>
    <row r="213" spans="2:47" s="1" customFormat="1" ht="94.5">
      <c r="B213" s="32"/>
      <c r="C213" s="54"/>
      <c r="D213" s="190" t="s">
        <v>136</v>
      </c>
      <c r="E213" s="54"/>
      <c r="F213" s="194" t="s">
        <v>344</v>
      </c>
      <c r="G213" s="54"/>
      <c r="H213" s="54"/>
      <c r="I213" s="148"/>
      <c r="J213" s="54"/>
      <c r="K213" s="54"/>
      <c r="L213" s="52"/>
      <c r="M213" s="69"/>
      <c r="N213" s="33"/>
      <c r="O213" s="33"/>
      <c r="P213" s="33"/>
      <c r="Q213" s="33"/>
      <c r="R213" s="33"/>
      <c r="S213" s="33"/>
      <c r="T213" s="70"/>
      <c r="AT213" s="15" t="s">
        <v>136</v>
      </c>
      <c r="AU213" s="15" t="s">
        <v>83</v>
      </c>
    </row>
    <row r="214" spans="2:51" s="11" customFormat="1" ht="13.5">
      <c r="B214" s="195"/>
      <c r="C214" s="196"/>
      <c r="D214" s="192" t="s">
        <v>151</v>
      </c>
      <c r="E214" s="197" t="s">
        <v>20</v>
      </c>
      <c r="F214" s="198" t="s">
        <v>345</v>
      </c>
      <c r="G214" s="196"/>
      <c r="H214" s="199">
        <v>10</v>
      </c>
      <c r="I214" s="200"/>
      <c r="J214" s="196"/>
      <c r="K214" s="196"/>
      <c r="L214" s="201"/>
      <c r="M214" s="202"/>
      <c r="N214" s="203"/>
      <c r="O214" s="203"/>
      <c r="P214" s="203"/>
      <c r="Q214" s="203"/>
      <c r="R214" s="203"/>
      <c r="S214" s="203"/>
      <c r="T214" s="204"/>
      <c r="AT214" s="205" t="s">
        <v>151</v>
      </c>
      <c r="AU214" s="205" t="s">
        <v>83</v>
      </c>
      <c r="AV214" s="11" t="s">
        <v>83</v>
      </c>
      <c r="AW214" s="11" t="s">
        <v>37</v>
      </c>
      <c r="AX214" s="11" t="s">
        <v>22</v>
      </c>
      <c r="AY214" s="205" t="s">
        <v>125</v>
      </c>
    </row>
    <row r="215" spans="2:65" s="1" customFormat="1" ht="20.45" customHeight="1">
      <c r="B215" s="32"/>
      <c r="C215" s="178" t="s">
        <v>346</v>
      </c>
      <c r="D215" s="178" t="s">
        <v>127</v>
      </c>
      <c r="E215" s="179" t="s">
        <v>347</v>
      </c>
      <c r="F215" s="180" t="s">
        <v>348</v>
      </c>
      <c r="G215" s="181" t="s">
        <v>197</v>
      </c>
      <c r="H215" s="182">
        <v>20</v>
      </c>
      <c r="I215" s="183"/>
      <c r="J215" s="184">
        <f>ROUND(I215*H215,2)</f>
        <v>0</v>
      </c>
      <c r="K215" s="180" t="s">
        <v>131</v>
      </c>
      <c r="L215" s="52"/>
      <c r="M215" s="185" t="s">
        <v>20</v>
      </c>
      <c r="N215" s="186" t="s">
        <v>45</v>
      </c>
      <c r="O215" s="33"/>
      <c r="P215" s="187">
        <f>O215*H215</f>
        <v>0</v>
      </c>
      <c r="Q215" s="187">
        <v>0</v>
      </c>
      <c r="R215" s="187">
        <f>Q215*H215</f>
        <v>0</v>
      </c>
      <c r="S215" s="187">
        <v>0</v>
      </c>
      <c r="T215" s="188">
        <f>S215*H215</f>
        <v>0</v>
      </c>
      <c r="AR215" s="15" t="s">
        <v>132</v>
      </c>
      <c r="AT215" s="15" t="s">
        <v>127</v>
      </c>
      <c r="AU215" s="15" t="s">
        <v>83</v>
      </c>
      <c r="AY215" s="15" t="s">
        <v>125</v>
      </c>
      <c r="BE215" s="189">
        <f>IF(N215="základní",J215,0)</f>
        <v>0</v>
      </c>
      <c r="BF215" s="189">
        <f>IF(N215="snížená",J215,0)</f>
        <v>0</v>
      </c>
      <c r="BG215" s="189">
        <f>IF(N215="zákl. přenesená",J215,0)</f>
        <v>0</v>
      </c>
      <c r="BH215" s="189">
        <f>IF(N215="sníž. přenesená",J215,0)</f>
        <v>0</v>
      </c>
      <c r="BI215" s="189">
        <f>IF(N215="nulová",J215,0)</f>
        <v>0</v>
      </c>
      <c r="BJ215" s="15" t="s">
        <v>22</v>
      </c>
      <c r="BK215" s="189">
        <f>ROUND(I215*H215,2)</f>
        <v>0</v>
      </c>
      <c r="BL215" s="15" t="s">
        <v>132</v>
      </c>
      <c r="BM215" s="15" t="s">
        <v>349</v>
      </c>
    </row>
    <row r="216" spans="2:47" s="1" customFormat="1" ht="27">
      <c r="B216" s="32"/>
      <c r="C216" s="54"/>
      <c r="D216" s="190" t="s">
        <v>134</v>
      </c>
      <c r="E216" s="54"/>
      <c r="F216" s="191" t="s">
        <v>350</v>
      </c>
      <c r="G216" s="54"/>
      <c r="H216" s="54"/>
      <c r="I216" s="148"/>
      <c r="J216" s="54"/>
      <c r="K216" s="54"/>
      <c r="L216" s="52"/>
      <c r="M216" s="69"/>
      <c r="N216" s="33"/>
      <c r="O216" s="33"/>
      <c r="P216" s="33"/>
      <c r="Q216" s="33"/>
      <c r="R216" s="33"/>
      <c r="S216" s="33"/>
      <c r="T216" s="70"/>
      <c r="AT216" s="15" t="s">
        <v>134</v>
      </c>
      <c r="AU216" s="15" t="s">
        <v>83</v>
      </c>
    </row>
    <row r="217" spans="2:47" s="1" customFormat="1" ht="94.5">
      <c r="B217" s="32"/>
      <c r="C217" s="54"/>
      <c r="D217" s="190" t="s">
        <v>136</v>
      </c>
      <c r="E217" s="54"/>
      <c r="F217" s="194" t="s">
        <v>344</v>
      </c>
      <c r="G217" s="54"/>
      <c r="H217" s="54"/>
      <c r="I217" s="148"/>
      <c r="J217" s="54"/>
      <c r="K217" s="54"/>
      <c r="L217" s="52"/>
      <c r="M217" s="69"/>
      <c r="N217" s="33"/>
      <c r="O217" s="33"/>
      <c r="P217" s="33"/>
      <c r="Q217" s="33"/>
      <c r="R217" s="33"/>
      <c r="S217" s="33"/>
      <c r="T217" s="70"/>
      <c r="AT217" s="15" t="s">
        <v>136</v>
      </c>
      <c r="AU217" s="15" t="s">
        <v>83</v>
      </c>
    </row>
    <row r="218" spans="2:51" s="11" customFormat="1" ht="13.5">
      <c r="B218" s="195"/>
      <c r="C218" s="196"/>
      <c r="D218" s="190" t="s">
        <v>151</v>
      </c>
      <c r="E218" s="216" t="s">
        <v>20</v>
      </c>
      <c r="F218" s="217" t="s">
        <v>351</v>
      </c>
      <c r="G218" s="196"/>
      <c r="H218" s="218">
        <v>20</v>
      </c>
      <c r="I218" s="200"/>
      <c r="J218" s="196"/>
      <c r="K218" s="196"/>
      <c r="L218" s="201"/>
      <c r="M218" s="202"/>
      <c r="N218" s="203"/>
      <c r="O218" s="203"/>
      <c r="P218" s="203"/>
      <c r="Q218" s="203"/>
      <c r="R218" s="203"/>
      <c r="S218" s="203"/>
      <c r="T218" s="204"/>
      <c r="AT218" s="205" t="s">
        <v>151</v>
      </c>
      <c r="AU218" s="205" t="s">
        <v>83</v>
      </c>
      <c r="AV218" s="11" t="s">
        <v>83</v>
      </c>
      <c r="AW218" s="11" t="s">
        <v>37</v>
      </c>
      <c r="AX218" s="11" t="s">
        <v>22</v>
      </c>
      <c r="AY218" s="205" t="s">
        <v>125</v>
      </c>
    </row>
    <row r="219" spans="2:63" s="10" customFormat="1" ht="29.85" customHeight="1">
      <c r="B219" s="161"/>
      <c r="C219" s="162"/>
      <c r="D219" s="175" t="s">
        <v>73</v>
      </c>
      <c r="E219" s="176" t="s">
        <v>163</v>
      </c>
      <c r="F219" s="176" t="s">
        <v>352</v>
      </c>
      <c r="G219" s="162"/>
      <c r="H219" s="162"/>
      <c r="I219" s="165"/>
      <c r="J219" s="177">
        <f>BK219</f>
        <v>0</v>
      </c>
      <c r="K219" s="162"/>
      <c r="L219" s="167"/>
      <c r="M219" s="168"/>
      <c r="N219" s="169"/>
      <c r="O219" s="169"/>
      <c r="P219" s="170">
        <f>SUM(P220:P229)</f>
        <v>0</v>
      </c>
      <c r="Q219" s="169"/>
      <c r="R219" s="170">
        <f>SUM(R220:R229)</f>
        <v>3.9889191299999998</v>
      </c>
      <c r="S219" s="169"/>
      <c r="T219" s="171">
        <f>SUM(T220:T229)</f>
        <v>0</v>
      </c>
      <c r="AR219" s="172" t="s">
        <v>22</v>
      </c>
      <c r="AT219" s="173" t="s">
        <v>73</v>
      </c>
      <c r="AU219" s="173" t="s">
        <v>22</v>
      </c>
      <c r="AY219" s="172" t="s">
        <v>125</v>
      </c>
      <c r="BK219" s="174">
        <f>SUM(BK220:BK229)</f>
        <v>0</v>
      </c>
    </row>
    <row r="220" spans="2:65" s="1" customFormat="1" ht="20.45" customHeight="1">
      <c r="B220" s="32"/>
      <c r="C220" s="178" t="s">
        <v>353</v>
      </c>
      <c r="D220" s="178" t="s">
        <v>127</v>
      </c>
      <c r="E220" s="179" t="s">
        <v>354</v>
      </c>
      <c r="F220" s="180" t="s">
        <v>355</v>
      </c>
      <c r="G220" s="181" t="s">
        <v>356</v>
      </c>
      <c r="H220" s="182">
        <v>2</v>
      </c>
      <c r="I220" s="183"/>
      <c r="J220" s="184">
        <f>ROUND(I220*H220,2)</f>
        <v>0</v>
      </c>
      <c r="K220" s="180" t="s">
        <v>20</v>
      </c>
      <c r="L220" s="52"/>
      <c r="M220" s="185" t="s">
        <v>20</v>
      </c>
      <c r="N220" s="186" t="s">
        <v>45</v>
      </c>
      <c r="O220" s="33"/>
      <c r="P220" s="187">
        <f>O220*H220</f>
        <v>0</v>
      </c>
      <c r="Q220" s="187">
        <v>0</v>
      </c>
      <c r="R220" s="187">
        <f>Q220*H220</f>
        <v>0</v>
      </c>
      <c r="S220" s="187">
        <v>0</v>
      </c>
      <c r="T220" s="188">
        <f>S220*H220</f>
        <v>0</v>
      </c>
      <c r="AR220" s="15" t="s">
        <v>132</v>
      </c>
      <c r="AT220" s="15" t="s">
        <v>127</v>
      </c>
      <c r="AU220" s="15" t="s">
        <v>83</v>
      </c>
      <c r="AY220" s="15" t="s">
        <v>125</v>
      </c>
      <c r="BE220" s="189">
        <f>IF(N220="základní",J220,0)</f>
        <v>0</v>
      </c>
      <c r="BF220" s="189">
        <f>IF(N220="snížená",J220,0)</f>
        <v>0</v>
      </c>
      <c r="BG220" s="189">
        <f>IF(N220="zákl. přenesená",J220,0)</f>
        <v>0</v>
      </c>
      <c r="BH220" s="189">
        <f>IF(N220="sníž. přenesená",J220,0)</f>
        <v>0</v>
      </c>
      <c r="BI220" s="189">
        <f>IF(N220="nulová",J220,0)</f>
        <v>0</v>
      </c>
      <c r="BJ220" s="15" t="s">
        <v>22</v>
      </c>
      <c r="BK220" s="189">
        <f>ROUND(I220*H220,2)</f>
        <v>0</v>
      </c>
      <c r="BL220" s="15" t="s">
        <v>132</v>
      </c>
      <c r="BM220" s="15" t="s">
        <v>357</v>
      </c>
    </row>
    <row r="221" spans="2:47" s="1" customFormat="1" ht="13.5">
      <c r="B221" s="32"/>
      <c r="C221" s="54"/>
      <c r="D221" s="192" t="s">
        <v>134</v>
      </c>
      <c r="E221" s="54"/>
      <c r="F221" s="219" t="s">
        <v>355</v>
      </c>
      <c r="G221" s="54"/>
      <c r="H221" s="54"/>
      <c r="I221" s="148"/>
      <c r="J221" s="54"/>
      <c r="K221" s="54"/>
      <c r="L221" s="52"/>
      <c r="M221" s="69"/>
      <c r="N221" s="33"/>
      <c r="O221" s="33"/>
      <c r="P221" s="33"/>
      <c r="Q221" s="33"/>
      <c r="R221" s="33"/>
      <c r="S221" s="33"/>
      <c r="T221" s="70"/>
      <c r="AT221" s="15" t="s">
        <v>134</v>
      </c>
      <c r="AU221" s="15" t="s">
        <v>83</v>
      </c>
    </row>
    <row r="222" spans="2:65" s="1" customFormat="1" ht="28.9" customHeight="1">
      <c r="B222" s="32"/>
      <c r="C222" s="178" t="s">
        <v>358</v>
      </c>
      <c r="D222" s="178" t="s">
        <v>127</v>
      </c>
      <c r="E222" s="179" t="s">
        <v>359</v>
      </c>
      <c r="F222" s="180" t="s">
        <v>360</v>
      </c>
      <c r="G222" s="181" t="s">
        <v>147</v>
      </c>
      <c r="H222" s="182">
        <v>1.617</v>
      </c>
      <c r="I222" s="183"/>
      <c r="J222" s="184">
        <f>ROUND(I222*H222,2)</f>
        <v>0</v>
      </c>
      <c r="K222" s="180" t="s">
        <v>131</v>
      </c>
      <c r="L222" s="52"/>
      <c r="M222" s="185" t="s">
        <v>20</v>
      </c>
      <c r="N222" s="186" t="s">
        <v>45</v>
      </c>
      <c r="O222" s="33"/>
      <c r="P222" s="187">
        <f>O222*H222</f>
        <v>0</v>
      </c>
      <c r="Q222" s="187">
        <v>2.45329</v>
      </c>
      <c r="R222" s="187">
        <f>Q222*H222</f>
        <v>3.96696993</v>
      </c>
      <c r="S222" s="187">
        <v>0</v>
      </c>
      <c r="T222" s="188">
        <f>S222*H222</f>
        <v>0</v>
      </c>
      <c r="AR222" s="15" t="s">
        <v>132</v>
      </c>
      <c r="AT222" s="15" t="s">
        <v>127</v>
      </c>
      <c r="AU222" s="15" t="s">
        <v>83</v>
      </c>
      <c r="AY222" s="15" t="s">
        <v>125</v>
      </c>
      <c r="BE222" s="189">
        <f>IF(N222="základní",J222,0)</f>
        <v>0</v>
      </c>
      <c r="BF222" s="189">
        <f>IF(N222="snížená",J222,0)</f>
        <v>0</v>
      </c>
      <c r="BG222" s="189">
        <f>IF(N222="zákl. přenesená",J222,0)</f>
        <v>0</v>
      </c>
      <c r="BH222" s="189">
        <f>IF(N222="sníž. přenesená",J222,0)</f>
        <v>0</v>
      </c>
      <c r="BI222" s="189">
        <f>IF(N222="nulová",J222,0)</f>
        <v>0</v>
      </c>
      <c r="BJ222" s="15" t="s">
        <v>22</v>
      </c>
      <c r="BK222" s="189">
        <f>ROUND(I222*H222,2)</f>
        <v>0</v>
      </c>
      <c r="BL222" s="15" t="s">
        <v>132</v>
      </c>
      <c r="BM222" s="15" t="s">
        <v>361</v>
      </c>
    </row>
    <row r="223" spans="2:47" s="1" customFormat="1" ht="27">
      <c r="B223" s="32"/>
      <c r="C223" s="54"/>
      <c r="D223" s="190" t="s">
        <v>134</v>
      </c>
      <c r="E223" s="54"/>
      <c r="F223" s="191" t="s">
        <v>362</v>
      </c>
      <c r="G223" s="54"/>
      <c r="H223" s="54"/>
      <c r="I223" s="148"/>
      <c r="J223" s="54"/>
      <c r="K223" s="54"/>
      <c r="L223" s="52"/>
      <c r="M223" s="69"/>
      <c r="N223" s="33"/>
      <c r="O223" s="33"/>
      <c r="P223" s="33"/>
      <c r="Q223" s="33"/>
      <c r="R223" s="33"/>
      <c r="S223" s="33"/>
      <c r="T223" s="70"/>
      <c r="AT223" s="15" t="s">
        <v>134</v>
      </c>
      <c r="AU223" s="15" t="s">
        <v>83</v>
      </c>
    </row>
    <row r="224" spans="2:47" s="1" customFormat="1" ht="40.5">
      <c r="B224" s="32"/>
      <c r="C224" s="54"/>
      <c r="D224" s="190" t="s">
        <v>136</v>
      </c>
      <c r="E224" s="54"/>
      <c r="F224" s="194" t="s">
        <v>363</v>
      </c>
      <c r="G224" s="54"/>
      <c r="H224" s="54"/>
      <c r="I224" s="148"/>
      <c r="J224" s="54"/>
      <c r="K224" s="54"/>
      <c r="L224" s="52"/>
      <c r="M224" s="69"/>
      <c r="N224" s="33"/>
      <c r="O224" s="33"/>
      <c r="P224" s="33"/>
      <c r="Q224" s="33"/>
      <c r="R224" s="33"/>
      <c r="S224" s="33"/>
      <c r="T224" s="70"/>
      <c r="AT224" s="15" t="s">
        <v>136</v>
      </c>
      <c r="AU224" s="15" t="s">
        <v>83</v>
      </c>
    </row>
    <row r="225" spans="2:51" s="11" customFormat="1" ht="13.5">
      <c r="B225" s="195"/>
      <c r="C225" s="196"/>
      <c r="D225" s="190" t="s">
        <v>151</v>
      </c>
      <c r="E225" s="216" t="s">
        <v>20</v>
      </c>
      <c r="F225" s="217" t="s">
        <v>364</v>
      </c>
      <c r="G225" s="196"/>
      <c r="H225" s="218">
        <v>0.2</v>
      </c>
      <c r="I225" s="200"/>
      <c r="J225" s="196"/>
      <c r="K225" s="196"/>
      <c r="L225" s="201"/>
      <c r="M225" s="202"/>
      <c r="N225" s="203"/>
      <c r="O225" s="203"/>
      <c r="P225" s="203"/>
      <c r="Q225" s="203"/>
      <c r="R225" s="203"/>
      <c r="S225" s="203"/>
      <c r="T225" s="204"/>
      <c r="AT225" s="205" t="s">
        <v>151</v>
      </c>
      <c r="AU225" s="205" t="s">
        <v>83</v>
      </c>
      <c r="AV225" s="11" t="s">
        <v>83</v>
      </c>
      <c r="AW225" s="11" t="s">
        <v>37</v>
      </c>
      <c r="AX225" s="11" t="s">
        <v>74</v>
      </c>
      <c r="AY225" s="205" t="s">
        <v>125</v>
      </c>
    </row>
    <row r="226" spans="2:51" s="11" customFormat="1" ht="13.5">
      <c r="B226" s="195"/>
      <c r="C226" s="196"/>
      <c r="D226" s="192" t="s">
        <v>151</v>
      </c>
      <c r="E226" s="197" t="s">
        <v>20</v>
      </c>
      <c r="F226" s="198" t="s">
        <v>365</v>
      </c>
      <c r="G226" s="196"/>
      <c r="H226" s="199">
        <v>1.417</v>
      </c>
      <c r="I226" s="200"/>
      <c r="J226" s="196"/>
      <c r="K226" s="196"/>
      <c r="L226" s="201"/>
      <c r="M226" s="202"/>
      <c r="N226" s="203"/>
      <c r="O226" s="203"/>
      <c r="P226" s="203"/>
      <c r="Q226" s="203"/>
      <c r="R226" s="203"/>
      <c r="S226" s="203"/>
      <c r="T226" s="204"/>
      <c r="AT226" s="205" t="s">
        <v>151</v>
      </c>
      <c r="AU226" s="205" t="s">
        <v>83</v>
      </c>
      <c r="AV226" s="11" t="s">
        <v>83</v>
      </c>
      <c r="AW226" s="11" t="s">
        <v>37</v>
      </c>
      <c r="AX226" s="11" t="s">
        <v>74</v>
      </c>
      <c r="AY226" s="205" t="s">
        <v>125</v>
      </c>
    </row>
    <row r="227" spans="2:65" s="1" customFormat="1" ht="20.45" customHeight="1">
      <c r="B227" s="32"/>
      <c r="C227" s="178" t="s">
        <v>366</v>
      </c>
      <c r="D227" s="178" t="s">
        <v>127</v>
      </c>
      <c r="E227" s="179" t="s">
        <v>367</v>
      </c>
      <c r="F227" s="180" t="s">
        <v>368</v>
      </c>
      <c r="G227" s="181" t="s">
        <v>197</v>
      </c>
      <c r="H227" s="182">
        <v>5.46</v>
      </c>
      <c r="I227" s="183"/>
      <c r="J227" s="184">
        <f>ROUND(I227*H227,2)</f>
        <v>0</v>
      </c>
      <c r="K227" s="180" t="s">
        <v>131</v>
      </c>
      <c r="L227" s="52"/>
      <c r="M227" s="185" t="s">
        <v>20</v>
      </c>
      <c r="N227" s="186" t="s">
        <v>45</v>
      </c>
      <c r="O227" s="33"/>
      <c r="P227" s="187">
        <f>O227*H227</f>
        <v>0</v>
      </c>
      <c r="Q227" s="187">
        <v>0.00402</v>
      </c>
      <c r="R227" s="187">
        <f>Q227*H227</f>
        <v>0.021949200000000002</v>
      </c>
      <c r="S227" s="187">
        <v>0</v>
      </c>
      <c r="T227" s="188">
        <f>S227*H227</f>
        <v>0</v>
      </c>
      <c r="AR227" s="15" t="s">
        <v>132</v>
      </c>
      <c r="AT227" s="15" t="s">
        <v>127</v>
      </c>
      <c r="AU227" s="15" t="s">
        <v>83</v>
      </c>
      <c r="AY227" s="15" t="s">
        <v>125</v>
      </c>
      <c r="BE227" s="189">
        <f>IF(N227="základní",J227,0)</f>
        <v>0</v>
      </c>
      <c r="BF227" s="189">
        <f>IF(N227="snížená",J227,0)</f>
        <v>0</v>
      </c>
      <c r="BG227" s="189">
        <f>IF(N227="zákl. přenesená",J227,0)</f>
        <v>0</v>
      </c>
      <c r="BH227" s="189">
        <f>IF(N227="sníž. přenesená",J227,0)</f>
        <v>0</v>
      </c>
      <c r="BI227" s="189">
        <f>IF(N227="nulová",J227,0)</f>
        <v>0</v>
      </c>
      <c r="BJ227" s="15" t="s">
        <v>22</v>
      </c>
      <c r="BK227" s="189">
        <f>ROUND(I227*H227,2)</f>
        <v>0</v>
      </c>
      <c r="BL227" s="15" t="s">
        <v>132</v>
      </c>
      <c r="BM227" s="15" t="s">
        <v>369</v>
      </c>
    </row>
    <row r="228" spans="2:47" s="1" customFormat="1" ht="13.5">
      <c r="B228" s="32"/>
      <c r="C228" s="54"/>
      <c r="D228" s="190" t="s">
        <v>134</v>
      </c>
      <c r="E228" s="54"/>
      <c r="F228" s="191" t="s">
        <v>370</v>
      </c>
      <c r="G228" s="54"/>
      <c r="H228" s="54"/>
      <c r="I228" s="148"/>
      <c r="J228" s="54"/>
      <c r="K228" s="54"/>
      <c r="L228" s="52"/>
      <c r="M228" s="69"/>
      <c r="N228" s="33"/>
      <c r="O228" s="33"/>
      <c r="P228" s="33"/>
      <c r="Q228" s="33"/>
      <c r="R228" s="33"/>
      <c r="S228" s="33"/>
      <c r="T228" s="70"/>
      <c r="AT228" s="15" t="s">
        <v>134</v>
      </c>
      <c r="AU228" s="15" t="s">
        <v>83</v>
      </c>
    </row>
    <row r="229" spans="2:51" s="11" customFormat="1" ht="13.5">
      <c r="B229" s="195"/>
      <c r="C229" s="196"/>
      <c r="D229" s="190" t="s">
        <v>151</v>
      </c>
      <c r="E229" s="216" t="s">
        <v>20</v>
      </c>
      <c r="F229" s="217" t="s">
        <v>371</v>
      </c>
      <c r="G229" s="196"/>
      <c r="H229" s="218">
        <v>5.46</v>
      </c>
      <c r="I229" s="200"/>
      <c r="J229" s="196"/>
      <c r="K229" s="196"/>
      <c r="L229" s="201"/>
      <c r="M229" s="202"/>
      <c r="N229" s="203"/>
      <c r="O229" s="203"/>
      <c r="P229" s="203"/>
      <c r="Q229" s="203"/>
      <c r="R229" s="203"/>
      <c r="S229" s="203"/>
      <c r="T229" s="204"/>
      <c r="AT229" s="205" t="s">
        <v>151</v>
      </c>
      <c r="AU229" s="205" t="s">
        <v>83</v>
      </c>
      <c r="AV229" s="11" t="s">
        <v>83</v>
      </c>
      <c r="AW229" s="11" t="s">
        <v>37</v>
      </c>
      <c r="AX229" s="11" t="s">
        <v>22</v>
      </c>
      <c r="AY229" s="205" t="s">
        <v>125</v>
      </c>
    </row>
    <row r="230" spans="2:63" s="10" customFormat="1" ht="29.85" customHeight="1">
      <c r="B230" s="161"/>
      <c r="C230" s="162"/>
      <c r="D230" s="175" t="s">
        <v>73</v>
      </c>
      <c r="E230" s="176" t="s">
        <v>188</v>
      </c>
      <c r="F230" s="176" t="s">
        <v>372</v>
      </c>
      <c r="G230" s="162"/>
      <c r="H230" s="162"/>
      <c r="I230" s="165"/>
      <c r="J230" s="177">
        <f>BK230</f>
        <v>0</v>
      </c>
      <c r="K230" s="162"/>
      <c r="L230" s="167"/>
      <c r="M230" s="168"/>
      <c r="N230" s="169"/>
      <c r="O230" s="169"/>
      <c r="P230" s="170">
        <f>SUM(P231:P256)</f>
        <v>0</v>
      </c>
      <c r="Q230" s="169"/>
      <c r="R230" s="170">
        <f>SUM(R231:R256)</f>
        <v>0.07118369999999999</v>
      </c>
      <c r="S230" s="169"/>
      <c r="T230" s="171">
        <f>SUM(T231:T256)</f>
        <v>31.6872</v>
      </c>
      <c r="AR230" s="172" t="s">
        <v>22</v>
      </c>
      <c r="AT230" s="173" t="s">
        <v>73</v>
      </c>
      <c r="AU230" s="173" t="s">
        <v>22</v>
      </c>
      <c r="AY230" s="172" t="s">
        <v>125</v>
      </c>
      <c r="BK230" s="174">
        <f>SUM(BK231:BK256)</f>
        <v>0</v>
      </c>
    </row>
    <row r="231" spans="2:65" s="1" customFormat="1" ht="20.45" customHeight="1">
      <c r="B231" s="32"/>
      <c r="C231" s="178" t="s">
        <v>373</v>
      </c>
      <c r="D231" s="178" t="s">
        <v>127</v>
      </c>
      <c r="E231" s="179" t="s">
        <v>374</v>
      </c>
      <c r="F231" s="180" t="s">
        <v>375</v>
      </c>
      <c r="G231" s="181" t="s">
        <v>197</v>
      </c>
      <c r="H231" s="182">
        <v>5.922</v>
      </c>
      <c r="I231" s="183"/>
      <c r="J231" s="184">
        <f>ROUND(I231*H231,2)</f>
        <v>0</v>
      </c>
      <c r="K231" s="180" t="s">
        <v>131</v>
      </c>
      <c r="L231" s="52"/>
      <c r="M231" s="185" t="s">
        <v>20</v>
      </c>
      <c r="N231" s="186" t="s">
        <v>45</v>
      </c>
      <c r="O231" s="33"/>
      <c r="P231" s="187">
        <f>O231*H231</f>
        <v>0</v>
      </c>
      <c r="Q231" s="187">
        <v>0.00985</v>
      </c>
      <c r="R231" s="187">
        <f>Q231*H231</f>
        <v>0.05833169999999999</v>
      </c>
      <c r="S231" s="187">
        <v>0</v>
      </c>
      <c r="T231" s="188">
        <f>S231*H231</f>
        <v>0</v>
      </c>
      <c r="AR231" s="15" t="s">
        <v>132</v>
      </c>
      <c r="AT231" s="15" t="s">
        <v>127</v>
      </c>
      <c r="AU231" s="15" t="s">
        <v>83</v>
      </c>
      <c r="AY231" s="15" t="s">
        <v>125</v>
      </c>
      <c r="BE231" s="189">
        <f>IF(N231="základní",J231,0)</f>
        <v>0</v>
      </c>
      <c r="BF231" s="189">
        <f>IF(N231="snížená",J231,0)</f>
        <v>0</v>
      </c>
      <c r="BG231" s="189">
        <f>IF(N231="zákl. přenesená",J231,0)</f>
        <v>0</v>
      </c>
      <c r="BH231" s="189">
        <f>IF(N231="sníž. přenesená",J231,0)</f>
        <v>0</v>
      </c>
      <c r="BI231" s="189">
        <f>IF(N231="nulová",J231,0)</f>
        <v>0</v>
      </c>
      <c r="BJ231" s="15" t="s">
        <v>22</v>
      </c>
      <c r="BK231" s="189">
        <f>ROUND(I231*H231,2)</f>
        <v>0</v>
      </c>
      <c r="BL231" s="15" t="s">
        <v>132</v>
      </c>
      <c r="BM231" s="15" t="s">
        <v>376</v>
      </c>
    </row>
    <row r="232" spans="2:47" s="1" customFormat="1" ht="27">
      <c r="B232" s="32"/>
      <c r="C232" s="54"/>
      <c r="D232" s="190" t="s">
        <v>134</v>
      </c>
      <c r="E232" s="54"/>
      <c r="F232" s="191" t="s">
        <v>377</v>
      </c>
      <c r="G232" s="54"/>
      <c r="H232" s="54"/>
      <c r="I232" s="148"/>
      <c r="J232" s="54"/>
      <c r="K232" s="54"/>
      <c r="L232" s="52"/>
      <c r="M232" s="69"/>
      <c r="N232" s="33"/>
      <c r="O232" s="33"/>
      <c r="P232" s="33"/>
      <c r="Q232" s="33"/>
      <c r="R232" s="33"/>
      <c r="S232" s="33"/>
      <c r="T232" s="70"/>
      <c r="AT232" s="15" t="s">
        <v>134</v>
      </c>
      <c r="AU232" s="15" t="s">
        <v>83</v>
      </c>
    </row>
    <row r="233" spans="2:47" s="1" customFormat="1" ht="94.5">
      <c r="B233" s="32"/>
      <c r="C233" s="54"/>
      <c r="D233" s="190" t="s">
        <v>136</v>
      </c>
      <c r="E233" s="54"/>
      <c r="F233" s="194" t="s">
        <v>378</v>
      </c>
      <c r="G233" s="54"/>
      <c r="H233" s="54"/>
      <c r="I233" s="148"/>
      <c r="J233" s="54"/>
      <c r="K233" s="54"/>
      <c r="L233" s="52"/>
      <c r="M233" s="69"/>
      <c r="N233" s="33"/>
      <c r="O233" s="33"/>
      <c r="P233" s="33"/>
      <c r="Q233" s="33"/>
      <c r="R233" s="33"/>
      <c r="S233" s="33"/>
      <c r="T233" s="70"/>
      <c r="AT233" s="15" t="s">
        <v>136</v>
      </c>
      <c r="AU233" s="15" t="s">
        <v>83</v>
      </c>
    </row>
    <row r="234" spans="2:51" s="11" customFormat="1" ht="13.5">
      <c r="B234" s="195"/>
      <c r="C234" s="196"/>
      <c r="D234" s="192" t="s">
        <v>151</v>
      </c>
      <c r="E234" s="197" t="s">
        <v>20</v>
      </c>
      <c r="F234" s="198" t="s">
        <v>379</v>
      </c>
      <c r="G234" s="196"/>
      <c r="H234" s="199">
        <v>5.922</v>
      </c>
      <c r="I234" s="200"/>
      <c r="J234" s="196"/>
      <c r="K234" s="196"/>
      <c r="L234" s="201"/>
      <c r="M234" s="202"/>
      <c r="N234" s="203"/>
      <c r="O234" s="203"/>
      <c r="P234" s="203"/>
      <c r="Q234" s="203"/>
      <c r="R234" s="203"/>
      <c r="S234" s="203"/>
      <c r="T234" s="204"/>
      <c r="AT234" s="205" t="s">
        <v>151</v>
      </c>
      <c r="AU234" s="205" t="s">
        <v>83</v>
      </c>
      <c r="AV234" s="11" t="s">
        <v>83</v>
      </c>
      <c r="AW234" s="11" t="s">
        <v>37</v>
      </c>
      <c r="AX234" s="11" t="s">
        <v>22</v>
      </c>
      <c r="AY234" s="205" t="s">
        <v>125</v>
      </c>
    </row>
    <row r="235" spans="2:65" s="1" customFormat="1" ht="20.45" customHeight="1">
      <c r="B235" s="32"/>
      <c r="C235" s="178" t="s">
        <v>380</v>
      </c>
      <c r="D235" s="178" t="s">
        <v>127</v>
      </c>
      <c r="E235" s="179" t="s">
        <v>381</v>
      </c>
      <c r="F235" s="180" t="s">
        <v>382</v>
      </c>
      <c r="G235" s="181" t="s">
        <v>130</v>
      </c>
      <c r="H235" s="182">
        <v>6.58</v>
      </c>
      <c r="I235" s="183"/>
      <c r="J235" s="184">
        <f>ROUND(I235*H235,2)</f>
        <v>0</v>
      </c>
      <c r="K235" s="180" t="s">
        <v>131</v>
      </c>
      <c r="L235" s="52"/>
      <c r="M235" s="185" t="s">
        <v>20</v>
      </c>
      <c r="N235" s="186" t="s">
        <v>45</v>
      </c>
      <c r="O235" s="33"/>
      <c r="P235" s="187">
        <f>O235*H235</f>
        <v>0</v>
      </c>
      <c r="Q235" s="187">
        <v>0.0003</v>
      </c>
      <c r="R235" s="187">
        <f>Q235*H235</f>
        <v>0.001974</v>
      </c>
      <c r="S235" s="187">
        <v>0</v>
      </c>
      <c r="T235" s="188">
        <f>S235*H235</f>
        <v>0</v>
      </c>
      <c r="AR235" s="15" t="s">
        <v>132</v>
      </c>
      <c r="AT235" s="15" t="s">
        <v>127</v>
      </c>
      <c r="AU235" s="15" t="s">
        <v>83</v>
      </c>
      <c r="AY235" s="15" t="s">
        <v>125</v>
      </c>
      <c r="BE235" s="189">
        <f>IF(N235="základní",J235,0)</f>
        <v>0</v>
      </c>
      <c r="BF235" s="189">
        <f>IF(N235="snížená",J235,0)</f>
        <v>0</v>
      </c>
      <c r="BG235" s="189">
        <f>IF(N235="zákl. přenesená",J235,0)</f>
        <v>0</v>
      </c>
      <c r="BH235" s="189">
        <f>IF(N235="sníž. přenesená",J235,0)</f>
        <v>0</v>
      </c>
      <c r="BI235" s="189">
        <f>IF(N235="nulová",J235,0)</f>
        <v>0</v>
      </c>
      <c r="BJ235" s="15" t="s">
        <v>22</v>
      </c>
      <c r="BK235" s="189">
        <f>ROUND(I235*H235,2)</f>
        <v>0</v>
      </c>
      <c r="BL235" s="15" t="s">
        <v>132</v>
      </c>
      <c r="BM235" s="15" t="s">
        <v>383</v>
      </c>
    </row>
    <row r="236" spans="2:47" s="1" customFormat="1" ht="27">
      <c r="B236" s="32"/>
      <c r="C236" s="54"/>
      <c r="D236" s="190" t="s">
        <v>134</v>
      </c>
      <c r="E236" s="54"/>
      <c r="F236" s="191" t="s">
        <v>384</v>
      </c>
      <c r="G236" s="54"/>
      <c r="H236" s="54"/>
      <c r="I236" s="148"/>
      <c r="J236" s="54"/>
      <c r="K236" s="54"/>
      <c r="L236" s="52"/>
      <c r="M236" s="69"/>
      <c r="N236" s="33"/>
      <c r="O236" s="33"/>
      <c r="P236" s="33"/>
      <c r="Q236" s="33"/>
      <c r="R236" s="33"/>
      <c r="S236" s="33"/>
      <c r="T236" s="70"/>
      <c r="AT236" s="15" t="s">
        <v>134</v>
      </c>
      <c r="AU236" s="15" t="s">
        <v>83</v>
      </c>
    </row>
    <row r="237" spans="2:47" s="1" customFormat="1" ht="202.5">
      <c r="B237" s="32"/>
      <c r="C237" s="54"/>
      <c r="D237" s="190" t="s">
        <v>136</v>
      </c>
      <c r="E237" s="54"/>
      <c r="F237" s="194" t="s">
        <v>385</v>
      </c>
      <c r="G237" s="54"/>
      <c r="H237" s="54"/>
      <c r="I237" s="148"/>
      <c r="J237" s="54"/>
      <c r="K237" s="54"/>
      <c r="L237" s="52"/>
      <c r="M237" s="69"/>
      <c r="N237" s="33"/>
      <c r="O237" s="33"/>
      <c r="P237" s="33"/>
      <c r="Q237" s="33"/>
      <c r="R237" s="33"/>
      <c r="S237" s="33"/>
      <c r="T237" s="70"/>
      <c r="AT237" s="15" t="s">
        <v>136</v>
      </c>
      <c r="AU237" s="15" t="s">
        <v>83</v>
      </c>
    </row>
    <row r="238" spans="2:51" s="11" customFormat="1" ht="13.5">
      <c r="B238" s="195"/>
      <c r="C238" s="196"/>
      <c r="D238" s="192" t="s">
        <v>151</v>
      </c>
      <c r="E238" s="197" t="s">
        <v>20</v>
      </c>
      <c r="F238" s="198" t="s">
        <v>386</v>
      </c>
      <c r="G238" s="196"/>
      <c r="H238" s="199">
        <v>6.58</v>
      </c>
      <c r="I238" s="200"/>
      <c r="J238" s="196"/>
      <c r="K238" s="196"/>
      <c r="L238" s="201"/>
      <c r="M238" s="202"/>
      <c r="N238" s="203"/>
      <c r="O238" s="203"/>
      <c r="P238" s="203"/>
      <c r="Q238" s="203"/>
      <c r="R238" s="203"/>
      <c r="S238" s="203"/>
      <c r="T238" s="204"/>
      <c r="AT238" s="205" t="s">
        <v>151</v>
      </c>
      <c r="AU238" s="205" t="s">
        <v>83</v>
      </c>
      <c r="AV238" s="11" t="s">
        <v>83</v>
      </c>
      <c r="AW238" s="11" t="s">
        <v>37</v>
      </c>
      <c r="AX238" s="11" t="s">
        <v>22</v>
      </c>
      <c r="AY238" s="205" t="s">
        <v>125</v>
      </c>
    </row>
    <row r="239" spans="2:65" s="1" customFormat="1" ht="28.9" customHeight="1">
      <c r="B239" s="32"/>
      <c r="C239" s="178" t="s">
        <v>387</v>
      </c>
      <c r="D239" s="178" t="s">
        <v>127</v>
      </c>
      <c r="E239" s="179" t="s">
        <v>388</v>
      </c>
      <c r="F239" s="180" t="s">
        <v>389</v>
      </c>
      <c r="G239" s="181" t="s">
        <v>130</v>
      </c>
      <c r="H239" s="182">
        <v>19</v>
      </c>
      <c r="I239" s="183"/>
      <c r="J239" s="184">
        <f>ROUND(I239*H239,2)</f>
        <v>0</v>
      </c>
      <c r="K239" s="180" t="s">
        <v>131</v>
      </c>
      <c r="L239" s="52"/>
      <c r="M239" s="185" t="s">
        <v>20</v>
      </c>
      <c r="N239" s="186" t="s">
        <v>45</v>
      </c>
      <c r="O239" s="33"/>
      <c r="P239" s="187">
        <f>O239*H239</f>
        <v>0</v>
      </c>
      <c r="Q239" s="187">
        <v>0</v>
      </c>
      <c r="R239" s="187">
        <f>Q239*H239</f>
        <v>0</v>
      </c>
      <c r="S239" s="187">
        <v>0.258</v>
      </c>
      <c r="T239" s="188">
        <f>S239*H239</f>
        <v>4.902</v>
      </c>
      <c r="AR239" s="15" t="s">
        <v>132</v>
      </c>
      <c r="AT239" s="15" t="s">
        <v>127</v>
      </c>
      <c r="AU239" s="15" t="s">
        <v>83</v>
      </c>
      <c r="AY239" s="15" t="s">
        <v>125</v>
      </c>
      <c r="BE239" s="189">
        <f>IF(N239="základní",J239,0)</f>
        <v>0</v>
      </c>
      <c r="BF239" s="189">
        <f>IF(N239="snížená",J239,0)</f>
        <v>0</v>
      </c>
      <c r="BG239" s="189">
        <f>IF(N239="zákl. přenesená",J239,0)</f>
        <v>0</v>
      </c>
      <c r="BH239" s="189">
        <f>IF(N239="sníž. přenesená",J239,0)</f>
        <v>0</v>
      </c>
      <c r="BI239" s="189">
        <f>IF(N239="nulová",J239,0)</f>
        <v>0</v>
      </c>
      <c r="BJ239" s="15" t="s">
        <v>22</v>
      </c>
      <c r="BK239" s="189">
        <f>ROUND(I239*H239,2)</f>
        <v>0</v>
      </c>
      <c r="BL239" s="15" t="s">
        <v>132</v>
      </c>
      <c r="BM239" s="15" t="s">
        <v>390</v>
      </c>
    </row>
    <row r="240" spans="2:47" s="1" customFormat="1" ht="40.5">
      <c r="B240" s="32"/>
      <c r="C240" s="54"/>
      <c r="D240" s="190" t="s">
        <v>134</v>
      </c>
      <c r="E240" s="54"/>
      <c r="F240" s="191" t="s">
        <v>391</v>
      </c>
      <c r="G240" s="54"/>
      <c r="H240" s="54"/>
      <c r="I240" s="148"/>
      <c r="J240" s="54"/>
      <c r="K240" s="54"/>
      <c r="L240" s="52"/>
      <c r="M240" s="69"/>
      <c r="N240" s="33"/>
      <c r="O240" s="33"/>
      <c r="P240" s="33"/>
      <c r="Q240" s="33"/>
      <c r="R240" s="33"/>
      <c r="S240" s="33"/>
      <c r="T240" s="70"/>
      <c r="AT240" s="15" t="s">
        <v>134</v>
      </c>
      <c r="AU240" s="15" t="s">
        <v>83</v>
      </c>
    </row>
    <row r="241" spans="2:47" s="1" customFormat="1" ht="94.5">
      <c r="B241" s="32"/>
      <c r="C241" s="54"/>
      <c r="D241" s="190" t="s">
        <v>136</v>
      </c>
      <c r="E241" s="54"/>
      <c r="F241" s="194" t="s">
        <v>392</v>
      </c>
      <c r="G241" s="54"/>
      <c r="H241" s="54"/>
      <c r="I241" s="148"/>
      <c r="J241" s="54"/>
      <c r="K241" s="54"/>
      <c r="L241" s="52"/>
      <c r="M241" s="69"/>
      <c r="N241" s="33"/>
      <c r="O241" s="33"/>
      <c r="P241" s="33"/>
      <c r="Q241" s="33"/>
      <c r="R241" s="33"/>
      <c r="S241" s="33"/>
      <c r="T241" s="70"/>
      <c r="AT241" s="15" t="s">
        <v>136</v>
      </c>
      <c r="AU241" s="15" t="s">
        <v>83</v>
      </c>
    </row>
    <row r="242" spans="2:51" s="11" customFormat="1" ht="13.5">
      <c r="B242" s="195"/>
      <c r="C242" s="196"/>
      <c r="D242" s="192" t="s">
        <v>151</v>
      </c>
      <c r="E242" s="197" t="s">
        <v>20</v>
      </c>
      <c r="F242" s="198" t="s">
        <v>393</v>
      </c>
      <c r="G242" s="196"/>
      <c r="H242" s="199">
        <v>19</v>
      </c>
      <c r="I242" s="200"/>
      <c r="J242" s="196"/>
      <c r="K242" s="196"/>
      <c r="L242" s="201"/>
      <c r="M242" s="202"/>
      <c r="N242" s="203"/>
      <c r="O242" s="203"/>
      <c r="P242" s="203"/>
      <c r="Q242" s="203"/>
      <c r="R242" s="203"/>
      <c r="S242" s="203"/>
      <c r="T242" s="204"/>
      <c r="AT242" s="205" t="s">
        <v>151</v>
      </c>
      <c r="AU242" s="205" t="s">
        <v>83</v>
      </c>
      <c r="AV242" s="11" t="s">
        <v>83</v>
      </c>
      <c r="AW242" s="11" t="s">
        <v>37</v>
      </c>
      <c r="AX242" s="11" t="s">
        <v>22</v>
      </c>
      <c r="AY242" s="205" t="s">
        <v>125</v>
      </c>
    </row>
    <row r="243" spans="2:65" s="1" customFormat="1" ht="20.45" customHeight="1">
      <c r="B243" s="32"/>
      <c r="C243" s="178" t="s">
        <v>394</v>
      </c>
      <c r="D243" s="178" t="s">
        <v>127</v>
      </c>
      <c r="E243" s="179" t="s">
        <v>395</v>
      </c>
      <c r="F243" s="180" t="s">
        <v>396</v>
      </c>
      <c r="G243" s="181" t="s">
        <v>130</v>
      </c>
      <c r="H243" s="182">
        <v>11</v>
      </c>
      <c r="I243" s="183"/>
      <c r="J243" s="184">
        <f>ROUND(I243*H243,2)</f>
        <v>0</v>
      </c>
      <c r="K243" s="180" t="s">
        <v>131</v>
      </c>
      <c r="L243" s="52"/>
      <c r="M243" s="185" t="s">
        <v>20</v>
      </c>
      <c r="N243" s="186" t="s">
        <v>45</v>
      </c>
      <c r="O243" s="33"/>
      <c r="P243" s="187">
        <f>O243*H243</f>
        <v>0</v>
      </c>
      <c r="Q243" s="187">
        <v>0</v>
      </c>
      <c r="R243" s="187">
        <f>Q243*H243</f>
        <v>0</v>
      </c>
      <c r="S243" s="187">
        <v>0.043</v>
      </c>
      <c r="T243" s="188">
        <f>S243*H243</f>
        <v>0.473</v>
      </c>
      <c r="AR243" s="15" t="s">
        <v>132</v>
      </c>
      <c r="AT243" s="15" t="s">
        <v>127</v>
      </c>
      <c r="AU243" s="15" t="s">
        <v>83</v>
      </c>
      <c r="AY243" s="15" t="s">
        <v>125</v>
      </c>
      <c r="BE243" s="189">
        <f>IF(N243="základní",J243,0)</f>
        <v>0</v>
      </c>
      <c r="BF243" s="189">
        <f>IF(N243="snížená",J243,0)</f>
        <v>0</v>
      </c>
      <c r="BG243" s="189">
        <f>IF(N243="zákl. přenesená",J243,0)</f>
        <v>0</v>
      </c>
      <c r="BH243" s="189">
        <f>IF(N243="sníž. přenesená",J243,0)</f>
        <v>0</v>
      </c>
      <c r="BI243" s="189">
        <f>IF(N243="nulová",J243,0)</f>
        <v>0</v>
      </c>
      <c r="BJ243" s="15" t="s">
        <v>22</v>
      </c>
      <c r="BK243" s="189">
        <f>ROUND(I243*H243,2)</f>
        <v>0</v>
      </c>
      <c r="BL243" s="15" t="s">
        <v>132</v>
      </c>
      <c r="BM243" s="15" t="s">
        <v>397</v>
      </c>
    </row>
    <row r="244" spans="2:47" s="1" customFormat="1" ht="40.5">
      <c r="B244" s="32"/>
      <c r="C244" s="54"/>
      <c r="D244" s="190" t="s">
        <v>134</v>
      </c>
      <c r="E244" s="54"/>
      <c r="F244" s="191" t="s">
        <v>398</v>
      </c>
      <c r="G244" s="54"/>
      <c r="H244" s="54"/>
      <c r="I244" s="148"/>
      <c r="J244" s="54"/>
      <c r="K244" s="54"/>
      <c r="L244" s="52"/>
      <c r="M244" s="69"/>
      <c r="N244" s="33"/>
      <c r="O244" s="33"/>
      <c r="P244" s="33"/>
      <c r="Q244" s="33"/>
      <c r="R244" s="33"/>
      <c r="S244" s="33"/>
      <c r="T244" s="70"/>
      <c r="AT244" s="15" t="s">
        <v>134</v>
      </c>
      <c r="AU244" s="15" t="s">
        <v>83</v>
      </c>
    </row>
    <row r="245" spans="2:47" s="1" customFormat="1" ht="94.5">
      <c r="B245" s="32"/>
      <c r="C245" s="54"/>
      <c r="D245" s="192" t="s">
        <v>136</v>
      </c>
      <c r="E245" s="54"/>
      <c r="F245" s="193" t="s">
        <v>392</v>
      </c>
      <c r="G245" s="54"/>
      <c r="H245" s="54"/>
      <c r="I245" s="148"/>
      <c r="J245" s="54"/>
      <c r="K245" s="54"/>
      <c r="L245" s="52"/>
      <c r="M245" s="69"/>
      <c r="N245" s="33"/>
      <c r="O245" s="33"/>
      <c r="P245" s="33"/>
      <c r="Q245" s="33"/>
      <c r="R245" s="33"/>
      <c r="S245" s="33"/>
      <c r="T245" s="70"/>
      <c r="AT245" s="15" t="s">
        <v>136</v>
      </c>
      <c r="AU245" s="15" t="s">
        <v>83</v>
      </c>
    </row>
    <row r="246" spans="2:65" s="1" customFormat="1" ht="20.45" customHeight="1">
      <c r="B246" s="32"/>
      <c r="C246" s="206" t="s">
        <v>399</v>
      </c>
      <c r="D246" s="206" t="s">
        <v>160</v>
      </c>
      <c r="E246" s="207" t="s">
        <v>400</v>
      </c>
      <c r="F246" s="208" t="s">
        <v>401</v>
      </c>
      <c r="G246" s="209" t="s">
        <v>147</v>
      </c>
      <c r="H246" s="210">
        <v>5</v>
      </c>
      <c r="I246" s="211"/>
      <c r="J246" s="212">
        <f>ROUND(I246*H246,2)</f>
        <v>0</v>
      </c>
      <c r="K246" s="208" t="s">
        <v>131</v>
      </c>
      <c r="L246" s="213"/>
      <c r="M246" s="214" t="s">
        <v>20</v>
      </c>
      <c r="N246" s="215" t="s">
        <v>45</v>
      </c>
      <c r="O246" s="33"/>
      <c r="P246" s="187">
        <f>O246*H246</f>
        <v>0</v>
      </c>
      <c r="Q246" s="187">
        <v>0</v>
      </c>
      <c r="R246" s="187">
        <f>Q246*H246</f>
        <v>0</v>
      </c>
      <c r="S246" s="187">
        <v>0</v>
      </c>
      <c r="T246" s="188">
        <f>S246*H246</f>
        <v>0</v>
      </c>
      <c r="AR246" s="15" t="s">
        <v>163</v>
      </c>
      <c r="AT246" s="15" t="s">
        <v>160</v>
      </c>
      <c r="AU246" s="15" t="s">
        <v>83</v>
      </c>
      <c r="AY246" s="15" t="s">
        <v>125</v>
      </c>
      <c r="BE246" s="189">
        <f>IF(N246="základní",J246,0)</f>
        <v>0</v>
      </c>
      <c r="BF246" s="189">
        <f>IF(N246="snížená",J246,0)</f>
        <v>0</v>
      </c>
      <c r="BG246" s="189">
        <f>IF(N246="zákl. přenesená",J246,0)</f>
        <v>0</v>
      </c>
      <c r="BH246" s="189">
        <f>IF(N246="sníž. přenesená",J246,0)</f>
        <v>0</v>
      </c>
      <c r="BI246" s="189">
        <f>IF(N246="nulová",J246,0)</f>
        <v>0</v>
      </c>
      <c r="BJ246" s="15" t="s">
        <v>22</v>
      </c>
      <c r="BK246" s="189">
        <f>ROUND(I246*H246,2)</f>
        <v>0</v>
      </c>
      <c r="BL246" s="15" t="s">
        <v>132</v>
      </c>
      <c r="BM246" s="15" t="s">
        <v>402</v>
      </c>
    </row>
    <row r="247" spans="2:47" s="1" customFormat="1" ht="13.5">
      <c r="B247" s="32"/>
      <c r="C247" s="54"/>
      <c r="D247" s="192" t="s">
        <v>134</v>
      </c>
      <c r="E247" s="54"/>
      <c r="F247" s="219" t="s">
        <v>403</v>
      </c>
      <c r="G247" s="54"/>
      <c r="H247" s="54"/>
      <c r="I247" s="148"/>
      <c r="J247" s="54"/>
      <c r="K247" s="54"/>
      <c r="L247" s="52"/>
      <c r="M247" s="69"/>
      <c r="N247" s="33"/>
      <c r="O247" s="33"/>
      <c r="P247" s="33"/>
      <c r="Q247" s="33"/>
      <c r="R247" s="33"/>
      <c r="S247" s="33"/>
      <c r="T247" s="70"/>
      <c r="AT247" s="15" t="s">
        <v>134</v>
      </c>
      <c r="AU247" s="15" t="s">
        <v>83</v>
      </c>
    </row>
    <row r="248" spans="2:65" s="1" customFormat="1" ht="28.9" customHeight="1">
      <c r="B248" s="32"/>
      <c r="C248" s="178" t="s">
        <v>404</v>
      </c>
      <c r="D248" s="178" t="s">
        <v>127</v>
      </c>
      <c r="E248" s="179" t="s">
        <v>405</v>
      </c>
      <c r="F248" s="180" t="s">
        <v>406</v>
      </c>
      <c r="G248" s="181" t="s">
        <v>147</v>
      </c>
      <c r="H248" s="182">
        <v>7.4</v>
      </c>
      <c r="I248" s="183"/>
      <c r="J248" s="184">
        <f>ROUND(I248*H248,2)</f>
        <v>0</v>
      </c>
      <c r="K248" s="180" t="s">
        <v>131</v>
      </c>
      <c r="L248" s="52"/>
      <c r="M248" s="185" t="s">
        <v>20</v>
      </c>
      <c r="N248" s="186" t="s">
        <v>45</v>
      </c>
      <c r="O248" s="33"/>
      <c r="P248" s="187">
        <f>O248*H248</f>
        <v>0</v>
      </c>
      <c r="Q248" s="187">
        <v>0.00147</v>
      </c>
      <c r="R248" s="187">
        <f>Q248*H248</f>
        <v>0.010878</v>
      </c>
      <c r="S248" s="187">
        <v>2.447</v>
      </c>
      <c r="T248" s="188">
        <f>S248*H248</f>
        <v>18.1078</v>
      </c>
      <c r="AR248" s="15" t="s">
        <v>132</v>
      </c>
      <c r="AT248" s="15" t="s">
        <v>127</v>
      </c>
      <c r="AU248" s="15" t="s">
        <v>83</v>
      </c>
      <c r="AY248" s="15" t="s">
        <v>125</v>
      </c>
      <c r="BE248" s="189">
        <f>IF(N248="základní",J248,0)</f>
        <v>0</v>
      </c>
      <c r="BF248" s="189">
        <f>IF(N248="snížená",J248,0)</f>
        <v>0</v>
      </c>
      <c r="BG248" s="189">
        <f>IF(N248="zákl. přenesená",J248,0)</f>
        <v>0</v>
      </c>
      <c r="BH248" s="189">
        <f>IF(N248="sníž. přenesená",J248,0)</f>
        <v>0</v>
      </c>
      <c r="BI248" s="189">
        <f>IF(N248="nulová",J248,0)</f>
        <v>0</v>
      </c>
      <c r="BJ248" s="15" t="s">
        <v>22</v>
      </c>
      <c r="BK248" s="189">
        <f>ROUND(I248*H248,2)</f>
        <v>0</v>
      </c>
      <c r="BL248" s="15" t="s">
        <v>132</v>
      </c>
      <c r="BM248" s="15" t="s">
        <v>407</v>
      </c>
    </row>
    <row r="249" spans="2:47" s="1" customFormat="1" ht="40.5">
      <c r="B249" s="32"/>
      <c r="C249" s="54"/>
      <c r="D249" s="190" t="s">
        <v>134</v>
      </c>
      <c r="E249" s="54"/>
      <c r="F249" s="191" t="s">
        <v>408</v>
      </c>
      <c r="G249" s="54"/>
      <c r="H249" s="54"/>
      <c r="I249" s="148"/>
      <c r="J249" s="54"/>
      <c r="K249" s="54"/>
      <c r="L249" s="52"/>
      <c r="M249" s="69"/>
      <c r="N249" s="33"/>
      <c r="O249" s="33"/>
      <c r="P249" s="33"/>
      <c r="Q249" s="33"/>
      <c r="R249" s="33"/>
      <c r="S249" s="33"/>
      <c r="T249" s="70"/>
      <c r="AT249" s="15" t="s">
        <v>134</v>
      </c>
      <c r="AU249" s="15" t="s">
        <v>83</v>
      </c>
    </row>
    <row r="250" spans="2:47" s="1" customFormat="1" ht="202.5">
      <c r="B250" s="32"/>
      <c r="C250" s="54"/>
      <c r="D250" s="190" t="s">
        <v>136</v>
      </c>
      <c r="E250" s="54"/>
      <c r="F250" s="194" t="s">
        <v>409</v>
      </c>
      <c r="G250" s="54"/>
      <c r="H250" s="54"/>
      <c r="I250" s="148"/>
      <c r="J250" s="54"/>
      <c r="K250" s="54"/>
      <c r="L250" s="52"/>
      <c r="M250" s="69"/>
      <c r="N250" s="33"/>
      <c r="O250" s="33"/>
      <c r="P250" s="33"/>
      <c r="Q250" s="33"/>
      <c r="R250" s="33"/>
      <c r="S250" s="33"/>
      <c r="T250" s="70"/>
      <c r="AT250" s="15" t="s">
        <v>136</v>
      </c>
      <c r="AU250" s="15" t="s">
        <v>83</v>
      </c>
    </row>
    <row r="251" spans="2:51" s="11" customFormat="1" ht="13.5">
      <c r="B251" s="195"/>
      <c r="C251" s="196"/>
      <c r="D251" s="190" t="s">
        <v>151</v>
      </c>
      <c r="E251" s="216" t="s">
        <v>20</v>
      </c>
      <c r="F251" s="217" t="s">
        <v>410</v>
      </c>
      <c r="G251" s="196"/>
      <c r="H251" s="218">
        <v>0.4</v>
      </c>
      <c r="I251" s="200"/>
      <c r="J251" s="196"/>
      <c r="K251" s="196"/>
      <c r="L251" s="201"/>
      <c r="M251" s="202"/>
      <c r="N251" s="203"/>
      <c r="O251" s="203"/>
      <c r="P251" s="203"/>
      <c r="Q251" s="203"/>
      <c r="R251" s="203"/>
      <c r="S251" s="203"/>
      <c r="T251" s="204"/>
      <c r="AT251" s="205" t="s">
        <v>151</v>
      </c>
      <c r="AU251" s="205" t="s">
        <v>83</v>
      </c>
      <c r="AV251" s="11" t="s">
        <v>83</v>
      </c>
      <c r="AW251" s="11" t="s">
        <v>37</v>
      </c>
      <c r="AX251" s="11" t="s">
        <v>74</v>
      </c>
      <c r="AY251" s="205" t="s">
        <v>125</v>
      </c>
    </row>
    <row r="252" spans="2:51" s="11" customFormat="1" ht="13.5">
      <c r="B252" s="195"/>
      <c r="C252" s="196"/>
      <c r="D252" s="192" t="s">
        <v>151</v>
      </c>
      <c r="E252" s="197" t="s">
        <v>20</v>
      </c>
      <c r="F252" s="198" t="s">
        <v>411</v>
      </c>
      <c r="G252" s="196"/>
      <c r="H252" s="199">
        <v>7</v>
      </c>
      <c r="I252" s="200"/>
      <c r="J252" s="196"/>
      <c r="K252" s="196"/>
      <c r="L252" s="201"/>
      <c r="M252" s="202"/>
      <c r="N252" s="203"/>
      <c r="O252" s="203"/>
      <c r="P252" s="203"/>
      <c r="Q252" s="203"/>
      <c r="R252" s="203"/>
      <c r="S252" s="203"/>
      <c r="T252" s="204"/>
      <c r="AT252" s="205" t="s">
        <v>151</v>
      </c>
      <c r="AU252" s="205" t="s">
        <v>83</v>
      </c>
      <c r="AV252" s="11" t="s">
        <v>83</v>
      </c>
      <c r="AW252" s="11" t="s">
        <v>37</v>
      </c>
      <c r="AX252" s="11" t="s">
        <v>74</v>
      </c>
      <c r="AY252" s="205" t="s">
        <v>125</v>
      </c>
    </row>
    <row r="253" spans="2:65" s="1" customFormat="1" ht="20.45" customHeight="1">
      <c r="B253" s="32"/>
      <c r="C253" s="178" t="s">
        <v>412</v>
      </c>
      <c r="D253" s="178" t="s">
        <v>127</v>
      </c>
      <c r="E253" s="179" t="s">
        <v>413</v>
      </c>
      <c r="F253" s="180" t="s">
        <v>414</v>
      </c>
      <c r="G253" s="181" t="s">
        <v>147</v>
      </c>
      <c r="H253" s="182">
        <v>3.096</v>
      </c>
      <c r="I253" s="183"/>
      <c r="J253" s="184">
        <f>ROUND(I253*H253,2)</f>
        <v>0</v>
      </c>
      <c r="K253" s="180" t="s">
        <v>131</v>
      </c>
      <c r="L253" s="52"/>
      <c r="M253" s="185" t="s">
        <v>20</v>
      </c>
      <c r="N253" s="186" t="s">
        <v>45</v>
      </c>
      <c r="O253" s="33"/>
      <c r="P253" s="187">
        <f>O253*H253</f>
        <v>0</v>
      </c>
      <c r="Q253" s="187">
        <v>0</v>
      </c>
      <c r="R253" s="187">
        <f>Q253*H253</f>
        <v>0</v>
      </c>
      <c r="S253" s="187">
        <v>2.65</v>
      </c>
      <c r="T253" s="188">
        <f>S253*H253</f>
        <v>8.2044</v>
      </c>
      <c r="AR253" s="15" t="s">
        <v>132</v>
      </c>
      <c r="AT253" s="15" t="s">
        <v>127</v>
      </c>
      <c r="AU253" s="15" t="s">
        <v>83</v>
      </c>
      <c r="AY253" s="15" t="s">
        <v>125</v>
      </c>
      <c r="BE253" s="189">
        <f>IF(N253="základní",J253,0)</f>
        <v>0</v>
      </c>
      <c r="BF253" s="189">
        <f>IF(N253="snížená",J253,0)</f>
        <v>0</v>
      </c>
      <c r="BG253" s="189">
        <f>IF(N253="zákl. přenesená",J253,0)</f>
        <v>0</v>
      </c>
      <c r="BH253" s="189">
        <f>IF(N253="sníž. přenesená",J253,0)</f>
        <v>0</v>
      </c>
      <c r="BI253" s="189">
        <f>IF(N253="nulová",J253,0)</f>
        <v>0</v>
      </c>
      <c r="BJ253" s="15" t="s">
        <v>22</v>
      </c>
      <c r="BK253" s="189">
        <f>ROUND(I253*H253,2)</f>
        <v>0</v>
      </c>
      <c r="BL253" s="15" t="s">
        <v>132</v>
      </c>
      <c r="BM253" s="15" t="s">
        <v>415</v>
      </c>
    </row>
    <row r="254" spans="2:47" s="1" customFormat="1" ht="40.5">
      <c r="B254" s="32"/>
      <c r="C254" s="54"/>
      <c r="D254" s="190" t="s">
        <v>134</v>
      </c>
      <c r="E254" s="54"/>
      <c r="F254" s="191" t="s">
        <v>416</v>
      </c>
      <c r="G254" s="54"/>
      <c r="H254" s="54"/>
      <c r="I254" s="148"/>
      <c r="J254" s="54"/>
      <c r="K254" s="54"/>
      <c r="L254" s="52"/>
      <c r="M254" s="69"/>
      <c r="N254" s="33"/>
      <c r="O254" s="33"/>
      <c r="P254" s="33"/>
      <c r="Q254" s="33"/>
      <c r="R254" s="33"/>
      <c r="S254" s="33"/>
      <c r="T254" s="70"/>
      <c r="AT254" s="15" t="s">
        <v>134</v>
      </c>
      <c r="AU254" s="15" t="s">
        <v>83</v>
      </c>
    </row>
    <row r="255" spans="2:47" s="1" customFormat="1" ht="202.5">
      <c r="B255" s="32"/>
      <c r="C255" s="54"/>
      <c r="D255" s="190" t="s">
        <v>136</v>
      </c>
      <c r="E255" s="54"/>
      <c r="F255" s="194" t="s">
        <v>409</v>
      </c>
      <c r="G255" s="54"/>
      <c r="H255" s="54"/>
      <c r="I255" s="148"/>
      <c r="J255" s="54"/>
      <c r="K255" s="54"/>
      <c r="L255" s="52"/>
      <c r="M255" s="69"/>
      <c r="N255" s="33"/>
      <c r="O255" s="33"/>
      <c r="P255" s="33"/>
      <c r="Q255" s="33"/>
      <c r="R255" s="33"/>
      <c r="S255" s="33"/>
      <c r="T255" s="70"/>
      <c r="AT255" s="15" t="s">
        <v>136</v>
      </c>
      <c r="AU255" s="15" t="s">
        <v>83</v>
      </c>
    </row>
    <row r="256" spans="2:51" s="11" customFormat="1" ht="13.5">
      <c r="B256" s="195"/>
      <c r="C256" s="196"/>
      <c r="D256" s="190" t="s">
        <v>151</v>
      </c>
      <c r="E256" s="216" t="s">
        <v>20</v>
      </c>
      <c r="F256" s="217" t="s">
        <v>417</v>
      </c>
      <c r="G256" s="196"/>
      <c r="H256" s="218">
        <v>3.096</v>
      </c>
      <c r="I256" s="200"/>
      <c r="J256" s="196"/>
      <c r="K256" s="196"/>
      <c r="L256" s="201"/>
      <c r="M256" s="202"/>
      <c r="N256" s="203"/>
      <c r="O256" s="203"/>
      <c r="P256" s="203"/>
      <c r="Q256" s="203"/>
      <c r="R256" s="203"/>
      <c r="S256" s="203"/>
      <c r="T256" s="204"/>
      <c r="AT256" s="205" t="s">
        <v>151</v>
      </c>
      <c r="AU256" s="205" t="s">
        <v>83</v>
      </c>
      <c r="AV256" s="11" t="s">
        <v>83</v>
      </c>
      <c r="AW256" s="11" t="s">
        <v>37</v>
      </c>
      <c r="AX256" s="11" t="s">
        <v>22</v>
      </c>
      <c r="AY256" s="205" t="s">
        <v>125</v>
      </c>
    </row>
    <row r="257" spans="2:63" s="10" customFormat="1" ht="29.85" customHeight="1">
      <c r="B257" s="161"/>
      <c r="C257" s="162"/>
      <c r="D257" s="175" t="s">
        <v>73</v>
      </c>
      <c r="E257" s="176" t="s">
        <v>418</v>
      </c>
      <c r="F257" s="176" t="s">
        <v>419</v>
      </c>
      <c r="G257" s="162"/>
      <c r="H257" s="162"/>
      <c r="I257" s="165"/>
      <c r="J257" s="177">
        <f>BK257</f>
        <v>0</v>
      </c>
      <c r="K257" s="162"/>
      <c r="L257" s="167"/>
      <c r="M257" s="168"/>
      <c r="N257" s="169"/>
      <c r="O257" s="169"/>
      <c r="P257" s="170">
        <f>SUM(P258:P274)</f>
        <v>0</v>
      </c>
      <c r="Q257" s="169"/>
      <c r="R257" s="170">
        <f>SUM(R258:R274)</f>
        <v>0</v>
      </c>
      <c r="S257" s="169"/>
      <c r="T257" s="171">
        <f>SUM(T258:T274)</f>
        <v>0</v>
      </c>
      <c r="AR257" s="172" t="s">
        <v>22</v>
      </c>
      <c r="AT257" s="173" t="s">
        <v>73</v>
      </c>
      <c r="AU257" s="173" t="s">
        <v>22</v>
      </c>
      <c r="AY257" s="172" t="s">
        <v>125</v>
      </c>
      <c r="BK257" s="174">
        <f>SUM(BK258:BK274)</f>
        <v>0</v>
      </c>
    </row>
    <row r="258" spans="2:65" s="1" customFormat="1" ht="20.45" customHeight="1">
      <c r="B258" s="32"/>
      <c r="C258" s="178" t="s">
        <v>420</v>
      </c>
      <c r="D258" s="178" t="s">
        <v>127</v>
      </c>
      <c r="E258" s="179" t="s">
        <v>421</v>
      </c>
      <c r="F258" s="180" t="s">
        <v>422</v>
      </c>
      <c r="G258" s="181" t="s">
        <v>262</v>
      </c>
      <c r="H258" s="182">
        <v>5.375</v>
      </c>
      <c r="I258" s="183"/>
      <c r="J258" s="184">
        <f>ROUND(I258*H258,2)</f>
        <v>0</v>
      </c>
      <c r="K258" s="180" t="s">
        <v>131</v>
      </c>
      <c r="L258" s="52"/>
      <c r="M258" s="185" t="s">
        <v>20</v>
      </c>
      <c r="N258" s="186" t="s">
        <v>45</v>
      </c>
      <c r="O258" s="33"/>
      <c r="P258" s="187">
        <f>O258*H258</f>
        <v>0</v>
      </c>
      <c r="Q258" s="187">
        <v>0</v>
      </c>
      <c r="R258" s="187">
        <f>Q258*H258</f>
        <v>0</v>
      </c>
      <c r="S258" s="187">
        <v>0</v>
      </c>
      <c r="T258" s="188">
        <f>S258*H258</f>
        <v>0</v>
      </c>
      <c r="AR258" s="15" t="s">
        <v>132</v>
      </c>
      <c r="AT258" s="15" t="s">
        <v>127</v>
      </c>
      <c r="AU258" s="15" t="s">
        <v>83</v>
      </c>
      <c r="AY258" s="15" t="s">
        <v>125</v>
      </c>
      <c r="BE258" s="189">
        <f>IF(N258="základní",J258,0)</f>
        <v>0</v>
      </c>
      <c r="BF258" s="189">
        <f>IF(N258="snížená",J258,0)</f>
        <v>0</v>
      </c>
      <c r="BG258" s="189">
        <f>IF(N258="zákl. přenesená",J258,0)</f>
        <v>0</v>
      </c>
      <c r="BH258" s="189">
        <f>IF(N258="sníž. přenesená",J258,0)</f>
        <v>0</v>
      </c>
      <c r="BI258" s="189">
        <f>IF(N258="nulová",J258,0)</f>
        <v>0</v>
      </c>
      <c r="BJ258" s="15" t="s">
        <v>22</v>
      </c>
      <c r="BK258" s="189">
        <f>ROUND(I258*H258,2)</f>
        <v>0</v>
      </c>
      <c r="BL258" s="15" t="s">
        <v>132</v>
      </c>
      <c r="BM258" s="15" t="s">
        <v>423</v>
      </c>
    </row>
    <row r="259" spans="2:47" s="1" customFormat="1" ht="27">
      <c r="B259" s="32"/>
      <c r="C259" s="54"/>
      <c r="D259" s="190" t="s">
        <v>134</v>
      </c>
      <c r="E259" s="54"/>
      <c r="F259" s="191" t="s">
        <v>424</v>
      </c>
      <c r="G259" s="54"/>
      <c r="H259" s="54"/>
      <c r="I259" s="148"/>
      <c r="J259" s="54"/>
      <c r="K259" s="54"/>
      <c r="L259" s="52"/>
      <c r="M259" s="69"/>
      <c r="N259" s="33"/>
      <c r="O259" s="33"/>
      <c r="P259" s="33"/>
      <c r="Q259" s="33"/>
      <c r="R259" s="33"/>
      <c r="S259" s="33"/>
      <c r="T259" s="70"/>
      <c r="AT259" s="15" t="s">
        <v>134</v>
      </c>
      <c r="AU259" s="15" t="s">
        <v>83</v>
      </c>
    </row>
    <row r="260" spans="2:47" s="1" customFormat="1" ht="108">
      <c r="B260" s="32"/>
      <c r="C260" s="54"/>
      <c r="D260" s="190" t="s">
        <v>136</v>
      </c>
      <c r="E260" s="54"/>
      <c r="F260" s="194" t="s">
        <v>425</v>
      </c>
      <c r="G260" s="54"/>
      <c r="H260" s="54"/>
      <c r="I260" s="148"/>
      <c r="J260" s="54"/>
      <c r="K260" s="54"/>
      <c r="L260" s="52"/>
      <c r="M260" s="69"/>
      <c r="N260" s="33"/>
      <c r="O260" s="33"/>
      <c r="P260" s="33"/>
      <c r="Q260" s="33"/>
      <c r="R260" s="33"/>
      <c r="S260" s="33"/>
      <c r="T260" s="70"/>
      <c r="AT260" s="15" t="s">
        <v>136</v>
      </c>
      <c r="AU260" s="15" t="s">
        <v>83</v>
      </c>
    </row>
    <row r="261" spans="2:51" s="11" customFormat="1" ht="13.5">
      <c r="B261" s="195"/>
      <c r="C261" s="196"/>
      <c r="D261" s="192" t="s">
        <v>151</v>
      </c>
      <c r="E261" s="197" t="s">
        <v>20</v>
      </c>
      <c r="F261" s="198" t="s">
        <v>264</v>
      </c>
      <c r="G261" s="196"/>
      <c r="H261" s="199">
        <v>5.375</v>
      </c>
      <c r="I261" s="200"/>
      <c r="J261" s="196"/>
      <c r="K261" s="196"/>
      <c r="L261" s="201"/>
      <c r="M261" s="202"/>
      <c r="N261" s="203"/>
      <c r="O261" s="203"/>
      <c r="P261" s="203"/>
      <c r="Q261" s="203"/>
      <c r="R261" s="203"/>
      <c r="S261" s="203"/>
      <c r="T261" s="204"/>
      <c r="AT261" s="205" t="s">
        <v>151</v>
      </c>
      <c r="AU261" s="205" t="s">
        <v>83</v>
      </c>
      <c r="AV261" s="11" t="s">
        <v>83</v>
      </c>
      <c r="AW261" s="11" t="s">
        <v>37</v>
      </c>
      <c r="AX261" s="11" t="s">
        <v>22</v>
      </c>
      <c r="AY261" s="205" t="s">
        <v>125</v>
      </c>
    </row>
    <row r="262" spans="2:65" s="1" customFormat="1" ht="20.45" customHeight="1">
      <c r="B262" s="32"/>
      <c r="C262" s="178" t="s">
        <v>426</v>
      </c>
      <c r="D262" s="178" t="s">
        <v>127</v>
      </c>
      <c r="E262" s="179" t="s">
        <v>427</v>
      </c>
      <c r="F262" s="180" t="s">
        <v>428</v>
      </c>
      <c r="G262" s="181" t="s">
        <v>262</v>
      </c>
      <c r="H262" s="182">
        <v>75.25</v>
      </c>
      <c r="I262" s="183"/>
      <c r="J262" s="184">
        <f>ROUND(I262*H262,2)</f>
        <v>0</v>
      </c>
      <c r="K262" s="180" t="s">
        <v>131</v>
      </c>
      <c r="L262" s="52"/>
      <c r="M262" s="185" t="s">
        <v>20</v>
      </c>
      <c r="N262" s="186" t="s">
        <v>45</v>
      </c>
      <c r="O262" s="33"/>
      <c r="P262" s="187">
        <f>O262*H262</f>
        <v>0</v>
      </c>
      <c r="Q262" s="187">
        <v>0</v>
      </c>
      <c r="R262" s="187">
        <f>Q262*H262</f>
        <v>0</v>
      </c>
      <c r="S262" s="187">
        <v>0</v>
      </c>
      <c r="T262" s="188">
        <f>S262*H262</f>
        <v>0</v>
      </c>
      <c r="AR262" s="15" t="s">
        <v>132</v>
      </c>
      <c r="AT262" s="15" t="s">
        <v>127</v>
      </c>
      <c r="AU262" s="15" t="s">
        <v>83</v>
      </c>
      <c r="AY262" s="15" t="s">
        <v>125</v>
      </c>
      <c r="BE262" s="189">
        <f>IF(N262="základní",J262,0)</f>
        <v>0</v>
      </c>
      <c r="BF262" s="189">
        <f>IF(N262="snížená",J262,0)</f>
        <v>0</v>
      </c>
      <c r="BG262" s="189">
        <f>IF(N262="zákl. přenesená",J262,0)</f>
        <v>0</v>
      </c>
      <c r="BH262" s="189">
        <f>IF(N262="sníž. přenesená",J262,0)</f>
        <v>0</v>
      </c>
      <c r="BI262" s="189">
        <f>IF(N262="nulová",J262,0)</f>
        <v>0</v>
      </c>
      <c r="BJ262" s="15" t="s">
        <v>22</v>
      </c>
      <c r="BK262" s="189">
        <f>ROUND(I262*H262,2)</f>
        <v>0</v>
      </c>
      <c r="BL262" s="15" t="s">
        <v>132</v>
      </c>
      <c r="BM262" s="15" t="s">
        <v>429</v>
      </c>
    </row>
    <row r="263" spans="2:47" s="1" customFormat="1" ht="27">
      <c r="B263" s="32"/>
      <c r="C263" s="54"/>
      <c r="D263" s="190" t="s">
        <v>134</v>
      </c>
      <c r="E263" s="54"/>
      <c r="F263" s="191" t="s">
        <v>430</v>
      </c>
      <c r="G263" s="54"/>
      <c r="H263" s="54"/>
      <c r="I263" s="148"/>
      <c r="J263" s="54"/>
      <c r="K263" s="54"/>
      <c r="L263" s="52"/>
      <c r="M263" s="69"/>
      <c r="N263" s="33"/>
      <c r="O263" s="33"/>
      <c r="P263" s="33"/>
      <c r="Q263" s="33"/>
      <c r="R263" s="33"/>
      <c r="S263" s="33"/>
      <c r="T263" s="70"/>
      <c r="AT263" s="15" t="s">
        <v>134</v>
      </c>
      <c r="AU263" s="15" t="s">
        <v>83</v>
      </c>
    </row>
    <row r="264" spans="2:47" s="1" customFormat="1" ht="108">
      <c r="B264" s="32"/>
      <c r="C264" s="54"/>
      <c r="D264" s="190" t="s">
        <v>136</v>
      </c>
      <c r="E264" s="54"/>
      <c r="F264" s="194" t="s">
        <v>425</v>
      </c>
      <c r="G264" s="54"/>
      <c r="H264" s="54"/>
      <c r="I264" s="148"/>
      <c r="J264" s="54"/>
      <c r="K264" s="54"/>
      <c r="L264" s="52"/>
      <c r="M264" s="69"/>
      <c r="N264" s="33"/>
      <c r="O264" s="33"/>
      <c r="P264" s="33"/>
      <c r="Q264" s="33"/>
      <c r="R264" s="33"/>
      <c r="S264" s="33"/>
      <c r="T264" s="70"/>
      <c r="AT264" s="15" t="s">
        <v>136</v>
      </c>
      <c r="AU264" s="15" t="s">
        <v>83</v>
      </c>
    </row>
    <row r="265" spans="2:51" s="11" customFormat="1" ht="13.5">
      <c r="B265" s="195"/>
      <c r="C265" s="196"/>
      <c r="D265" s="192" t="s">
        <v>151</v>
      </c>
      <c r="E265" s="197" t="s">
        <v>20</v>
      </c>
      <c r="F265" s="198" t="s">
        <v>431</v>
      </c>
      <c r="G265" s="196"/>
      <c r="H265" s="199">
        <v>75.25</v>
      </c>
      <c r="I265" s="200"/>
      <c r="J265" s="196"/>
      <c r="K265" s="196"/>
      <c r="L265" s="201"/>
      <c r="M265" s="202"/>
      <c r="N265" s="203"/>
      <c r="O265" s="203"/>
      <c r="P265" s="203"/>
      <c r="Q265" s="203"/>
      <c r="R265" s="203"/>
      <c r="S265" s="203"/>
      <c r="T265" s="204"/>
      <c r="AT265" s="205" t="s">
        <v>151</v>
      </c>
      <c r="AU265" s="205" t="s">
        <v>83</v>
      </c>
      <c r="AV265" s="11" t="s">
        <v>83</v>
      </c>
      <c r="AW265" s="11" t="s">
        <v>37</v>
      </c>
      <c r="AX265" s="11" t="s">
        <v>22</v>
      </c>
      <c r="AY265" s="205" t="s">
        <v>125</v>
      </c>
    </row>
    <row r="266" spans="2:65" s="1" customFormat="1" ht="20.45" customHeight="1">
      <c r="B266" s="32"/>
      <c r="C266" s="178" t="s">
        <v>432</v>
      </c>
      <c r="D266" s="178" t="s">
        <v>127</v>
      </c>
      <c r="E266" s="179" t="s">
        <v>433</v>
      </c>
      <c r="F266" s="180" t="s">
        <v>434</v>
      </c>
      <c r="G266" s="181" t="s">
        <v>262</v>
      </c>
      <c r="H266" s="182">
        <v>26.312</v>
      </c>
      <c r="I266" s="183"/>
      <c r="J266" s="184">
        <f>ROUND(I266*H266,2)</f>
        <v>0</v>
      </c>
      <c r="K266" s="180" t="s">
        <v>131</v>
      </c>
      <c r="L266" s="52"/>
      <c r="M266" s="185" t="s">
        <v>20</v>
      </c>
      <c r="N266" s="186" t="s">
        <v>45</v>
      </c>
      <c r="O266" s="33"/>
      <c r="P266" s="187">
        <f>O266*H266</f>
        <v>0</v>
      </c>
      <c r="Q266" s="187">
        <v>0</v>
      </c>
      <c r="R266" s="187">
        <f>Q266*H266</f>
        <v>0</v>
      </c>
      <c r="S266" s="187">
        <v>0</v>
      </c>
      <c r="T266" s="188">
        <f>S266*H266</f>
        <v>0</v>
      </c>
      <c r="AR266" s="15" t="s">
        <v>132</v>
      </c>
      <c r="AT266" s="15" t="s">
        <v>127</v>
      </c>
      <c r="AU266" s="15" t="s">
        <v>83</v>
      </c>
      <c r="AY266" s="15" t="s">
        <v>125</v>
      </c>
      <c r="BE266" s="189">
        <f>IF(N266="základní",J266,0)</f>
        <v>0</v>
      </c>
      <c r="BF266" s="189">
        <f>IF(N266="snížená",J266,0)</f>
        <v>0</v>
      </c>
      <c r="BG266" s="189">
        <f>IF(N266="zákl. přenesená",J266,0)</f>
        <v>0</v>
      </c>
      <c r="BH266" s="189">
        <f>IF(N266="sníž. přenesená",J266,0)</f>
        <v>0</v>
      </c>
      <c r="BI266" s="189">
        <f>IF(N266="nulová",J266,0)</f>
        <v>0</v>
      </c>
      <c r="BJ266" s="15" t="s">
        <v>22</v>
      </c>
      <c r="BK266" s="189">
        <f>ROUND(I266*H266,2)</f>
        <v>0</v>
      </c>
      <c r="BL266" s="15" t="s">
        <v>132</v>
      </c>
      <c r="BM266" s="15" t="s">
        <v>435</v>
      </c>
    </row>
    <row r="267" spans="2:47" s="1" customFormat="1" ht="27">
      <c r="B267" s="32"/>
      <c r="C267" s="54"/>
      <c r="D267" s="190" t="s">
        <v>134</v>
      </c>
      <c r="E267" s="54"/>
      <c r="F267" s="191" t="s">
        <v>436</v>
      </c>
      <c r="G267" s="54"/>
      <c r="H267" s="54"/>
      <c r="I267" s="148"/>
      <c r="J267" s="54"/>
      <c r="K267" s="54"/>
      <c r="L267" s="52"/>
      <c r="M267" s="69"/>
      <c r="N267" s="33"/>
      <c r="O267" s="33"/>
      <c r="P267" s="33"/>
      <c r="Q267" s="33"/>
      <c r="R267" s="33"/>
      <c r="S267" s="33"/>
      <c r="T267" s="70"/>
      <c r="AT267" s="15" t="s">
        <v>134</v>
      </c>
      <c r="AU267" s="15" t="s">
        <v>83</v>
      </c>
    </row>
    <row r="268" spans="2:47" s="1" customFormat="1" ht="202.5">
      <c r="B268" s="32"/>
      <c r="C268" s="54"/>
      <c r="D268" s="190" t="s">
        <v>136</v>
      </c>
      <c r="E268" s="54"/>
      <c r="F268" s="194" t="s">
        <v>437</v>
      </c>
      <c r="G268" s="54"/>
      <c r="H268" s="54"/>
      <c r="I268" s="148"/>
      <c r="J268" s="54"/>
      <c r="K268" s="54"/>
      <c r="L268" s="52"/>
      <c r="M268" s="69"/>
      <c r="N268" s="33"/>
      <c r="O268" s="33"/>
      <c r="P268" s="33"/>
      <c r="Q268" s="33"/>
      <c r="R268" s="33"/>
      <c r="S268" s="33"/>
      <c r="T268" s="70"/>
      <c r="AT268" s="15" t="s">
        <v>136</v>
      </c>
      <c r="AU268" s="15" t="s">
        <v>83</v>
      </c>
    </row>
    <row r="269" spans="2:51" s="11" customFormat="1" ht="13.5">
      <c r="B269" s="195"/>
      <c r="C269" s="196"/>
      <c r="D269" s="190" t="s">
        <v>151</v>
      </c>
      <c r="E269" s="216" t="s">
        <v>20</v>
      </c>
      <c r="F269" s="217" t="s">
        <v>267</v>
      </c>
      <c r="G269" s="196"/>
      <c r="H269" s="218">
        <v>18.108</v>
      </c>
      <c r="I269" s="200"/>
      <c r="J269" s="196"/>
      <c r="K269" s="196"/>
      <c r="L269" s="201"/>
      <c r="M269" s="202"/>
      <c r="N269" s="203"/>
      <c r="O269" s="203"/>
      <c r="P269" s="203"/>
      <c r="Q269" s="203"/>
      <c r="R269" s="203"/>
      <c r="S269" s="203"/>
      <c r="T269" s="204"/>
      <c r="AT269" s="205" t="s">
        <v>151</v>
      </c>
      <c r="AU269" s="205" t="s">
        <v>83</v>
      </c>
      <c r="AV269" s="11" t="s">
        <v>83</v>
      </c>
      <c r="AW269" s="11" t="s">
        <v>37</v>
      </c>
      <c r="AX269" s="11" t="s">
        <v>74</v>
      </c>
      <c r="AY269" s="205" t="s">
        <v>125</v>
      </c>
    </row>
    <row r="270" spans="2:51" s="11" customFormat="1" ht="13.5">
      <c r="B270" s="195"/>
      <c r="C270" s="196"/>
      <c r="D270" s="192" t="s">
        <v>151</v>
      </c>
      <c r="E270" s="197" t="s">
        <v>20</v>
      </c>
      <c r="F270" s="198" t="s">
        <v>268</v>
      </c>
      <c r="G270" s="196"/>
      <c r="H270" s="199">
        <v>8.204</v>
      </c>
      <c r="I270" s="200"/>
      <c r="J270" s="196"/>
      <c r="K270" s="196"/>
      <c r="L270" s="201"/>
      <c r="M270" s="202"/>
      <c r="N270" s="203"/>
      <c r="O270" s="203"/>
      <c r="P270" s="203"/>
      <c r="Q270" s="203"/>
      <c r="R270" s="203"/>
      <c r="S270" s="203"/>
      <c r="T270" s="204"/>
      <c r="AT270" s="205" t="s">
        <v>151</v>
      </c>
      <c r="AU270" s="205" t="s">
        <v>83</v>
      </c>
      <c r="AV270" s="11" t="s">
        <v>83</v>
      </c>
      <c r="AW270" s="11" t="s">
        <v>37</v>
      </c>
      <c r="AX270" s="11" t="s">
        <v>74</v>
      </c>
      <c r="AY270" s="205" t="s">
        <v>125</v>
      </c>
    </row>
    <row r="271" spans="2:65" s="1" customFormat="1" ht="20.45" customHeight="1">
      <c r="B271" s="32"/>
      <c r="C271" s="178" t="s">
        <v>438</v>
      </c>
      <c r="D271" s="178" t="s">
        <v>127</v>
      </c>
      <c r="E271" s="179" t="s">
        <v>439</v>
      </c>
      <c r="F271" s="180" t="s">
        <v>440</v>
      </c>
      <c r="G271" s="181" t="s">
        <v>262</v>
      </c>
      <c r="H271" s="182">
        <v>368.368</v>
      </c>
      <c r="I271" s="183"/>
      <c r="J271" s="184">
        <f>ROUND(I271*H271,2)</f>
        <v>0</v>
      </c>
      <c r="K271" s="180" t="s">
        <v>131</v>
      </c>
      <c r="L271" s="52"/>
      <c r="M271" s="185" t="s">
        <v>20</v>
      </c>
      <c r="N271" s="186" t="s">
        <v>45</v>
      </c>
      <c r="O271" s="33"/>
      <c r="P271" s="187">
        <f>O271*H271</f>
        <v>0</v>
      </c>
      <c r="Q271" s="187">
        <v>0</v>
      </c>
      <c r="R271" s="187">
        <f>Q271*H271</f>
        <v>0</v>
      </c>
      <c r="S271" s="187">
        <v>0</v>
      </c>
      <c r="T271" s="188">
        <f>S271*H271</f>
        <v>0</v>
      </c>
      <c r="AR271" s="15" t="s">
        <v>132</v>
      </c>
      <c r="AT271" s="15" t="s">
        <v>127</v>
      </c>
      <c r="AU271" s="15" t="s">
        <v>83</v>
      </c>
      <c r="AY271" s="15" t="s">
        <v>125</v>
      </c>
      <c r="BE271" s="189">
        <f>IF(N271="základní",J271,0)</f>
        <v>0</v>
      </c>
      <c r="BF271" s="189">
        <f>IF(N271="snížená",J271,0)</f>
        <v>0</v>
      </c>
      <c r="BG271" s="189">
        <f>IF(N271="zákl. přenesená",J271,0)</f>
        <v>0</v>
      </c>
      <c r="BH271" s="189">
        <f>IF(N271="sníž. přenesená",J271,0)</f>
        <v>0</v>
      </c>
      <c r="BI271" s="189">
        <f>IF(N271="nulová",J271,0)</f>
        <v>0</v>
      </c>
      <c r="BJ271" s="15" t="s">
        <v>22</v>
      </c>
      <c r="BK271" s="189">
        <f>ROUND(I271*H271,2)</f>
        <v>0</v>
      </c>
      <c r="BL271" s="15" t="s">
        <v>132</v>
      </c>
      <c r="BM271" s="15" t="s">
        <v>441</v>
      </c>
    </row>
    <row r="272" spans="2:47" s="1" customFormat="1" ht="40.5">
      <c r="B272" s="32"/>
      <c r="C272" s="54"/>
      <c r="D272" s="190" t="s">
        <v>134</v>
      </c>
      <c r="E272" s="54"/>
      <c r="F272" s="191" t="s">
        <v>442</v>
      </c>
      <c r="G272" s="54"/>
      <c r="H272" s="54"/>
      <c r="I272" s="148"/>
      <c r="J272" s="54"/>
      <c r="K272" s="54"/>
      <c r="L272" s="52"/>
      <c r="M272" s="69"/>
      <c r="N272" s="33"/>
      <c r="O272" s="33"/>
      <c r="P272" s="33"/>
      <c r="Q272" s="33"/>
      <c r="R272" s="33"/>
      <c r="S272" s="33"/>
      <c r="T272" s="70"/>
      <c r="AT272" s="15" t="s">
        <v>134</v>
      </c>
      <c r="AU272" s="15" t="s">
        <v>83</v>
      </c>
    </row>
    <row r="273" spans="2:47" s="1" customFormat="1" ht="202.5">
      <c r="B273" s="32"/>
      <c r="C273" s="54"/>
      <c r="D273" s="190" t="s">
        <v>136</v>
      </c>
      <c r="E273" s="54"/>
      <c r="F273" s="194" t="s">
        <v>437</v>
      </c>
      <c r="G273" s="54"/>
      <c r="H273" s="54"/>
      <c r="I273" s="148"/>
      <c r="J273" s="54"/>
      <c r="K273" s="54"/>
      <c r="L273" s="52"/>
      <c r="M273" s="69"/>
      <c r="N273" s="33"/>
      <c r="O273" s="33"/>
      <c r="P273" s="33"/>
      <c r="Q273" s="33"/>
      <c r="R273" s="33"/>
      <c r="S273" s="33"/>
      <c r="T273" s="70"/>
      <c r="AT273" s="15" t="s">
        <v>136</v>
      </c>
      <c r="AU273" s="15" t="s">
        <v>83</v>
      </c>
    </row>
    <row r="274" spans="2:51" s="11" customFormat="1" ht="13.5">
      <c r="B274" s="195"/>
      <c r="C274" s="196"/>
      <c r="D274" s="190" t="s">
        <v>151</v>
      </c>
      <c r="E274" s="216" t="s">
        <v>20</v>
      </c>
      <c r="F274" s="217" t="s">
        <v>443</v>
      </c>
      <c r="G274" s="196"/>
      <c r="H274" s="218">
        <v>368.368</v>
      </c>
      <c r="I274" s="200"/>
      <c r="J274" s="196"/>
      <c r="K274" s="196"/>
      <c r="L274" s="201"/>
      <c r="M274" s="202"/>
      <c r="N274" s="203"/>
      <c r="O274" s="203"/>
      <c r="P274" s="203"/>
      <c r="Q274" s="203"/>
      <c r="R274" s="203"/>
      <c r="S274" s="203"/>
      <c r="T274" s="204"/>
      <c r="AT274" s="205" t="s">
        <v>151</v>
      </c>
      <c r="AU274" s="205" t="s">
        <v>83</v>
      </c>
      <c r="AV274" s="11" t="s">
        <v>83</v>
      </c>
      <c r="AW274" s="11" t="s">
        <v>37</v>
      </c>
      <c r="AX274" s="11" t="s">
        <v>22</v>
      </c>
      <c r="AY274" s="205" t="s">
        <v>125</v>
      </c>
    </row>
    <row r="275" spans="2:63" s="10" customFormat="1" ht="29.85" customHeight="1">
      <c r="B275" s="161"/>
      <c r="C275" s="162"/>
      <c r="D275" s="175" t="s">
        <v>73</v>
      </c>
      <c r="E275" s="176" t="s">
        <v>444</v>
      </c>
      <c r="F275" s="176" t="s">
        <v>445</v>
      </c>
      <c r="G275" s="162"/>
      <c r="H275" s="162"/>
      <c r="I275" s="165"/>
      <c r="J275" s="177">
        <f>BK275</f>
        <v>0</v>
      </c>
      <c r="K275" s="162"/>
      <c r="L275" s="167"/>
      <c r="M275" s="168"/>
      <c r="N275" s="169"/>
      <c r="O275" s="169"/>
      <c r="P275" s="170">
        <f>SUM(P276:P278)</f>
        <v>0</v>
      </c>
      <c r="Q275" s="169"/>
      <c r="R275" s="170">
        <f>SUM(R276:R278)</f>
        <v>0</v>
      </c>
      <c r="S275" s="169"/>
      <c r="T275" s="171">
        <f>SUM(T276:T278)</f>
        <v>0</v>
      </c>
      <c r="AR275" s="172" t="s">
        <v>22</v>
      </c>
      <c r="AT275" s="173" t="s">
        <v>73</v>
      </c>
      <c r="AU275" s="173" t="s">
        <v>22</v>
      </c>
      <c r="AY275" s="172" t="s">
        <v>125</v>
      </c>
      <c r="BK275" s="174">
        <f>SUM(BK276:BK278)</f>
        <v>0</v>
      </c>
    </row>
    <row r="276" spans="2:65" s="1" customFormat="1" ht="28.9" customHeight="1">
      <c r="B276" s="32"/>
      <c r="C276" s="178" t="s">
        <v>446</v>
      </c>
      <c r="D276" s="178" t="s">
        <v>127</v>
      </c>
      <c r="E276" s="179" t="s">
        <v>447</v>
      </c>
      <c r="F276" s="180" t="s">
        <v>448</v>
      </c>
      <c r="G276" s="181" t="s">
        <v>262</v>
      </c>
      <c r="H276" s="182">
        <v>114.909</v>
      </c>
      <c r="I276" s="183"/>
      <c r="J276" s="184">
        <f>ROUND(I276*H276,2)</f>
        <v>0</v>
      </c>
      <c r="K276" s="180" t="s">
        <v>131</v>
      </c>
      <c r="L276" s="52"/>
      <c r="M276" s="185" t="s">
        <v>20</v>
      </c>
      <c r="N276" s="186" t="s">
        <v>45</v>
      </c>
      <c r="O276" s="33"/>
      <c r="P276" s="187">
        <f>O276*H276</f>
        <v>0</v>
      </c>
      <c r="Q276" s="187">
        <v>0</v>
      </c>
      <c r="R276" s="187">
        <f>Q276*H276</f>
        <v>0</v>
      </c>
      <c r="S276" s="187">
        <v>0</v>
      </c>
      <c r="T276" s="188">
        <f>S276*H276</f>
        <v>0</v>
      </c>
      <c r="AR276" s="15" t="s">
        <v>132</v>
      </c>
      <c r="AT276" s="15" t="s">
        <v>127</v>
      </c>
      <c r="AU276" s="15" t="s">
        <v>83</v>
      </c>
      <c r="AY276" s="15" t="s">
        <v>125</v>
      </c>
      <c r="BE276" s="189">
        <f>IF(N276="základní",J276,0)</f>
        <v>0</v>
      </c>
      <c r="BF276" s="189">
        <f>IF(N276="snížená",J276,0)</f>
        <v>0</v>
      </c>
      <c r="BG276" s="189">
        <f>IF(N276="zákl. přenesená",J276,0)</f>
        <v>0</v>
      </c>
      <c r="BH276" s="189">
        <f>IF(N276="sníž. přenesená",J276,0)</f>
        <v>0</v>
      </c>
      <c r="BI276" s="189">
        <f>IF(N276="nulová",J276,0)</f>
        <v>0</v>
      </c>
      <c r="BJ276" s="15" t="s">
        <v>22</v>
      </c>
      <c r="BK276" s="189">
        <f>ROUND(I276*H276,2)</f>
        <v>0</v>
      </c>
      <c r="BL276" s="15" t="s">
        <v>132</v>
      </c>
      <c r="BM276" s="15" t="s">
        <v>449</v>
      </c>
    </row>
    <row r="277" spans="2:47" s="1" customFormat="1" ht="27">
      <c r="B277" s="32"/>
      <c r="C277" s="54"/>
      <c r="D277" s="190" t="s">
        <v>134</v>
      </c>
      <c r="E277" s="54"/>
      <c r="F277" s="191" t="s">
        <v>450</v>
      </c>
      <c r="G277" s="54"/>
      <c r="H277" s="54"/>
      <c r="I277" s="148"/>
      <c r="J277" s="54"/>
      <c r="K277" s="54"/>
      <c r="L277" s="52"/>
      <c r="M277" s="69"/>
      <c r="N277" s="33"/>
      <c r="O277" s="33"/>
      <c r="P277" s="33"/>
      <c r="Q277" s="33"/>
      <c r="R277" s="33"/>
      <c r="S277" s="33"/>
      <c r="T277" s="70"/>
      <c r="AT277" s="15" t="s">
        <v>134</v>
      </c>
      <c r="AU277" s="15" t="s">
        <v>83</v>
      </c>
    </row>
    <row r="278" spans="2:47" s="1" customFormat="1" ht="27">
      <c r="B278" s="32"/>
      <c r="C278" s="54"/>
      <c r="D278" s="190" t="s">
        <v>136</v>
      </c>
      <c r="E278" s="54"/>
      <c r="F278" s="194" t="s">
        <v>451</v>
      </c>
      <c r="G278" s="54"/>
      <c r="H278" s="54"/>
      <c r="I278" s="148"/>
      <c r="J278" s="54"/>
      <c r="K278" s="54"/>
      <c r="L278" s="52"/>
      <c r="M278" s="221"/>
      <c r="N278" s="222"/>
      <c r="O278" s="222"/>
      <c r="P278" s="222"/>
      <c r="Q278" s="222"/>
      <c r="R278" s="222"/>
      <c r="S278" s="222"/>
      <c r="T278" s="223"/>
      <c r="AT278" s="15" t="s">
        <v>136</v>
      </c>
      <c r="AU278" s="15" t="s">
        <v>83</v>
      </c>
    </row>
    <row r="279" spans="2:12" s="1" customFormat="1" ht="6.95" customHeight="1">
      <c r="B279" s="47"/>
      <c r="C279" s="48"/>
      <c r="D279" s="48"/>
      <c r="E279" s="48"/>
      <c r="F279" s="48"/>
      <c r="G279" s="48"/>
      <c r="H279" s="48"/>
      <c r="I279" s="122"/>
      <c r="J279" s="48"/>
      <c r="K279" s="48"/>
      <c r="L279" s="52"/>
    </row>
  </sheetData>
  <sheetProtection password="CC35" sheet="1" objects="1" scenarios="1" formatColumns="0" formatRows="0" sort="0" autoFilter="0"/>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portrait" paperSize="9" scale="82"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34"/>
  <sheetViews>
    <sheetView showGridLines="0" workbookViewId="0" topLeftCell="A1">
      <pane ySplit="1" topLeftCell="A152" activePane="bottomLeft" state="frozen"/>
      <selection pane="bottomLeft" activeCell="A1" sqref="A1"/>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27"/>
      <c r="C1" s="227"/>
      <c r="D1" s="226" t="s">
        <v>1</v>
      </c>
      <c r="E1" s="227"/>
      <c r="F1" s="228" t="s">
        <v>555</v>
      </c>
      <c r="G1" s="348" t="s">
        <v>556</v>
      </c>
      <c r="H1" s="348"/>
      <c r="I1" s="232"/>
      <c r="J1" s="228" t="s">
        <v>557</v>
      </c>
      <c r="K1" s="226" t="s">
        <v>91</v>
      </c>
      <c r="L1" s="228" t="s">
        <v>558</v>
      </c>
      <c r="M1" s="228"/>
      <c r="N1" s="228"/>
      <c r="O1" s="228"/>
      <c r="P1" s="228"/>
      <c r="Q1" s="228"/>
      <c r="R1" s="228"/>
      <c r="S1" s="228"/>
      <c r="T1" s="228"/>
      <c r="U1" s="224"/>
      <c r="V1" s="22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327"/>
      <c r="M2" s="327"/>
      <c r="N2" s="327"/>
      <c r="O2" s="327"/>
      <c r="P2" s="327"/>
      <c r="Q2" s="327"/>
      <c r="R2" s="327"/>
      <c r="S2" s="327"/>
      <c r="T2" s="327"/>
      <c r="U2" s="327"/>
      <c r="V2" s="327"/>
      <c r="AT2" s="15" t="s">
        <v>86</v>
      </c>
    </row>
    <row r="3" spans="2:46" ht="6.95" customHeight="1">
      <c r="B3" s="16"/>
      <c r="C3" s="17"/>
      <c r="D3" s="17"/>
      <c r="E3" s="17"/>
      <c r="F3" s="17"/>
      <c r="G3" s="17"/>
      <c r="H3" s="17"/>
      <c r="I3" s="102"/>
      <c r="J3" s="17"/>
      <c r="K3" s="18"/>
      <c r="AT3" s="15" t="s">
        <v>83</v>
      </c>
    </row>
    <row r="4" spans="2:46" ht="36.95" customHeight="1">
      <c r="B4" s="19"/>
      <c r="C4" s="20"/>
      <c r="D4" s="21" t="s">
        <v>92</v>
      </c>
      <c r="E4" s="20"/>
      <c r="F4" s="20"/>
      <c r="G4" s="20"/>
      <c r="H4" s="20"/>
      <c r="I4" s="103"/>
      <c r="J4" s="20"/>
      <c r="K4" s="22"/>
      <c r="M4" s="23" t="s">
        <v>10</v>
      </c>
      <c r="AT4" s="15" t="s">
        <v>4</v>
      </c>
    </row>
    <row r="5" spans="2:11" ht="6.95" customHeight="1">
      <c r="B5" s="19"/>
      <c r="C5" s="20"/>
      <c r="D5" s="20"/>
      <c r="E5" s="20"/>
      <c r="F5" s="20"/>
      <c r="G5" s="20"/>
      <c r="H5" s="20"/>
      <c r="I5" s="103"/>
      <c r="J5" s="20"/>
      <c r="K5" s="22"/>
    </row>
    <row r="6" spans="2:11" ht="15">
      <c r="B6" s="19"/>
      <c r="C6" s="20"/>
      <c r="D6" s="28" t="s">
        <v>16</v>
      </c>
      <c r="E6" s="20"/>
      <c r="F6" s="20"/>
      <c r="G6" s="20"/>
      <c r="H6" s="20"/>
      <c r="I6" s="103"/>
      <c r="J6" s="20"/>
      <c r="K6" s="22"/>
    </row>
    <row r="7" spans="2:11" ht="20.45" customHeight="1">
      <c r="B7" s="19"/>
      <c r="C7" s="20"/>
      <c r="D7" s="20"/>
      <c r="E7" s="349" t="str">
        <f ca="1">'Rekapitulace stavby'!K6</f>
        <v>Oprava hráze nádrže Dolní Houžovec</v>
      </c>
      <c r="F7" s="337"/>
      <c r="G7" s="337"/>
      <c r="H7" s="337"/>
      <c r="I7" s="103"/>
      <c r="J7" s="20"/>
      <c r="K7" s="22"/>
    </row>
    <row r="8" spans="2:11" s="1" customFormat="1" ht="15">
      <c r="B8" s="32"/>
      <c r="C8" s="33"/>
      <c r="D8" s="28" t="s">
        <v>93</v>
      </c>
      <c r="E8" s="33"/>
      <c r="F8" s="33"/>
      <c r="G8" s="33"/>
      <c r="H8" s="33"/>
      <c r="I8" s="104"/>
      <c r="J8" s="33"/>
      <c r="K8" s="36"/>
    </row>
    <row r="9" spans="2:11" s="1" customFormat="1" ht="36.95" customHeight="1">
      <c r="B9" s="32"/>
      <c r="C9" s="33"/>
      <c r="D9" s="33"/>
      <c r="E9" s="350" t="s">
        <v>452</v>
      </c>
      <c r="F9" s="312"/>
      <c r="G9" s="312"/>
      <c r="H9" s="312"/>
      <c r="I9" s="104"/>
      <c r="J9" s="33"/>
      <c r="K9" s="36"/>
    </row>
    <row r="10" spans="2:11" s="1" customFormat="1" ht="13.5">
      <c r="B10" s="32"/>
      <c r="C10" s="33"/>
      <c r="D10" s="33"/>
      <c r="E10" s="33"/>
      <c r="F10" s="33"/>
      <c r="G10" s="33"/>
      <c r="H10" s="33"/>
      <c r="I10" s="104"/>
      <c r="J10" s="33"/>
      <c r="K10" s="36"/>
    </row>
    <row r="11" spans="2:11" s="1" customFormat="1" ht="14.45" customHeight="1">
      <c r="B11" s="32"/>
      <c r="C11" s="33"/>
      <c r="D11" s="28" t="s">
        <v>19</v>
      </c>
      <c r="E11" s="33"/>
      <c r="F11" s="26" t="s">
        <v>87</v>
      </c>
      <c r="G11" s="33"/>
      <c r="H11" s="33"/>
      <c r="I11" s="105" t="s">
        <v>21</v>
      </c>
      <c r="J11" s="26" t="s">
        <v>20</v>
      </c>
      <c r="K11" s="36"/>
    </row>
    <row r="12" spans="2:11" s="1" customFormat="1" ht="14.45" customHeight="1">
      <c r="B12" s="32"/>
      <c r="C12" s="33"/>
      <c r="D12" s="28" t="s">
        <v>23</v>
      </c>
      <c r="E12" s="33"/>
      <c r="F12" s="26" t="s">
        <v>24</v>
      </c>
      <c r="G12" s="33"/>
      <c r="H12" s="33"/>
      <c r="I12" s="105" t="s">
        <v>25</v>
      </c>
      <c r="J12" s="106" t="str">
        <f ca="1">'Rekapitulace stavby'!AN8</f>
        <v>30. 6. 2016</v>
      </c>
      <c r="K12" s="36"/>
    </row>
    <row r="13" spans="2:11" s="1" customFormat="1" ht="10.9" customHeight="1">
      <c r="B13" s="32"/>
      <c r="C13" s="33"/>
      <c r="D13" s="33"/>
      <c r="E13" s="33"/>
      <c r="F13" s="33"/>
      <c r="G13" s="33"/>
      <c r="H13" s="33"/>
      <c r="I13" s="104"/>
      <c r="J13" s="33"/>
      <c r="K13" s="36"/>
    </row>
    <row r="14" spans="2:11" s="1" customFormat="1" ht="14.45" customHeight="1">
      <c r="B14" s="32"/>
      <c r="C14" s="33"/>
      <c r="D14" s="28" t="s">
        <v>29</v>
      </c>
      <c r="E14" s="33"/>
      <c r="F14" s="33"/>
      <c r="G14" s="33"/>
      <c r="H14" s="33"/>
      <c r="I14" s="105" t="s">
        <v>30</v>
      </c>
      <c r="J14" s="26" t="s">
        <v>20</v>
      </c>
      <c r="K14" s="36"/>
    </row>
    <row r="15" spans="2:11" s="1" customFormat="1" ht="18" customHeight="1">
      <c r="B15" s="32"/>
      <c r="C15" s="33"/>
      <c r="D15" s="33"/>
      <c r="E15" s="26" t="s">
        <v>31</v>
      </c>
      <c r="F15" s="33"/>
      <c r="G15" s="33"/>
      <c r="H15" s="33"/>
      <c r="I15" s="105" t="s">
        <v>32</v>
      </c>
      <c r="J15" s="26" t="s">
        <v>20</v>
      </c>
      <c r="K15" s="36"/>
    </row>
    <row r="16" spans="2:11" s="1" customFormat="1" ht="6.95" customHeight="1">
      <c r="B16" s="32"/>
      <c r="C16" s="33"/>
      <c r="D16" s="33"/>
      <c r="E16" s="33"/>
      <c r="F16" s="33"/>
      <c r="G16" s="33"/>
      <c r="H16" s="33"/>
      <c r="I16" s="104"/>
      <c r="J16" s="33"/>
      <c r="K16" s="36"/>
    </row>
    <row r="17" spans="2:11" s="1" customFormat="1" ht="14.45" customHeight="1">
      <c r="B17" s="32"/>
      <c r="C17" s="33"/>
      <c r="D17" s="28" t="s">
        <v>33</v>
      </c>
      <c r="E17" s="33"/>
      <c r="F17" s="33"/>
      <c r="G17" s="33"/>
      <c r="H17" s="33"/>
      <c r="I17" s="105" t="s">
        <v>30</v>
      </c>
      <c r="J17" s="26" t="str">
        <f ca="1">IF('Rekapitulace stavby'!AN13="Vyplň údaj","",IF('Rekapitulace stavby'!AN13="","",'Rekapitulace stavby'!AN13))</f>
        <v/>
      </c>
      <c r="K17" s="36"/>
    </row>
    <row r="18" spans="2:11" s="1" customFormat="1" ht="18" customHeight="1">
      <c r="B18" s="32"/>
      <c r="C18" s="33"/>
      <c r="D18" s="33"/>
      <c r="E18" s="26" t="str">
        <f ca="1">IF('Rekapitulace stavby'!E14="Vyplň údaj","",IF('Rekapitulace stavby'!E14="","",'Rekapitulace stavby'!E14))</f>
        <v/>
      </c>
      <c r="F18" s="33"/>
      <c r="G18" s="33"/>
      <c r="H18" s="33"/>
      <c r="I18" s="105" t="s">
        <v>32</v>
      </c>
      <c r="J18" s="26" t="str">
        <f ca="1">IF('Rekapitulace stavby'!AN14="Vyplň údaj","",IF('Rekapitulace stavby'!AN14="","",'Rekapitulace stavby'!AN14))</f>
        <v/>
      </c>
      <c r="K18" s="36"/>
    </row>
    <row r="19" spans="2:11" s="1" customFormat="1" ht="6.95" customHeight="1">
      <c r="B19" s="32"/>
      <c r="C19" s="33"/>
      <c r="D19" s="33"/>
      <c r="E19" s="33"/>
      <c r="F19" s="33"/>
      <c r="G19" s="33"/>
      <c r="H19" s="33"/>
      <c r="I19" s="104"/>
      <c r="J19" s="33"/>
      <c r="K19" s="36"/>
    </row>
    <row r="20" spans="2:11" s="1" customFormat="1" ht="14.45" customHeight="1">
      <c r="B20" s="32"/>
      <c r="C20" s="33"/>
      <c r="D20" s="28" t="s">
        <v>35</v>
      </c>
      <c r="E20" s="33"/>
      <c r="F20" s="33"/>
      <c r="G20" s="33"/>
      <c r="H20" s="33"/>
      <c r="I20" s="105" t="s">
        <v>30</v>
      </c>
      <c r="J20" s="26" t="s">
        <v>20</v>
      </c>
      <c r="K20" s="36"/>
    </row>
    <row r="21" spans="2:11" s="1" customFormat="1" ht="18" customHeight="1">
      <c r="B21" s="32"/>
      <c r="C21" s="33"/>
      <c r="D21" s="33"/>
      <c r="E21" s="26" t="s">
        <v>36</v>
      </c>
      <c r="F21" s="33"/>
      <c r="G21" s="33"/>
      <c r="H21" s="33"/>
      <c r="I21" s="105" t="s">
        <v>32</v>
      </c>
      <c r="J21" s="26" t="s">
        <v>20</v>
      </c>
      <c r="K21" s="36"/>
    </row>
    <row r="22" spans="2:11" s="1" customFormat="1" ht="6.95" customHeight="1">
      <c r="B22" s="32"/>
      <c r="C22" s="33"/>
      <c r="D22" s="33"/>
      <c r="E22" s="33"/>
      <c r="F22" s="33"/>
      <c r="G22" s="33"/>
      <c r="H22" s="33"/>
      <c r="I22" s="104"/>
      <c r="J22" s="33"/>
      <c r="K22" s="36"/>
    </row>
    <row r="23" spans="2:11" s="1" customFormat="1" ht="14.45" customHeight="1">
      <c r="B23" s="32"/>
      <c r="C23" s="33"/>
      <c r="D23" s="28" t="s">
        <v>38</v>
      </c>
      <c r="E23" s="33"/>
      <c r="F23" s="33"/>
      <c r="G23" s="33"/>
      <c r="H23" s="33"/>
      <c r="I23" s="104"/>
      <c r="J23" s="33"/>
      <c r="K23" s="36"/>
    </row>
    <row r="24" spans="2:11" s="6" customFormat="1" ht="20.45" customHeight="1">
      <c r="B24" s="107"/>
      <c r="C24" s="108"/>
      <c r="D24" s="108"/>
      <c r="E24" s="340" t="s">
        <v>20</v>
      </c>
      <c r="F24" s="351"/>
      <c r="G24" s="351"/>
      <c r="H24" s="351"/>
      <c r="I24" s="109"/>
      <c r="J24" s="108"/>
      <c r="K24" s="110"/>
    </row>
    <row r="25" spans="2:11" s="1" customFormat="1" ht="6.95" customHeight="1">
      <c r="B25" s="32"/>
      <c r="C25" s="33"/>
      <c r="D25" s="33"/>
      <c r="E25" s="33"/>
      <c r="F25" s="33"/>
      <c r="G25" s="33"/>
      <c r="H25" s="33"/>
      <c r="I25" s="104"/>
      <c r="J25" s="33"/>
      <c r="K25" s="36"/>
    </row>
    <row r="26" spans="2:11" s="1" customFormat="1" ht="6.95" customHeight="1">
      <c r="B26" s="32"/>
      <c r="C26" s="33"/>
      <c r="D26" s="76"/>
      <c r="E26" s="76"/>
      <c r="F26" s="76"/>
      <c r="G26" s="76"/>
      <c r="H26" s="76"/>
      <c r="I26" s="111"/>
      <c r="J26" s="76"/>
      <c r="K26" s="112"/>
    </row>
    <row r="27" spans="2:11" s="1" customFormat="1" ht="25.35" customHeight="1">
      <c r="B27" s="32"/>
      <c r="C27" s="33"/>
      <c r="D27" s="113" t="s">
        <v>40</v>
      </c>
      <c r="E27" s="33"/>
      <c r="F27" s="33"/>
      <c r="G27" s="33"/>
      <c r="H27" s="33"/>
      <c r="I27" s="104"/>
      <c r="J27" s="114">
        <f>ROUND(J79,2)</f>
        <v>0</v>
      </c>
      <c r="K27" s="36"/>
    </row>
    <row r="28" spans="2:11" s="1" customFormat="1" ht="6.95" customHeight="1">
      <c r="B28" s="32"/>
      <c r="C28" s="33"/>
      <c r="D28" s="76"/>
      <c r="E28" s="76"/>
      <c r="F28" s="76"/>
      <c r="G28" s="76"/>
      <c r="H28" s="76"/>
      <c r="I28" s="111"/>
      <c r="J28" s="76"/>
      <c r="K28" s="112"/>
    </row>
    <row r="29" spans="2:11" s="1" customFormat="1" ht="14.45" customHeight="1">
      <c r="B29" s="32"/>
      <c r="C29" s="33"/>
      <c r="D29" s="33"/>
      <c r="E29" s="33"/>
      <c r="F29" s="37" t="s">
        <v>42</v>
      </c>
      <c r="G29" s="33"/>
      <c r="H29" s="33"/>
      <c r="I29" s="115" t="s">
        <v>41</v>
      </c>
      <c r="J29" s="37" t="s">
        <v>43</v>
      </c>
      <c r="K29" s="36"/>
    </row>
    <row r="30" spans="2:11" s="1" customFormat="1" ht="14.45" customHeight="1">
      <c r="B30" s="32"/>
      <c r="C30" s="33"/>
      <c r="D30" s="40" t="s">
        <v>44</v>
      </c>
      <c r="E30" s="40" t="s">
        <v>45</v>
      </c>
      <c r="F30" s="116">
        <f>ROUND(SUM(BE79:BE133),2)</f>
        <v>0</v>
      </c>
      <c r="G30" s="33"/>
      <c r="H30" s="33"/>
      <c r="I30" s="117">
        <v>0.21</v>
      </c>
      <c r="J30" s="116">
        <f>ROUND(ROUND((SUM(BE79:BE133)),2)*I30,2)</f>
        <v>0</v>
      </c>
      <c r="K30" s="36"/>
    </row>
    <row r="31" spans="2:11" s="1" customFormat="1" ht="14.45" customHeight="1">
      <c r="B31" s="32"/>
      <c r="C31" s="33"/>
      <c r="D31" s="33"/>
      <c r="E31" s="40" t="s">
        <v>46</v>
      </c>
      <c r="F31" s="116">
        <f>ROUND(SUM(BF79:BF133),2)</f>
        <v>0</v>
      </c>
      <c r="G31" s="33"/>
      <c r="H31" s="33"/>
      <c r="I31" s="117">
        <v>0.15</v>
      </c>
      <c r="J31" s="116">
        <f>ROUND(ROUND((SUM(BF79:BF133)),2)*I31,2)</f>
        <v>0</v>
      </c>
      <c r="K31" s="36"/>
    </row>
    <row r="32" spans="2:11" s="1" customFormat="1" ht="14.45" customHeight="1" hidden="1">
      <c r="B32" s="32"/>
      <c r="C32" s="33"/>
      <c r="D32" s="33"/>
      <c r="E32" s="40" t="s">
        <v>47</v>
      </c>
      <c r="F32" s="116">
        <f>ROUND(SUM(BG79:BG133),2)</f>
        <v>0</v>
      </c>
      <c r="G32" s="33"/>
      <c r="H32" s="33"/>
      <c r="I32" s="117">
        <v>0.21</v>
      </c>
      <c r="J32" s="116">
        <v>0</v>
      </c>
      <c r="K32" s="36"/>
    </row>
    <row r="33" spans="2:11" s="1" customFormat="1" ht="14.45" customHeight="1" hidden="1">
      <c r="B33" s="32"/>
      <c r="C33" s="33"/>
      <c r="D33" s="33"/>
      <c r="E33" s="40" t="s">
        <v>48</v>
      </c>
      <c r="F33" s="116">
        <f>ROUND(SUM(BH79:BH133),2)</f>
        <v>0</v>
      </c>
      <c r="G33" s="33"/>
      <c r="H33" s="33"/>
      <c r="I33" s="117">
        <v>0.15</v>
      </c>
      <c r="J33" s="116">
        <v>0</v>
      </c>
      <c r="K33" s="36"/>
    </row>
    <row r="34" spans="2:11" s="1" customFormat="1" ht="14.45" customHeight="1" hidden="1">
      <c r="B34" s="32"/>
      <c r="C34" s="33"/>
      <c r="D34" s="33"/>
      <c r="E34" s="40" t="s">
        <v>49</v>
      </c>
      <c r="F34" s="116">
        <f>ROUND(SUM(BI79:BI133),2)</f>
        <v>0</v>
      </c>
      <c r="G34" s="33"/>
      <c r="H34" s="33"/>
      <c r="I34" s="117">
        <v>0</v>
      </c>
      <c r="J34" s="116">
        <v>0</v>
      </c>
      <c r="K34" s="36"/>
    </row>
    <row r="35" spans="2:11" s="1" customFormat="1" ht="6.95" customHeight="1">
      <c r="B35" s="32"/>
      <c r="C35" s="33"/>
      <c r="D35" s="33"/>
      <c r="E35" s="33"/>
      <c r="F35" s="33"/>
      <c r="G35" s="33"/>
      <c r="H35" s="33"/>
      <c r="I35" s="104"/>
      <c r="J35" s="33"/>
      <c r="K35" s="36"/>
    </row>
    <row r="36" spans="2:11" s="1" customFormat="1" ht="25.35" customHeight="1">
      <c r="B36" s="32"/>
      <c r="C36" s="42"/>
      <c r="D36" s="43" t="s">
        <v>50</v>
      </c>
      <c r="E36" s="44"/>
      <c r="F36" s="44"/>
      <c r="G36" s="118" t="s">
        <v>51</v>
      </c>
      <c r="H36" s="45" t="s">
        <v>52</v>
      </c>
      <c r="I36" s="119"/>
      <c r="J36" s="120">
        <f>SUM(J27:J34)</f>
        <v>0</v>
      </c>
      <c r="K36" s="121"/>
    </row>
    <row r="37" spans="2:11" s="1" customFormat="1" ht="14.45" customHeight="1">
      <c r="B37" s="47"/>
      <c r="C37" s="48"/>
      <c r="D37" s="48"/>
      <c r="E37" s="48"/>
      <c r="F37" s="48"/>
      <c r="G37" s="48"/>
      <c r="H37" s="48"/>
      <c r="I37" s="122"/>
      <c r="J37" s="48"/>
      <c r="K37" s="49"/>
    </row>
    <row r="41" spans="2:11" s="1" customFormat="1" ht="6.95" customHeight="1">
      <c r="B41" s="123"/>
      <c r="C41" s="124"/>
      <c r="D41" s="124"/>
      <c r="E41" s="124"/>
      <c r="F41" s="124"/>
      <c r="G41" s="124"/>
      <c r="H41" s="124"/>
      <c r="I41" s="125"/>
      <c r="J41" s="124"/>
      <c r="K41" s="129"/>
    </row>
    <row r="42" spans="2:11" s="1" customFormat="1" ht="36.95" customHeight="1">
      <c r="B42" s="32"/>
      <c r="C42" s="21" t="s">
        <v>95</v>
      </c>
      <c r="D42" s="33"/>
      <c r="E42" s="33"/>
      <c r="F42" s="33"/>
      <c r="G42" s="33"/>
      <c r="H42" s="33"/>
      <c r="I42" s="104"/>
      <c r="J42" s="33"/>
      <c r="K42" s="36"/>
    </row>
    <row r="43" spans="2:11" s="1" customFormat="1" ht="6.95" customHeight="1">
      <c r="B43" s="32"/>
      <c r="C43" s="33"/>
      <c r="D43" s="33"/>
      <c r="E43" s="33"/>
      <c r="F43" s="33"/>
      <c r="G43" s="33"/>
      <c r="H43" s="33"/>
      <c r="I43" s="104"/>
      <c r="J43" s="33"/>
      <c r="K43" s="36"/>
    </row>
    <row r="44" spans="2:11" s="1" customFormat="1" ht="14.45" customHeight="1">
      <c r="B44" s="32"/>
      <c r="C44" s="28" t="s">
        <v>16</v>
      </c>
      <c r="D44" s="33"/>
      <c r="E44" s="33"/>
      <c r="F44" s="33"/>
      <c r="G44" s="33"/>
      <c r="H44" s="33"/>
      <c r="I44" s="104"/>
      <c r="J44" s="33"/>
      <c r="K44" s="36"/>
    </row>
    <row r="45" spans="2:11" s="1" customFormat="1" ht="20.45" customHeight="1">
      <c r="B45" s="32"/>
      <c r="C45" s="33"/>
      <c r="D45" s="33"/>
      <c r="E45" s="349" t="str">
        <f>E7</f>
        <v>Oprava hráze nádrže Dolní Houžovec</v>
      </c>
      <c r="F45" s="312"/>
      <c r="G45" s="312"/>
      <c r="H45" s="312"/>
      <c r="I45" s="104"/>
      <c r="J45" s="33"/>
      <c r="K45" s="36"/>
    </row>
    <row r="46" spans="2:11" s="1" customFormat="1" ht="14.45" customHeight="1">
      <c r="B46" s="32"/>
      <c r="C46" s="28" t="s">
        <v>93</v>
      </c>
      <c r="D46" s="33"/>
      <c r="E46" s="33"/>
      <c r="F46" s="33"/>
      <c r="G46" s="33"/>
      <c r="H46" s="33"/>
      <c r="I46" s="104"/>
      <c r="J46" s="33"/>
      <c r="K46" s="36"/>
    </row>
    <row r="47" spans="2:11" s="1" customFormat="1" ht="22.15" customHeight="1">
      <c r="B47" s="32"/>
      <c r="C47" s="33"/>
      <c r="D47" s="33"/>
      <c r="E47" s="350" t="str">
        <f>E9</f>
        <v>SO-02 - Dosypání hráze</v>
      </c>
      <c r="F47" s="312"/>
      <c r="G47" s="312"/>
      <c r="H47" s="312"/>
      <c r="I47" s="104"/>
      <c r="J47" s="33"/>
      <c r="K47" s="36"/>
    </row>
    <row r="48" spans="2:11" s="1" customFormat="1" ht="6.95" customHeight="1">
      <c r="B48" s="32"/>
      <c r="C48" s="33"/>
      <c r="D48" s="33"/>
      <c r="E48" s="33"/>
      <c r="F48" s="33"/>
      <c r="G48" s="33"/>
      <c r="H48" s="33"/>
      <c r="I48" s="104"/>
      <c r="J48" s="33"/>
      <c r="K48" s="36"/>
    </row>
    <row r="49" spans="2:11" s="1" customFormat="1" ht="18" customHeight="1">
      <c r="B49" s="32"/>
      <c r="C49" s="28" t="s">
        <v>23</v>
      </c>
      <c r="D49" s="33"/>
      <c r="E49" s="33"/>
      <c r="F49" s="26" t="str">
        <f>F12</f>
        <v xml:space="preserve"> </v>
      </c>
      <c r="G49" s="33"/>
      <c r="H49" s="33"/>
      <c r="I49" s="105" t="s">
        <v>25</v>
      </c>
      <c r="J49" s="106" t="str">
        <f>IF(J12="","",J12)</f>
        <v>30. 6. 2016</v>
      </c>
      <c r="K49" s="36"/>
    </row>
    <row r="50" spans="2:11" s="1" customFormat="1" ht="6.95" customHeight="1">
      <c r="B50" s="32"/>
      <c r="C50" s="33"/>
      <c r="D50" s="33"/>
      <c r="E50" s="33"/>
      <c r="F50" s="33"/>
      <c r="G50" s="33"/>
      <c r="H50" s="33"/>
      <c r="I50" s="104"/>
      <c r="J50" s="33"/>
      <c r="K50" s="36"/>
    </row>
    <row r="51" spans="2:11" s="1" customFormat="1" ht="15">
      <c r="B51" s="32"/>
      <c r="C51" s="28" t="s">
        <v>29</v>
      </c>
      <c r="D51" s="33"/>
      <c r="E51" s="33"/>
      <c r="F51" s="26" t="str">
        <f>E15</f>
        <v>Město Ústí nad Orlicí</v>
      </c>
      <c r="G51" s="33"/>
      <c r="H51" s="33"/>
      <c r="I51" s="105" t="s">
        <v>35</v>
      </c>
      <c r="J51" s="26" t="str">
        <f>E21</f>
        <v>Agroprojekce Litomyšl, s.r.o.</v>
      </c>
      <c r="K51" s="36"/>
    </row>
    <row r="52" spans="2:11" s="1" customFormat="1" ht="14.45" customHeight="1">
      <c r="B52" s="32"/>
      <c r="C52" s="28" t="s">
        <v>33</v>
      </c>
      <c r="D52" s="33"/>
      <c r="E52" s="33"/>
      <c r="F52" s="26" t="str">
        <f>IF(E18="","",E18)</f>
        <v/>
      </c>
      <c r="G52" s="33"/>
      <c r="H52" s="33"/>
      <c r="I52" s="104"/>
      <c r="J52" s="33"/>
      <c r="K52" s="36"/>
    </row>
    <row r="53" spans="2:11" s="1" customFormat="1" ht="10.35" customHeight="1">
      <c r="B53" s="32"/>
      <c r="C53" s="33"/>
      <c r="D53" s="33"/>
      <c r="E53" s="33"/>
      <c r="F53" s="33"/>
      <c r="G53" s="33"/>
      <c r="H53" s="33"/>
      <c r="I53" s="104"/>
      <c r="J53" s="33"/>
      <c r="K53" s="36"/>
    </row>
    <row r="54" spans="2:11" s="1" customFormat="1" ht="29.25" customHeight="1">
      <c r="B54" s="32"/>
      <c r="C54" s="130" t="s">
        <v>96</v>
      </c>
      <c r="D54" s="42"/>
      <c r="E54" s="42"/>
      <c r="F54" s="42"/>
      <c r="G54" s="42"/>
      <c r="H54" s="42"/>
      <c r="I54" s="131"/>
      <c r="J54" s="132" t="s">
        <v>97</v>
      </c>
      <c r="K54" s="46"/>
    </row>
    <row r="55" spans="2:11" s="1" customFormat="1" ht="10.35" customHeight="1">
      <c r="B55" s="32"/>
      <c r="C55" s="33"/>
      <c r="D55" s="33"/>
      <c r="E55" s="33"/>
      <c r="F55" s="33"/>
      <c r="G55" s="33"/>
      <c r="H55" s="33"/>
      <c r="I55" s="104"/>
      <c r="J55" s="33"/>
      <c r="K55" s="36"/>
    </row>
    <row r="56" spans="2:47" s="1" customFormat="1" ht="29.25" customHeight="1">
      <c r="B56" s="32"/>
      <c r="C56" s="133" t="s">
        <v>98</v>
      </c>
      <c r="D56" s="33"/>
      <c r="E56" s="33"/>
      <c r="F56" s="33"/>
      <c r="G56" s="33"/>
      <c r="H56" s="33"/>
      <c r="I56" s="104"/>
      <c r="J56" s="114">
        <f>J79</f>
        <v>0</v>
      </c>
      <c r="K56" s="36"/>
      <c r="AU56" s="15" t="s">
        <v>99</v>
      </c>
    </row>
    <row r="57" spans="2:11" s="7" customFormat="1" ht="24.95" customHeight="1">
      <c r="B57" s="134"/>
      <c r="C57" s="135"/>
      <c r="D57" s="136" t="s">
        <v>100</v>
      </c>
      <c r="E57" s="137"/>
      <c r="F57" s="137"/>
      <c r="G57" s="137"/>
      <c r="H57" s="137"/>
      <c r="I57" s="138"/>
      <c r="J57" s="139">
        <f>J80</f>
        <v>0</v>
      </c>
      <c r="K57" s="140"/>
    </row>
    <row r="58" spans="2:11" s="8" customFormat="1" ht="19.9" customHeight="1">
      <c r="B58" s="141"/>
      <c r="C58" s="142"/>
      <c r="D58" s="143" t="s">
        <v>101</v>
      </c>
      <c r="E58" s="144"/>
      <c r="F58" s="144"/>
      <c r="G58" s="144"/>
      <c r="H58" s="144"/>
      <c r="I58" s="145"/>
      <c r="J58" s="146">
        <f>J81</f>
        <v>0</v>
      </c>
      <c r="K58" s="147"/>
    </row>
    <row r="59" spans="2:11" s="8" customFormat="1" ht="19.9" customHeight="1">
      <c r="B59" s="141"/>
      <c r="C59" s="142"/>
      <c r="D59" s="143" t="s">
        <v>108</v>
      </c>
      <c r="E59" s="144"/>
      <c r="F59" s="144"/>
      <c r="G59" s="144"/>
      <c r="H59" s="144"/>
      <c r="I59" s="145"/>
      <c r="J59" s="146">
        <f>J130</f>
        <v>0</v>
      </c>
      <c r="K59" s="147"/>
    </row>
    <row r="60" spans="2:11" s="1" customFormat="1" ht="21.75" customHeight="1">
      <c r="B60" s="32"/>
      <c r="C60" s="33"/>
      <c r="D60" s="33"/>
      <c r="E60" s="33"/>
      <c r="F60" s="33"/>
      <c r="G60" s="33"/>
      <c r="H60" s="33"/>
      <c r="I60" s="104"/>
      <c r="J60" s="33"/>
      <c r="K60" s="36"/>
    </row>
    <row r="61" spans="2:11" s="1" customFormat="1" ht="6.95" customHeight="1">
      <c r="B61" s="47"/>
      <c r="C61" s="48"/>
      <c r="D61" s="48"/>
      <c r="E61" s="48"/>
      <c r="F61" s="48"/>
      <c r="G61" s="48"/>
      <c r="H61" s="48"/>
      <c r="I61" s="122"/>
      <c r="J61" s="48"/>
      <c r="K61" s="49"/>
    </row>
    <row r="65" spans="2:12" s="1" customFormat="1" ht="6.95" customHeight="1">
      <c r="B65" s="50"/>
      <c r="C65" s="51"/>
      <c r="D65" s="51"/>
      <c r="E65" s="51"/>
      <c r="F65" s="51"/>
      <c r="G65" s="51"/>
      <c r="H65" s="51"/>
      <c r="I65" s="125"/>
      <c r="J65" s="51"/>
      <c r="K65" s="51"/>
      <c r="L65" s="52"/>
    </row>
    <row r="66" spans="2:12" s="1" customFormat="1" ht="36.95" customHeight="1">
      <c r="B66" s="32"/>
      <c r="C66" s="53" t="s">
        <v>109</v>
      </c>
      <c r="D66" s="54"/>
      <c r="E66" s="54"/>
      <c r="F66" s="54"/>
      <c r="G66" s="54"/>
      <c r="H66" s="54"/>
      <c r="I66" s="148"/>
      <c r="J66" s="54"/>
      <c r="K66" s="54"/>
      <c r="L66" s="52"/>
    </row>
    <row r="67" spans="2:12" s="1" customFormat="1" ht="6.95" customHeight="1">
      <c r="B67" s="32"/>
      <c r="C67" s="54"/>
      <c r="D67" s="54"/>
      <c r="E67" s="54"/>
      <c r="F67" s="54"/>
      <c r="G67" s="54"/>
      <c r="H67" s="54"/>
      <c r="I67" s="148"/>
      <c r="J67" s="54"/>
      <c r="K67" s="54"/>
      <c r="L67" s="52"/>
    </row>
    <row r="68" spans="2:12" s="1" customFormat="1" ht="14.45" customHeight="1">
      <c r="B68" s="32"/>
      <c r="C68" s="56" t="s">
        <v>16</v>
      </c>
      <c r="D68" s="54"/>
      <c r="E68" s="54"/>
      <c r="F68" s="54"/>
      <c r="G68" s="54"/>
      <c r="H68" s="54"/>
      <c r="I68" s="148"/>
      <c r="J68" s="54"/>
      <c r="K68" s="54"/>
      <c r="L68" s="52"/>
    </row>
    <row r="69" spans="2:12" s="1" customFormat="1" ht="20.45" customHeight="1">
      <c r="B69" s="32"/>
      <c r="C69" s="54"/>
      <c r="D69" s="54"/>
      <c r="E69" s="347" t="str">
        <f>E7</f>
        <v>Oprava hráze nádrže Dolní Houžovec</v>
      </c>
      <c r="F69" s="321"/>
      <c r="G69" s="321"/>
      <c r="H69" s="321"/>
      <c r="I69" s="148"/>
      <c r="J69" s="54"/>
      <c r="K69" s="54"/>
      <c r="L69" s="52"/>
    </row>
    <row r="70" spans="2:12" s="1" customFormat="1" ht="14.45" customHeight="1">
      <c r="B70" s="32"/>
      <c r="C70" s="56" t="s">
        <v>93</v>
      </c>
      <c r="D70" s="54"/>
      <c r="E70" s="54"/>
      <c r="F70" s="54"/>
      <c r="G70" s="54"/>
      <c r="H70" s="54"/>
      <c r="I70" s="148"/>
      <c r="J70" s="54"/>
      <c r="K70" s="54"/>
      <c r="L70" s="52"/>
    </row>
    <row r="71" spans="2:12" s="1" customFormat="1" ht="22.15" customHeight="1">
      <c r="B71" s="32"/>
      <c r="C71" s="54"/>
      <c r="D71" s="54"/>
      <c r="E71" s="318" t="str">
        <f>E9</f>
        <v>SO-02 - Dosypání hráze</v>
      </c>
      <c r="F71" s="321"/>
      <c r="G71" s="321"/>
      <c r="H71" s="321"/>
      <c r="I71" s="148"/>
      <c r="J71" s="54"/>
      <c r="K71" s="54"/>
      <c r="L71" s="52"/>
    </row>
    <row r="72" spans="2:12" s="1" customFormat="1" ht="6.95" customHeight="1">
      <c r="B72" s="32"/>
      <c r="C72" s="54"/>
      <c r="D72" s="54"/>
      <c r="E72" s="54"/>
      <c r="F72" s="54"/>
      <c r="G72" s="54"/>
      <c r="H72" s="54"/>
      <c r="I72" s="148"/>
      <c r="J72" s="54"/>
      <c r="K72" s="54"/>
      <c r="L72" s="52"/>
    </row>
    <row r="73" spans="2:12" s="1" customFormat="1" ht="18" customHeight="1">
      <c r="B73" s="32"/>
      <c r="C73" s="56" t="s">
        <v>23</v>
      </c>
      <c r="D73" s="54"/>
      <c r="E73" s="54"/>
      <c r="F73" s="149" t="str">
        <f>F12</f>
        <v xml:space="preserve"> </v>
      </c>
      <c r="G73" s="54"/>
      <c r="H73" s="54"/>
      <c r="I73" s="150" t="s">
        <v>25</v>
      </c>
      <c r="J73" s="64" t="str">
        <f>IF(J12="","",J12)</f>
        <v>30. 6. 2016</v>
      </c>
      <c r="K73" s="54"/>
      <c r="L73" s="52"/>
    </row>
    <row r="74" spans="2:12" s="1" customFormat="1" ht="6.95" customHeight="1">
      <c r="B74" s="32"/>
      <c r="C74" s="54"/>
      <c r="D74" s="54"/>
      <c r="E74" s="54"/>
      <c r="F74" s="54"/>
      <c r="G74" s="54"/>
      <c r="H74" s="54"/>
      <c r="I74" s="148"/>
      <c r="J74" s="54"/>
      <c r="K74" s="54"/>
      <c r="L74" s="52"/>
    </row>
    <row r="75" spans="2:12" s="1" customFormat="1" ht="15">
      <c r="B75" s="32"/>
      <c r="C75" s="56" t="s">
        <v>29</v>
      </c>
      <c r="D75" s="54"/>
      <c r="E75" s="54"/>
      <c r="F75" s="149" t="str">
        <f>E15</f>
        <v>Město Ústí nad Orlicí</v>
      </c>
      <c r="G75" s="54"/>
      <c r="H75" s="54"/>
      <c r="I75" s="150" t="s">
        <v>35</v>
      </c>
      <c r="J75" s="149" t="str">
        <f>E21</f>
        <v>Agroprojekce Litomyšl, s.r.o.</v>
      </c>
      <c r="K75" s="54"/>
      <c r="L75" s="52"/>
    </row>
    <row r="76" spans="2:12" s="1" customFormat="1" ht="14.45" customHeight="1">
      <c r="B76" s="32"/>
      <c r="C76" s="56" t="s">
        <v>33</v>
      </c>
      <c r="D76" s="54"/>
      <c r="E76" s="54"/>
      <c r="F76" s="149" t="str">
        <f>IF(E18="","",E18)</f>
        <v/>
      </c>
      <c r="G76" s="54"/>
      <c r="H76" s="54"/>
      <c r="I76" s="148"/>
      <c r="J76" s="54"/>
      <c r="K76" s="54"/>
      <c r="L76" s="52"/>
    </row>
    <row r="77" spans="2:12" s="1" customFormat="1" ht="10.35" customHeight="1">
      <c r="B77" s="32"/>
      <c r="C77" s="54"/>
      <c r="D77" s="54"/>
      <c r="E77" s="54"/>
      <c r="F77" s="54"/>
      <c r="G77" s="54"/>
      <c r="H77" s="54"/>
      <c r="I77" s="148"/>
      <c r="J77" s="54"/>
      <c r="K77" s="54"/>
      <c r="L77" s="52"/>
    </row>
    <row r="78" spans="2:20" s="9" customFormat="1" ht="29.25" customHeight="1">
      <c r="B78" s="151"/>
      <c r="C78" s="152" t="s">
        <v>110</v>
      </c>
      <c r="D78" s="153" t="s">
        <v>59</v>
      </c>
      <c r="E78" s="153" t="s">
        <v>55</v>
      </c>
      <c r="F78" s="153" t="s">
        <v>111</v>
      </c>
      <c r="G78" s="153" t="s">
        <v>112</v>
      </c>
      <c r="H78" s="153" t="s">
        <v>113</v>
      </c>
      <c r="I78" s="154" t="s">
        <v>114</v>
      </c>
      <c r="J78" s="153" t="s">
        <v>97</v>
      </c>
      <c r="K78" s="155" t="s">
        <v>115</v>
      </c>
      <c r="L78" s="156"/>
      <c r="M78" s="72" t="s">
        <v>116</v>
      </c>
      <c r="N78" s="73" t="s">
        <v>44</v>
      </c>
      <c r="O78" s="73" t="s">
        <v>117</v>
      </c>
      <c r="P78" s="73" t="s">
        <v>118</v>
      </c>
      <c r="Q78" s="73" t="s">
        <v>119</v>
      </c>
      <c r="R78" s="73" t="s">
        <v>120</v>
      </c>
      <c r="S78" s="73" t="s">
        <v>121</v>
      </c>
      <c r="T78" s="74" t="s">
        <v>122</v>
      </c>
    </row>
    <row r="79" spans="2:63" s="1" customFormat="1" ht="29.25" customHeight="1">
      <c r="B79" s="32"/>
      <c r="C79" s="78" t="s">
        <v>98</v>
      </c>
      <c r="D79" s="54"/>
      <c r="E79" s="54"/>
      <c r="F79" s="54"/>
      <c r="G79" s="54"/>
      <c r="H79" s="54"/>
      <c r="I79" s="148"/>
      <c r="J79" s="157">
        <f>BK79</f>
        <v>0</v>
      </c>
      <c r="K79" s="54"/>
      <c r="L79" s="52"/>
      <c r="M79" s="75"/>
      <c r="N79" s="76"/>
      <c r="O79" s="76"/>
      <c r="P79" s="158">
        <f>P80</f>
        <v>0</v>
      </c>
      <c r="Q79" s="76"/>
      <c r="R79" s="158">
        <f>R80</f>
        <v>189.005521</v>
      </c>
      <c r="S79" s="76"/>
      <c r="T79" s="159">
        <f>T80</f>
        <v>0</v>
      </c>
      <c r="AT79" s="15" t="s">
        <v>73</v>
      </c>
      <c r="AU79" s="15" t="s">
        <v>99</v>
      </c>
      <c r="BK79" s="160">
        <f>BK80</f>
        <v>0</v>
      </c>
    </row>
    <row r="80" spans="2:63" s="10" customFormat="1" ht="37.35" customHeight="1">
      <c r="B80" s="161"/>
      <c r="C80" s="162"/>
      <c r="D80" s="163" t="s">
        <v>73</v>
      </c>
      <c r="E80" s="164" t="s">
        <v>123</v>
      </c>
      <c r="F80" s="164" t="s">
        <v>124</v>
      </c>
      <c r="G80" s="162"/>
      <c r="H80" s="162"/>
      <c r="I80" s="165"/>
      <c r="J80" s="166">
        <f>BK80</f>
        <v>0</v>
      </c>
      <c r="K80" s="162"/>
      <c r="L80" s="167"/>
      <c r="M80" s="168"/>
      <c r="N80" s="169"/>
      <c r="O80" s="169"/>
      <c r="P80" s="170">
        <f>P81+P130</f>
        <v>0</v>
      </c>
      <c r="Q80" s="169"/>
      <c r="R80" s="170">
        <f>R81+R130</f>
        <v>189.005521</v>
      </c>
      <c r="S80" s="169"/>
      <c r="T80" s="171">
        <f>T81+T130</f>
        <v>0</v>
      </c>
      <c r="AR80" s="172" t="s">
        <v>22</v>
      </c>
      <c r="AT80" s="173" t="s">
        <v>73</v>
      </c>
      <c r="AU80" s="173" t="s">
        <v>74</v>
      </c>
      <c r="AY80" s="172" t="s">
        <v>125</v>
      </c>
      <c r="BK80" s="174">
        <f>BK81+BK130</f>
        <v>0</v>
      </c>
    </row>
    <row r="81" spans="2:63" s="10" customFormat="1" ht="19.9" customHeight="1">
      <c r="B81" s="161"/>
      <c r="C81" s="162"/>
      <c r="D81" s="175" t="s">
        <v>73</v>
      </c>
      <c r="E81" s="176" t="s">
        <v>22</v>
      </c>
      <c r="F81" s="176" t="s">
        <v>126</v>
      </c>
      <c r="G81" s="162"/>
      <c r="H81" s="162"/>
      <c r="I81" s="165"/>
      <c r="J81" s="177">
        <f>BK81</f>
        <v>0</v>
      </c>
      <c r="K81" s="162"/>
      <c r="L81" s="167"/>
      <c r="M81" s="168"/>
      <c r="N81" s="169"/>
      <c r="O81" s="169"/>
      <c r="P81" s="170">
        <f>SUM(P82:P129)</f>
        <v>0</v>
      </c>
      <c r="Q81" s="169"/>
      <c r="R81" s="170">
        <f>SUM(R82:R129)</f>
        <v>189.005521</v>
      </c>
      <c r="S81" s="169"/>
      <c r="T81" s="171">
        <f>SUM(T82:T129)</f>
        <v>0</v>
      </c>
      <c r="AR81" s="172" t="s">
        <v>22</v>
      </c>
      <c r="AT81" s="173" t="s">
        <v>73</v>
      </c>
      <c r="AU81" s="173" t="s">
        <v>22</v>
      </c>
      <c r="AY81" s="172" t="s">
        <v>125</v>
      </c>
      <c r="BK81" s="174">
        <f>SUM(BK82:BK129)</f>
        <v>0</v>
      </c>
    </row>
    <row r="82" spans="2:65" s="1" customFormat="1" ht="20.45" customHeight="1">
      <c r="B82" s="32"/>
      <c r="C82" s="178" t="s">
        <v>22</v>
      </c>
      <c r="D82" s="178" t="s">
        <v>127</v>
      </c>
      <c r="E82" s="179" t="s">
        <v>145</v>
      </c>
      <c r="F82" s="180" t="s">
        <v>146</v>
      </c>
      <c r="G82" s="181" t="s">
        <v>147</v>
      </c>
      <c r="H82" s="182">
        <v>49</v>
      </c>
      <c r="I82" s="183"/>
      <c r="J82" s="184">
        <f>ROUND(I82*H82,2)</f>
        <v>0</v>
      </c>
      <c r="K82" s="180" t="s">
        <v>131</v>
      </c>
      <c r="L82" s="52"/>
      <c r="M82" s="185" t="s">
        <v>20</v>
      </c>
      <c r="N82" s="186" t="s">
        <v>45</v>
      </c>
      <c r="O82" s="33"/>
      <c r="P82" s="187">
        <f>O82*H82</f>
        <v>0</v>
      </c>
      <c r="Q82" s="187">
        <v>0</v>
      </c>
      <c r="R82" s="187">
        <f>Q82*H82</f>
        <v>0</v>
      </c>
      <c r="S82" s="187">
        <v>0</v>
      </c>
      <c r="T82" s="188">
        <f>S82*H82</f>
        <v>0</v>
      </c>
      <c r="AR82" s="15" t="s">
        <v>132</v>
      </c>
      <c r="AT82" s="15" t="s">
        <v>127</v>
      </c>
      <c r="AU82" s="15" t="s">
        <v>83</v>
      </c>
      <c r="AY82" s="15" t="s">
        <v>125</v>
      </c>
      <c r="BE82" s="189">
        <f>IF(N82="základní",J82,0)</f>
        <v>0</v>
      </c>
      <c r="BF82" s="189">
        <f>IF(N82="snížená",J82,0)</f>
        <v>0</v>
      </c>
      <c r="BG82" s="189">
        <f>IF(N82="zákl. přenesená",J82,0)</f>
        <v>0</v>
      </c>
      <c r="BH82" s="189">
        <f>IF(N82="sníž. přenesená",J82,0)</f>
        <v>0</v>
      </c>
      <c r="BI82" s="189">
        <f>IF(N82="nulová",J82,0)</f>
        <v>0</v>
      </c>
      <c r="BJ82" s="15" t="s">
        <v>22</v>
      </c>
      <c r="BK82" s="189">
        <f>ROUND(I82*H82,2)</f>
        <v>0</v>
      </c>
      <c r="BL82" s="15" t="s">
        <v>132</v>
      </c>
      <c r="BM82" s="15" t="s">
        <v>453</v>
      </c>
    </row>
    <row r="83" spans="2:47" s="1" customFormat="1" ht="27">
      <c r="B83" s="32"/>
      <c r="C83" s="54"/>
      <c r="D83" s="190" t="s">
        <v>134</v>
      </c>
      <c r="E83" s="54"/>
      <c r="F83" s="191" t="s">
        <v>149</v>
      </c>
      <c r="G83" s="54"/>
      <c r="H83" s="54"/>
      <c r="I83" s="148"/>
      <c r="J83" s="54"/>
      <c r="K83" s="54"/>
      <c r="L83" s="52"/>
      <c r="M83" s="69"/>
      <c r="N83" s="33"/>
      <c r="O83" s="33"/>
      <c r="P83" s="33"/>
      <c r="Q83" s="33"/>
      <c r="R83" s="33"/>
      <c r="S83" s="33"/>
      <c r="T83" s="70"/>
      <c r="AT83" s="15" t="s">
        <v>134</v>
      </c>
      <c r="AU83" s="15" t="s">
        <v>83</v>
      </c>
    </row>
    <row r="84" spans="2:47" s="1" customFormat="1" ht="108">
      <c r="B84" s="32"/>
      <c r="C84" s="54"/>
      <c r="D84" s="190" t="s">
        <v>136</v>
      </c>
      <c r="E84" s="54"/>
      <c r="F84" s="194" t="s">
        <v>150</v>
      </c>
      <c r="G84" s="54"/>
      <c r="H84" s="54"/>
      <c r="I84" s="148"/>
      <c r="J84" s="54"/>
      <c r="K84" s="54"/>
      <c r="L84" s="52"/>
      <c r="M84" s="69"/>
      <c r="N84" s="33"/>
      <c r="O84" s="33"/>
      <c r="P84" s="33"/>
      <c r="Q84" s="33"/>
      <c r="R84" s="33"/>
      <c r="S84" s="33"/>
      <c r="T84" s="70"/>
      <c r="AT84" s="15" t="s">
        <v>136</v>
      </c>
      <c r="AU84" s="15" t="s">
        <v>83</v>
      </c>
    </row>
    <row r="85" spans="2:51" s="11" customFormat="1" ht="13.5">
      <c r="B85" s="195"/>
      <c r="C85" s="196"/>
      <c r="D85" s="192" t="s">
        <v>151</v>
      </c>
      <c r="E85" s="197" t="s">
        <v>20</v>
      </c>
      <c r="F85" s="198" t="s">
        <v>454</v>
      </c>
      <c r="G85" s="196"/>
      <c r="H85" s="199">
        <v>49</v>
      </c>
      <c r="I85" s="200"/>
      <c r="J85" s="196"/>
      <c r="K85" s="196"/>
      <c r="L85" s="201"/>
      <c r="M85" s="202"/>
      <c r="N85" s="203"/>
      <c r="O85" s="203"/>
      <c r="P85" s="203"/>
      <c r="Q85" s="203"/>
      <c r="R85" s="203"/>
      <c r="S85" s="203"/>
      <c r="T85" s="204"/>
      <c r="AT85" s="205" t="s">
        <v>151</v>
      </c>
      <c r="AU85" s="205" t="s">
        <v>83</v>
      </c>
      <c r="AV85" s="11" t="s">
        <v>83</v>
      </c>
      <c r="AW85" s="11" t="s">
        <v>37</v>
      </c>
      <c r="AX85" s="11" t="s">
        <v>22</v>
      </c>
      <c r="AY85" s="205" t="s">
        <v>125</v>
      </c>
    </row>
    <row r="86" spans="2:65" s="1" customFormat="1" ht="20.45" customHeight="1">
      <c r="B86" s="32"/>
      <c r="C86" s="178" t="s">
        <v>83</v>
      </c>
      <c r="D86" s="178" t="s">
        <v>127</v>
      </c>
      <c r="E86" s="179" t="s">
        <v>455</v>
      </c>
      <c r="F86" s="180" t="s">
        <v>456</v>
      </c>
      <c r="G86" s="181" t="s">
        <v>147</v>
      </c>
      <c r="H86" s="182">
        <v>105</v>
      </c>
      <c r="I86" s="183"/>
      <c r="J86" s="184">
        <f>ROUND(I86*H86,2)</f>
        <v>0</v>
      </c>
      <c r="K86" s="180" t="s">
        <v>131</v>
      </c>
      <c r="L86" s="52"/>
      <c r="M86" s="185" t="s">
        <v>20</v>
      </c>
      <c r="N86" s="186" t="s">
        <v>45</v>
      </c>
      <c r="O86" s="33"/>
      <c r="P86" s="187">
        <f>O86*H86</f>
        <v>0</v>
      </c>
      <c r="Q86" s="187">
        <v>0</v>
      </c>
      <c r="R86" s="187">
        <f>Q86*H86</f>
        <v>0</v>
      </c>
      <c r="S86" s="187">
        <v>0</v>
      </c>
      <c r="T86" s="188">
        <f>S86*H86</f>
        <v>0</v>
      </c>
      <c r="AR86" s="15" t="s">
        <v>132</v>
      </c>
      <c r="AT86" s="15" t="s">
        <v>127</v>
      </c>
      <c r="AU86" s="15" t="s">
        <v>83</v>
      </c>
      <c r="AY86" s="15" t="s">
        <v>125</v>
      </c>
      <c r="BE86" s="189">
        <f>IF(N86="základní",J86,0)</f>
        <v>0</v>
      </c>
      <c r="BF86" s="189">
        <f>IF(N86="snížená",J86,0)</f>
        <v>0</v>
      </c>
      <c r="BG86" s="189">
        <f>IF(N86="zákl. přenesená",J86,0)</f>
        <v>0</v>
      </c>
      <c r="BH86" s="189">
        <f>IF(N86="sníž. přenesená",J86,0)</f>
        <v>0</v>
      </c>
      <c r="BI86" s="189">
        <f>IF(N86="nulová",J86,0)</f>
        <v>0</v>
      </c>
      <c r="BJ86" s="15" t="s">
        <v>22</v>
      </c>
      <c r="BK86" s="189">
        <f>ROUND(I86*H86,2)</f>
        <v>0</v>
      </c>
      <c r="BL86" s="15" t="s">
        <v>132</v>
      </c>
      <c r="BM86" s="15" t="s">
        <v>457</v>
      </c>
    </row>
    <row r="87" spans="2:47" s="1" customFormat="1" ht="27">
      <c r="B87" s="32"/>
      <c r="C87" s="54"/>
      <c r="D87" s="190" t="s">
        <v>134</v>
      </c>
      <c r="E87" s="54"/>
      <c r="F87" s="191" t="s">
        <v>458</v>
      </c>
      <c r="G87" s="54"/>
      <c r="H87" s="54"/>
      <c r="I87" s="148"/>
      <c r="J87" s="54"/>
      <c r="K87" s="54"/>
      <c r="L87" s="52"/>
      <c r="M87" s="69"/>
      <c r="N87" s="33"/>
      <c r="O87" s="33"/>
      <c r="P87" s="33"/>
      <c r="Q87" s="33"/>
      <c r="R87" s="33"/>
      <c r="S87" s="33"/>
      <c r="T87" s="70"/>
      <c r="AT87" s="15" t="s">
        <v>134</v>
      </c>
      <c r="AU87" s="15" t="s">
        <v>83</v>
      </c>
    </row>
    <row r="88" spans="2:47" s="1" customFormat="1" ht="121.5">
      <c r="B88" s="32"/>
      <c r="C88" s="54"/>
      <c r="D88" s="190" t="s">
        <v>136</v>
      </c>
      <c r="E88" s="54"/>
      <c r="F88" s="194" t="s">
        <v>157</v>
      </c>
      <c r="G88" s="54"/>
      <c r="H88" s="54"/>
      <c r="I88" s="148"/>
      <c r="J88" s="54"/>
      <c r="K88" s="54"/>
      <c r="L88" s="52"/>
      <c r="M88" s="69"/>
      <c r="N88" s="33"/>
      <c r="O88" s="33"/>
      <c r="P88" s="33"/>
      <c r="Q88" s="33"/>
      <c r="R88" s="33"/>
      <c r="S88" s="33"/>
      <c r="T88" s="70"/>
      <c r="AT88" s="15" t="s">
        <v>136</v>
      </c>
      <c r="AU88" s="15" t="s">
        <v>83</v>
      </c>
    </row>
    <row r="89" spans="2:51" s="11" customFormat="1" ht="13.5">
      <c r="B89" s="195"/>
      <c r="C89" s="196"/>
      <c r="D89" s="192" t="s">
        <v>151</v>
      </c>
      <c r="E89" s="197" t="s">
        <v>20</v>
      </c>
      <c r="F89" s="198" t="s">
        <v>459</v>
      </c>
      <c r="G89" s="196"/>
      <c r="H89" s="199">
        <v>105</v>
      </c>
      <c r="I89" s="200"/>
      <c r="J89" s="196"/>
      <c r="K89" s="196"/>
      <c r="L89" s="201"/>
      <c r="M89" s="202"/>
      <c r="N89" s="203"/>
      <c r="O89" s="203"/>
      <c r="P89" s="203"/>
      <c r="Q89" s="203"/>
      <c r="R89" s="203"/>
      <c r="S89" s="203"/>
      <c r="T89" s="204"/>
      <c r="AT89" s="205" t="s">
        <v>151</v>
      </c>
      <c r="AU89" s="205" t="s">
        <v>83</v>
      </c>
      <c r="AV89" s="11" t="s">
        <v>83</v>
      </c>
      <c r="AW89" s="11" t="s">
        <v>37</v>
      </c>
      <c r="AX89" s="11" t="s">
        <v>22</v>
      </c>
      <c r="AY89" s="205" t="s">
        <v>125</v>
      </c>
    </row>
    <row r="90" spans="2:65" s="1" customFormat="1" ht="20.45" customHeight="1">
      <c r="B90" s="32"/>
      <c r="C90" s="206" t="s">
        <v>144</v>
      </c>
      <c r="D90" s="206" t="s">
        <v>160</v>
      </c>
      <c r="E90" s="207" t="s">
        <v>460</v>
      </c>
      <c r="F90" s="208" t="s">
        <v>461</v>
      </c>
      <c r="G90" s="209" t="s">
        <v>147</v>
      </c>
      <c r="H90" s="210">
        <v>105</v>
      </c>
      <c r="I90" s="211"/>
      <c r="J90" s="212">
        <f>ROUND(I90*H90,2)</f>
        <v>0</v>
      </c>
      <c r="K90" s="208" t="s">
        <v>20</v>
      </c>
      <c r="L90" s="213"/>
      <c r="M90" s="214" t="s">
        <v>20</v>
      </c>
      <c r="N90" s="215" t="s">
        <v>45</v>
      </c>
      <c r="O90" s="33"/>
      <c r="P90" s="187">
        <f>O90*H90</f>
        <v>0</v>
      </c>
      <c r="Q90" s="187">
        <v>1.8</v>
      </c>
      <c r="R90" s="187">
        <f>Q90*H90</f>
        <v>189</v>
      </c>
      <c r="S90" s="187">
        <v>0</v>
      </c>
      <c r="T90" s="188">
        <f>S90*H90</f>
        <v>0</v>
      </c>
      <c r="AR90" s="15" t="s">
        <v>163</v>
      </c>
      <c r="AT90" s="15" t="s">
        <v>160</v>
      </c>
      <c r="AU90" s="15" t="s">
        <v>83</v>
      </c>
      <c r="AY90" s="15" t="s">
        <v>125</v>
      </c>
      <c r="BE90" s="189">
        <f>IF(N90="základní",J90,0)</f>
        <v>0</v>
      </c>
      <c r="BF90" s="189">
        <f>IF(N90="snížená",J90,0)</f>
        <v>0</v>
      </c>
      <c r="BG90" s="189">
        <f>IF(N90="zákl. přenesená",J90,0)</f>
        <v>0</v>
      </c>
      <c r="BH90" s="189">
        <f>IF(N90="sníž. přenesená",J90,0)</f>
        <v>0</v>
      </c>
      <c r="BI90" s="189">
        <f>IF(N90="nulová",J90,0)</f>
        <v>0</v>
      </c>
      <c r="BJ90" s="15" t="s">
        <v>22</v>
      </c>
      <c r="BK90" s="189">
        <f>ROUND(I90*H90,2)</f>
        <v>0</v>
      </c>
      <c r="BL90" s="15" t="s">
        <v>132</v>
      </c>
      <c r="BM90" s="15" t="s">
        <v>462</v>
      </c>
    </row>
    <row r="91" spans="2:47" s="1" customFormat="1" ht="13.5">
      <c r="B91" s="32"/>
      <c r="C91" s="54"/>
      <c r="D91" s="190" t="s">
        <v>134</v>
      </c>
      <c r="E91" s="54"/>
      <c r="F91" s="191" t="s">
        <v>165</v>
      </c>
      <c r="G91" s="54"/>
      <c r="H91" s="54"/>
      <c r="I91" s="148"/>
      <c r="J91" s="54"/>
      <c r="K91" s="54"/>
      <c r="L91" s="52"/>
      <c r="M91" s="69"/>
      <c r="N91" s="33"/>
      <c r="O91" s="33"/>
      <c r="P91" s="33"/>
      <c r="Q91" s="33"/>
      <c r="R91" s="33"/>
      <c r="S91" s="33"/>
      <c r="T91" s="70"/>
      <c r="AT91" s="15" t="s">
        <v>134</v>
      </c>
      <c r="AU91" s="15" t="s">
        <v>83</v>
      </c>
    </row>
    <row r="92" spans="2:51" s="11" customFormat="1" ht="13.5">
      <c r="B92" s="195"/>
      <c r="C92" s="196"/>
      <c r="D92" s="192" t="s">
        <v>151</v>
      </c>
      <c r="E92" s="197" t="s">
        <v>20</v>
      </c>
      <c r="F92" s="198" t="s">
        <v>463</v>
      </c>
      <c r="G92" s="196"/>
      <c r="H92" s="199">
        <v>105</v>
      </c>
      <c r="I92" s="200"/>
      <c r="J92" s="196"/>
      <c r="K92" s="196"/>
      <c r="L92" s="201"/>
      <c r="M92" s="202"/>
      <c r="N92" s="203"/>
      <c r="O92" s="203"/>
      <c r="P92" s="203"/>
      <c r="Q92" s="203"/>
      <c r="R92" s="203"/>
      <c r="S92" s="203"/>
      <c r="T92" s="204"/>
      <c r="AT92" s="205" t="s">
        <v>151</v>
      </c>
      <c r="AU92" s="205" t="s">
        <v>83</v>
      </c>
      <c r="AV92" s="11" t="s">
        <v>83</v>
      </c>
      <c r="AW92" s="11" t="s">
        <v>37</v>
      </c>
      <c r="AX92" s="11" t="s">
        <v>22</v>
      </c>
      <c r="AY92" s="205" t="s">
        <v>125</v>
      </c>
    </row>
    <row r="93" spans="2:65" s="1" customFormat="1" ht="20.45" customHeight="1">
      <c r="B93" s="32"/>
      <c r="C93" s="178" t="s">
        <v>132</v>
      </c>
      <c r="D93" s="178" t="s">
        <v>127</v>
      </c>
      <c r="E93" s="179" t="s">
        <v>226</v>
      </c>
      <c r="F93" s="180" t="s">
        <v>227</v>
      </c>
      <c r="G93" s="181" t="s">
        <v>147</v>
      </c>
      <c r="H93" s="182">
        <v>154</v>
      </c>
      <c r="I93" s="183"/>
      <c r="J93" s="184">
        <f>ROUND(I93*H93,2)</f>
        <v>0</v>
      </c>
      <c r="K93" s="180" t="s">
        <v>131</v>
      </c>
      <c r="L93" s="52"/>
      <c r="M93" s="185" t="s">
        <v>20</v>
      </c>
      <c r="N93" s="186" t="s">
        <v>45</v>
      </c>
      <c r="O93" s="33"/>
      <c r="P93" s="187">
        <f>O93*H93</f>
        <v>0</v>
      </c>
      <c r="Q93" s="187">
        <v>0</v>
      </c>
      <c r="R93" s="187">
        <f>Q93*H93</f>
        <v>0</v>
      </c>
      <c r="S93" s="187">
        <v>0</v>
      </c>
      <c r="T93" s="188">
        <f>S93*H93</f>
        <v>0</v>
      </c>
      <c r="AR93" s="15" t="s">
        <v>132</v>
      </c>
      <c r="AT93" s="15" t="s">
        <v>127</v>
      </c>
      <c r="AU93" s="15" t="s">
        <v>83</v>
      </c>
      <c r="AY93" s="15" t="s">
        <v>125</v>
      </c>
      <c r="BE93" s="189">
        <f>IF(N93="základní",J93,0)</f>
        <v>0</v>
      </c>
      <c r="BF93" s="189">
        <f>IF(N93="snížená",J93,0)</f>
        <v>0</v>
      </c>
      <c r="BG93" s="189">
        <f>IF(N93="zákl. přenesená",J93,0)</f>
        <v>0</v>
      </c>
      <c r="BH93" s="189">
        <f>IF(N93="sníž. přenesená",J93,0)</f>
        <v>0</v>
      </c>
      <c r="BI93" s="189">
        <f>IF(N93="nulová",J93,0)</f>
        <v>0</v>
      </c>
      <c r="BJ93" s="15" t="s">
        <v>22</v>
      </c>
      <c r="BK93" s="189">
        <f>ROUND(I93*H93,2)</f>
        <v>0</v>
      </c>
      <c r="BL93" s="15" t="s">
        <v>132</v>
      </c>
      <c r="BM93" s="15" t="s">
        <v>464</v>
      </c>
    </row>
    <row r="94" spans="2:47" s="1" customFormat="1" ht="40.5">
      <c r="B94" s="32"/>
      <c r="C94" s="54"/>
      <c r="D94" s="190" t="s">
        <v>134</v>
      </c>
      <c r="E94" s="54"/>
      <c r="F94" s="191" t="s">
        <v>229</v>
      </c>
      <c r="G94" s="54"/>
      <c r="H94" s="54"/>
      <c r="I94" s="148"/>
      <c r="J94" s="54"/>
      <c r="K94" s="54"/>
      <c r="L94" s="52"/>
      <c r="M94" s="69"/>
      <c r="N94" s="33"/>
      <c r="O94" s="33"/>
      <c r="P94" s="33"/>
      <c r="Q94" s="33"/>
      <c r="R94" s="33"/>
      <c r="S94" s="33"/>
      <c r="T94" s="70"/>
      <c r="AT94" s="15" t="s">
        <v>134</v>
      </c>
      <c r="AU94" s="15" t="s">
        <v>83</v>
      </c>
    </row>
    <row r="95" spans="2:47" s="1" customFormat="1" ht="202.5">
      <c r="B95" s="32"/>
      <c r="C95" s="54"/>
      <c r="D95" s="190" t="s">
        <v>136</v>
      </c>
      <c r="E95" s="54"/>
      <c r="F95" s="194" t="s">
        <v>230</v>
      </c>
      <c r="G95" s="54"/>
      <c r="H95" s="54"/>
      <c r="I95" s="148"/>
      <c r="J95" s="54"/>
      <c r="K95" s="54"/>
      <c r="L95" s="52"/>
      <c r="M95" s="69"/>
      <c r="N95" s="33"/>
      <c r="O95" s="33"/>
      <c r="P95" s="33"/>
      <c r="Q95" s="33"/>
      <c r="R95" s="33"/>
      <c r="S95" s="33"/>
      <c r="T95" s="70"/>
      <c r="AT95" s="15" t="s">
        <v>136</v>
      </c>
      <c r="AU95" s="15" t="s">
        <v>83</v>
      </c>
    </row>
    <row r="96" spans="2:51" s="11" customFormat="1" ht="13.5">
      <c r="B96" s="195"/>
      <c r="C96" s="196"/>
      <c r="D96" s="190" t="s">
        <v>151</v>
      </c>
      <c r="E96" s="216" t="s">
        <v>20</v>
      </c>
      <c r="F96" s="217" t="s">
        <v>465</v>
      </c>
      <c r="G96" s="196"/>
      <c r="H96" s="218">
        <v>49</v>
      </c>
      <c r="I96" s="200"/>
      <c r="J96" s="196"/>
      <c r="K96" s="196"/>
      <c r="L96" s="201"/>
      <c r="M96" s="202"/>
      <c r="N96" s="203"/>
      <c r="O96" s="203"/>
      <c r="P96" s="203"/>
      <c r="Q96" s="203"/>
      <c r="R96" s="203"/>
      <c r="S96" s="203"/>
      <c r="T96" s="204"/>
      <c r="AT96" s="205" t="s">
        <v>151</v>
      </c>
      <c r="AU96" s="205" t="s">
        <v>83</v>
      </c>
      <c r="AV96" s="11" t="s">
        <v>83</v>
      </c>
      <c r="AW96" s="11" t="s">
        <v>37</v>
      </c>
      <c r="AX96" s="11" t="s">
        <v>74</v>
      </c>
      <c r="AY96" s="205" t="s">
        <v>125</v>
      </c>
    </row>
    <row r="97" spans="2:51" s="11" customFormat="1" ht="13.5">
      <c r="B97" s="195"/>
      <c r="C97" s="196"/>
      <c r="D97" s="192" t="s">
        <v>151</v>
      </c>
      <c r="E97" s="197" t="s">
        <v>20</v>
      </c>
      <c r="F97" s="198" t="s">
        <v>459</v>
      </c>
      <c r="G97" s="196"/>
      <c r="H97" s="199">
        <v>105</v>
      </c>
      <c r="I97" s="200"/>
      <c r="J97" s="196"/>
      <c r="K97" s="196"/>
      <c r="L97" s="201"/>
      <c r="M97" s="202"/>
      <c r="N97" s="203"/>
      <c r="O97" s="203"/>
      <c r="P97" s="203"/>
      <c r="Q97" s="203"/>
      <c r="R97" s="203"/>
      <c r="S97" s="203"/>
      <c r="T97" s="204"/>
      <c r="AT97" s="205" t="s">
        <v>151</v>
      </c>
      <c r="AU97" s="205" t="s">
        <v>83</v>
      </c>
      <c r="AV97" s="11" t="s">
        <v>83</v>
      </c>
      <c r="AW97" s="11" t="s">
        <v>37</v>
      </c>
      <c r="AX97" s="11" t="s">
        <v>74</v>
      </c>
      <c r="AY97" s="205" t="s">
        <v>125</v>
      </c>
    </row>
    <row r="98" spans="2:65" s="1" customFormat="1" ht="28.9" customHeight="1">
      <c r="B98" s="32"/>
      <c r="C98" s="178" t="s">
        <v>159</v>
      </c>
      <c r="D98" s="178" t="s">
        <v>127</v>
      </c>
      <c r="E98" s="179" t="s">
        <v>234</v>
      </c>
      <c r="F98" s="180" t="s">
        <v>235</v>
      </c>
      <c r="G98" s="181" t="s">
        <v>147</v>
      </c>
      <c r="H98" s="182">
        <v>245</v>
      </c>
      <c r="I98" s="183"/>
      <c r="J98" s="184">
        <f>ROUND(I98*H98,2)</f>
        <v>0</v>
      </c>
      <c r="K98" s="180" t="s">
        <v>131</v>
      </c>
      <c r="L98" s="52"/>
      <c r="M98" s="185" t="s">
        <v>20</v>
      </c>
      <c r="N98" s="186" t="s">
        <v>45</v>
      </c>
      <c r="O98" s="33"/>
      <c r="P98" s="187">
        <f>O98*H98</f>
        <v>0</v>
      </c>
      <c r="Q98" s="187">
        <v>0</v>
      </c>
      <c r="R98" s="187">
        <f>Q98*H98</f>
        <v>0</v>
      </c>
      <c r="S98" s="187">
        <v>0</v>
      </c>
      <c r="T98" s="188">
        <f>S98*H98</f>
        <v>0</v>
      </c>
      <c r="AR98" s="15" t="s">
        <v>132</v>
      </c>
      <c r="AT98" s="15" t="s">
        <v>127</v>
      </c>
      <c r="AU98" s="15" t="s">
        <v>83</v>
      </c>
      <c r="AY98" s="15" t="s">
        <v>125</v>
      </c>
      <c r="BE98" s="189">
        <f>IF(N98="základní",J98,0)</f>
        <v>0</v>
      </c>
      <c r="BF98" s="189">
        <f>IF(N98="snížená",J98,0)</f>
        <v>0</v>
      </c>
      <c r="BG98" s="189">
        <f>IF(N98="zákl. přenesená",J98,0)</f>
        <v>0</v>
      </c>
      <c r="BH98" s="189">
        <f>IF(N98="sníž. přenesená",J98,0)</f>
        <v>0</v>
      </c>
      <c r="BI98" s="189">
        <f>IF(N98="nulová",J98,0)</f>
        <v>0</v>
      </c>
      <c r="BJ98" s="15" t="s">
        <v>22</v>
      </c>
      <c r="BK98" s="189">
        <f>ROUND(I98*H98,2)</f>
        <v>0</v>
      </c>
      <c r="BL98" s="15" t="s">
        <v>132</v>
      </c>
      <c r="BM98" s="15" t="s">
        <v>466</v>
      </c>
    </row>
    <row r="99" spans="2:47" s="1" customFormat="1" ht="40.5">
      <c r="B99" s="32"/>
      <c r="C99" s="54"/>
      <c r="D99" s="190" t="s">
        <v>134</v>
      </c>
      <c r="E99" s="54"/>
      <c r="F99" s="191" t="s">
        <v>237</v>
      </c>
      <c r="G99" s="54"/>
      <c r="H99" s="54"/>
      <c r="I99" s="148"/>
      <c r="J99" s="54"/>
      <c r="K99" s="54"/>
      <c r="L99" s="52"/>
      <c r="M99" s="69"/>
      <c r="N99" s="33"/>
      <c r="O99" s="33"/>
      <c r="P99" s="33"/>
      <c r="Q99" s="33"/>
      <c r="R99" s="33"/>
      <c r="S99" s="33"/>
      <c r="T99" s="70"/>
      <c r="AT99" s="15" t="s">
        <v>134</v>
      </c>
      <c r="AU99" s="15" t="s">
        <v>83</v>
      </c>
    </row>
    <row r="100" spans="2:47" s="1" customFormat="1" ht="202.5">
      <c r="B100" s="32"/>
      <c r="C100" s="54"/>
      <c r="D100" s="190" t="s">
        <v>136</v>
      </c>
      <c r="E100" s="54"/>
      <c r="F100" s="194" t="s">
        <v>230</v>
      </c>
      <c r="G100" s="54"/>
      <c r="H100" s="54"/>
      <c r="I100" s="148"/>
      <c r="J100" s="54"/>
      <c r="K100" s="54"/>
      <c r="L100" s="52"/>
      <c r="M100" s="69"/>
      <c r="N100" s="33"/>
      <c r="O100" s="33"/>
      <c r="P100" s="33"/>
      <c r="Q100" s="33"/>
      <c r="R100" s="33"/>
      <c r="S100" s="33"/>
      <c r="T100" s="70"/>
      <c r="AT100" s="15" t="s">
        <v>136</v>
      </c>
      <c r="AU100" s="15" t="s">
        <v>83</v>
      </c>
    </row>
    <row r="101" spans="2:51" s="11" customFormat="1" ht="13.5">
      <c r="B101" s="195"/>
      <c r="C101" s="196"/>
      <c r="D101" s="192" t="s">
        <v>151</v>
      </c>
      <c r="E101" s="197" t="s">
        <v>20</v>
      </c>
      <c r="F101" s="198" t="s">
        <v>467</v>
      </c>
      <c r="G101" s="196"/>
      <c r="H101" s="199">
        <v>245</v>
      </c>
      <c r="I101" s="200"/>
      <c r="J101" s="196"/>
      <c r="K101" s="196"/>
      <c r="L101" s="201"/>
      <c r="M101" s="202"/>
      <c r="N101" s="203"/>
      <c r="O101" s="203"/>
      <c r="P101" s="203"/>
      <c r="Q101" s="203"/>
      <c r="R101" s="203"/>
      <c r="S101" s="203"/>
      <c r="T101" s="204"/>
      <c r="AT101" s="205" t="s">
        <v>151</v>
      </c>
      <c r="AU101" s="205" t="s">
        <v>83</v>
      </c>
      <c r="AV101" s="11" t="s">
        <v>83</v>
      </c>
      <c r="AW101" s="11" t="s">
        <v>37</v>
      </c>
      <c r="AX101" s="11" t="s">
        <v>22</v>
      </c>
      <c r="AY101" s="205" t="s">
        <v>125</v>
      </c>
    </row>
    <row r="102" spans="2:65" s="1" customFormat="1" ht="20.45" customHeight="1">
      <c r="B102" s="32"/>
      <c r="C102" s="178" t="s">
        <v>166</v>
      </c>
      <c r="D102" s="178" t="s">
        <v>127</v>
      </c>
      <c r="E102" s="179" t="s">
        <v>260</v>
      </c>
      <c r="F102" s="180" t="s">
        <v>261</v>
      </c>
      <c r="G102" s="181" t="s">
        <v>262</v>
      </c>
      <c r="H102" s="182">
        <v>88.2</v>
      </c>
      <c r="I102" s="183"/>
      <c r="J102" s="184">
        <f>ROUND(I102*H102,2)</f>
        <v>0</v>
      </c>
      <c r="K102" s="180" t="s">
        <v>20</v>
      </c>
      <c r="L102" s="52"/>
      <c r="M102" s="185" t="s">
        <v>20</v>
      </c>
      <c r="N102" s="186" t="s">
        <v>45</v>
      </c>
      <c r="O102" s="33"/>
      <c r="P102" s="187">
        <f>O102*H102</f>
        <v>0</v>
      </c>
      <c r="Q102" s="187">
        <v>0</v>
      </c>
      <c r="R102" s="187">
        <f>Q102*H102</f>
        <v>0</v>
      </c>
      <c r="S102" s="187">
        <v>0</v>
      </c>
      <c r="T102" s="188">
        <f>S102*H102</f>
        <v>0</v>
      </c>
      <c r="AR102" s="15" t="s">
        <v>132</v>
      </c>
      <c r="AT102" s="15" t="s">
        <v>127</v>
      </c>
      <c r="AU102" s="15" t="s">
        <v>83</v>
      </c>
      <c r="AY102" s="15" t="s">
        <v>125</v>
      </c>
      <c r="BE102" s="189">
        <f>IF(N102="základní",J102,0)</f>
        <v>0</v>
      </c>
      <c r="BF102" s="189">
        <f>IF(N102="snížená",J102,0)</f>
        <v>0</v>
      </c>
      <c r="BG102" s="189">
        <f>IF(N102="zákl. přenesená",J102,0)</f>
        <v>0</v>
      </c>
      <c r="BH102" s="189">
        <f>IF(N102="sníž. přenesená",J102,0)</f>
        <v>0</v>
      </c>
      <c r="BI102" s="189">
        <f>IF(N102="nulová",J102,0)</f>
        <v>0</v>
      </c>
      <c r="BJ102" s="15" t="s">
        <v>22</v>
      </c>
      <c r="BK102" s="189">
        <f>ROUND(I102*H102,2)</f>
        <v>0</v>
      </c>
      <c r="BL102" s="15" t="s">
        <v>132</v>
      </c>
      <c r="BM102" s="15" t="s">
        <v>468</v>
      </c>
    </row>
    <row r="103" spans="2:47" s="1" customFormat="1" ht="13.5">
      <c r="B103" s="32"/>
      <c r="C103" s="54"/>
      <c r="D103" s="190" t="s">
        <v>134</v>
      </c>
      <c r="E103" s="54"/>
      <c r="F103" s="191" t="s">
        <v>261</v>
      </c>
      <c r="G103" s="54"/>
      <c r="H103" s="54"/>
      <c r="I103" s="148"/>
      <c r="J103" s="54"/>
      <c r="K103" s="54"/>
      <c r="L103" s="52"/>
      <c r="M103" s="69"/>
      <c r="N103" s="33"/>
      <c r="O103" s="33"/>
      <c r="P103" s="33"/>
      <c r="Q103" s="33"/>
      <c r="R103" s="33"/>
      <c r="S103" s="33"/>
      <c r="T103" s="70"/>
      <c r="AT103" s="15" t="s">
        <v>134</v>
      </c>
      <c r="AU103" s="15" t="s">
        <v>83</v>
      </c>
    </row>
    <row r="104" spans="2:51" s="11" customFormat="1" ht="13.5">
      <c r="B104" s="195"/>
      <c r="C104" s="196"/>
      <c r="D104" s="192" t="s">
        <v>151</v>
      </c>
      <c r="E104" s="197" t="s">
        <v>20</v>
      </c>
      <c r="F104" s="198" t="s">
        <v>469</v>
      </c>
      <c r="G104" s="196"/>
      <c r="H104" s="199">
        <v>88.2</v>
      </c>
      <c r="I104" s="200"/>
      <c r="J104" s="196"/>
      <c r="K104" s="196"/>
      <c r="L104" s="201"/>
      <c r="M104" s="202"/>
      <c r="N104" s="203"/>
      <c r="O104" s="203"/>
      <c r="P104" s="203"/>
      <c r="Q104" s="203"/>
      <c r="R104" s="203"/>
      <c r="S104" s="203"/>
      <c r="T104" s="204"/>
      <c r="AT104" s="205" t="s">
        <v>151</v>
      </c>
      <c r="AU104" s="205" t="s">
        <v>83</v>
      </c>
      <c r="AV104" s="11" t="s">
        <v>83</v>
      </c>
      <c r="AW104" s="11" t="s">
        <v>37</v>
      </c>
      <c r="AX104" s="11" t="s">
        <v>22</v>
      </c>
      <c r="AY104" s="205" t="s">
        <v>125</v>
      </c>
    </row>
    <row r="105" spans="2:65" s="1" customFormat="1" ht="28.9" customHeight="1">
      <c r="B105" s="32"/>
      <c r="C105" s="178" t="s">
        <v>173</v>
      </c>
      <c r="D105" s="178" t="s">
        <v>127</v>
      </c>
      <c r="E105" s="179" t="s">
        <v>470</v>
      </c>
      <c r="F105" s="180" t="s">
        <v>471</v>
      </c>
      <c r="G105" s="181" t="s">
        <v>147</v>
      </c>
      <c r="H105" s="182">
        <v>105</v>
      </c>
      <c r="I105" s="183"/>
      <c r="J105" s="184">
        <f>ROUND(I105*H105,2)</f>
        <v>0</v>
      </c>
      <c r="K105" s="180" t="s">
        <v>131</v>
      </c>
      <c r="L105" s="52"/>
      <c r="M105" s="185" t="s">
        <v>20</v>
      </c>
      <c r="N105" s="186" t="s">
        <v>45</v>
      </c>
      <c r="O105" s="33"/>
      <c r="P105" s="187">
        <f>O105*H105</f>
        <v>0</v>
      </c>
      <c r="Q105" s="187">
        <v>0</v>
      </c>
      <c r="R105" s="187">
        <f>Q105*H105</f>
        <v>0</v>
      </c>
      <c r="S105" s="187">
        <v>0</v>
      </c>
      <c r="T105" s="188">
        <f>S105*H105</f>
        <v>0</v>
      </c>
      <c r="AR105" s="15" t="s">
        <v>132</v>
      </c>
      <c r="AT105" s="15" t="s">
        <v>127</v>
      </c>
      <c r="AU105" s="15" t="s">
        <v>83</v>
      </c>
      <c r="AY105" s="15" t="s">
        <v>125</v>
      </c>
      <c r="BE105" s="189">
        <f>IF(N105="základní",J105,0)</f>
        <v>0</v>
      </c>
      <c r="BF105" s="189">
        <f>IF(N105="snížená",J105,0)</f>
        <v>0</v>
      </c>
      <c r="BG105" s="189">
        <f>IF(N105="zákl. přenesená",J105,0)</f>
        <v>0</v>
      </c>
      <c r="BH105" s="189">
        <f>IF(N105="sníž. přenesená",J105,0)</f>
        <v>0</v>
      </c>
      <c r="BI105" s="189">
        <f>IF(N105="nulová",J105,0)</f>
        <v>0</v>
      </c>
      <c r="BJ105" s="15" t="s">
        <v>22</v>
      </c>
      <c r="BK105" s="189">
        <f>ROUND(I105*H105,2)</f>
        <v>0</v>
      </c>
      <c r="BL105" s="15" t="s">
        <v>132</v>
      </c>
      <c r="BM105" s="15" t="s">
        <v>472</v>
      </c>
    </row>
    <row r="106" spans="2:47" s="1" customFormat="1" ht="40.5">
      <c r="B106" s="32"/>
      <c r="C106" s="54"/>
      <c r="D106" s="190" t="s">
        <v>134</v>
      </c>
      <c r="E106" s="54"/>
      <c r="F106" s="191" t="s">
        <v>473</v>
      </c>
      <c r="G106" s="54"/>
      <c r="H106" s="54"/>
      <c r="I106" s="148"/>
      <c r="J106" s="54"/>
      <c r="K106" s="54"/>
      <c r="L106" s="52"/>
      <c r="M106" s="69"/>
      <c r="N106" s="33"/>
      <c r="O106" s="33"/>
      <c r="P106" s="33"/>
      <c r="Q106" s="33"/>
      <c r="R106" s="33"/>
      <c r="S106" s="33"/>
      <c r="T106" s="70"/>
      <c r="AT106" s="15" t="s">
        <v>134</v>
      </c>
      <c r="AU106" s="15" t="s">
        <v>83</v>
      </c>
    </row>
    <row r="107" spans="2:47" s="1" customFormat="1" ht="94.5">
      <c r="B107" s="32"/>
      <c r="C107" s="54"/>
      <c r="D107" s="190" t="s">
        <v>136</v>
      </c>
      <c r="E107" s="54"/>
      <c r="F107" s="194" t="s">
        <v>474</v>
      </c>
      <c r="G107" s="54"/>
      <c r="H107" s="54"/>
      <c r="I107" s="148"/>
      <c r="J107" s="54"/>
      <c r="K107" s="54"/>
      <c r="L107" s="52"/>
      <c r="M107" s="69"/>
      <c r="N107" s="33"/>
      <c r="O107" s="33"/>
      <c r="P107" s="33"/>
      <c r="Q107" s="33"/>
      <c r="R107" s="33"/>
      <c r="S107" s="33"/>
      <c r="T107" s="70"/>
      <c r="AT107" s="15" t="s">
        <v>136</v>
      </c>
      <c r="AU107" s="15" t="s">
        <v>83</v>
      </c>
    </row>
    <row r="108" spans="2:51" s="11" customFormat="1" ht="13.5">
      <c r="B108" s="195"/>
      <c r="C108" s="196"/>
      <c r="D108" s="192" t="s">
        <v>151</v>
      </c>
      <c r="E108" s="197" t="s">
        <v>20</v>
      </c>
      <c r="F108" s="198" t="s">
        <v>475</v>
      </c>
      <c r="G108" s="196"/>
      <c r="H108" s="199">
        <v>105</v>
      </c>
      <c r="I108" s="200"/>
      <c r="J108" s="196"/>
      <c r="K108" s="196"/>
      <c r="L108" s="201"/>
      <c r="M108" s="202"/>
      <c r="N108" s="203"/>
      <c r="O108" s="203"/>
      <c r="P108" s="203"/>
      <c r="Q108" s="203"/>
      <c r="R108" s="203"/>
      <c r="S108" s="203"/>
      <c r="T108" s="204"/>
      <c r="AT108" s="205" t="s">
        <v>151</v>
      </c>
      <c r="AU108" s="205" t="s">
        <v>83</v>
      </c>
      <c r="AV108" s="11" t="s">
        <v>83</v>
      </c>
      <c r="AW108" s="11" t="s">
        <v>37</v>
      </c>
      <c r="AX108" s="11" t="s">
        <v>22</v>
      </c>
      <c r="AY108" s="205" t="s">
        <v>125</v>
      </c>
    </row>
    <row r="109" spans="2:65" s="1" customFormat="1" ht="20.45" customHeight="1">
      <c r="B109" s="32"/>
      <c r="C109" s="178" t="s">
        <v>163</v>
      </c>
      <c r="D109" s="178" t="s">
        <v>127</v>
      </c>
      <c r="E109" s="179" t="s">
        <v>255</v>
      </c>
      <c r="F109" s="180" t="s">
        <v>256</v>
      </c>
      <c r="G109" s="181" t="s">
        <v>147</v>
      </c>
      <c r="H109" s="182">
        <v>49</v>
      </c>
      <c r="I109" s="183"/>
      <c r="J109" s="184">
        <f>ROUND(I109*H109,2)</f>
        <v>0</v>
      </c>
      <c r="K109" s="180" t="s">
        <v>131</v>
      </c>
      <c r="L109" s="52"/>
      <c r="M109" s="185" t="s">
        <v>20</v>
      </c>
      <c r="N109" s="186" t="s">
        <v>45</v>
      </c>
      <c r="O109" s="33"/>
      <c r="P109" s="187">
        <f>O109*H109</f>
        <v>0</v>
      </c>
      <c r="Q109" s="187">
        <v>0</v>
      </c>
      <c r="R109" s="187">
        <f>Q109*H109</f>
        <v>0</v>
      </c>
      <c r="S109" s="187">
        <v>0</v>
      </c>
      <c r="T109" s="188">
        <f>S109*H109</f>
        <v>0</v>
      </c>
      <c r="AR109" s="15" t="s">
        <v>132</v>
      </c>
      <c r="AT109" s="15" t="s">
        <v>127</v>
      </c>
      <c r="AU109" s="15" t="s">
        <v>83</v>
      </c>
      <c r="AY109" s="15" t="s">
        <v>125</v>
      </c>
      <c r="BE109" s="189">
        <f>IF(N109="základní",J109,0)</f>
        <v>0</v>
      </c>
      <c r="BF109" s="189">
        <f>IF(N109="snížená",J109,0)</f>
        <v>0</v>
      </c>
      <c r="BG109" s="189">
        <f>IF(N109="zákl. přenesená",J109,0)</f>
        <v>0</v>
      </c>
      <c r="BH109" s="189">
        <f>IF(N109="sníž. přenesená",J109,0)</f>
        <v>0</v>
      </c>
      <c r="BI109" s="189">
        <f>IF(N109="nulová",J109,0)</f>
        <v>0</v>
      </c>
      <c r="BJ109" s="15" t="s">
        <v>22</v>
      </c>
      <c r="BK109" s="189">
        <f>ROUND(I109*H109,2)</f>
        <v>0</v>
      </c>
      <c r="BL109" s="15" t="s">
        <v>132</v>
      </c>
      <c r="BM109" s="15" t="s">
        <v>476</v>
      </c>
    </row>
    <row r="110" spans="2:47" s="1" customFormat="1" ht="13.5">
      <c r="B110" s="32"/>
      <c r="C110" s="54"/>
      <c r="D110" s="190" t="s">
        <v>134</v>
      </c>
      <c r="E110" s="54"/>
      <c r="F110" s="191" t="s">
        <v>256</v>
      </c>
      <c r="G110" s="54"/>
      <c r="H110" s="54"/>
      <c r="I110" s="148"/>
      <c r="J110" s="54"/>
      <c r="K110" s="54"/>
      <c r="L110" s="52"/>
      <c r="M110" s="69"/>
      <c r="N110" s="33"/>
      <c r="O110" s="33"/>
      <c r="P110" s="33"/>
      <c r="Q110" s="33"/>
      <c r="R110" s="33"/>
      <c r="S110" s="33"/>
      <c r="T110" s="70"/>
      <c r="AT110" s="15" t="s">
        <v>134</v>
      </c>
      <c r="AU110" s="15" t="s">
        <v>83</v>
      </c>
    </row>
    <row r="111" spans="2:47" s="1" customFormat="1" ht="202.5">
      <c r="B111" s="32"/>
      <c r="C111" s="54"/>
      <c r="D111" s="190" t="s">
        <v>136</v>
      </c>
      <c r="E111" s="54"/>
      <c r="F111" s="194" t="s">
        <v>258</v>
      </c>
      <c r="G111" s="54"/>
      <c r="H111" s="54"/>
      <c r="I111" s="148"/>
      <c r="J111" s="54"/>
      <c r="K111" s="54"/>
      <c r="L111" s="52"/>
      <c r="M111" s="69"/>
      <c r="N111" s="33"/>
      <c r="O111" s="33"/>
      <c r="P111" s="33"/>
      <c r="Q111" s="33"/>
      <c r="R111" s="33"/>
      <c r="S111" s="33"/>
      <c r="T111" s="70"/>
      <c r="AT111" s="15" t="s">
        <v>136</v>
      </c>
      <c r="AU111" s="15" t="s">
        <v>83</v>
      </c>
    </row>
    <row r="112" spans="2:51" s="11" customFormat="1" ht="13.5">
      <c r="B112" s="195"/>
      <c r="C112" s="196"/>
      <c r="D112" s="192" t="s">
        <v>151</v>
      </c>
      <c r="E112" s="197" t="s">
        <v>20</v>
      </c>
      <c r="F112" s="198" t="s">
        <v>465</v>
      </c>
      <c r="G112" s="196"/>
      <c r="H112" s="199">
        <v>49</v>
      </c>
      <c r="I112" s="200"/>
      <c r="J112" s="196"/>
      <c r="K112" s="196"/>
      <c r="L112" s="201"/>
      <c r="M112" s="202"/>
      <c r="N112" s="203"/>
      <c r="O112" s="203"/>
      <c r="P112" s="203"/>
      <c r="Q112" s="203"/>
      <c r="R112" s="203"/>
      <c r="S112" s="203"/>
      <c r="T112" s="204"/>
      <c r="AT112" s="205" t="s">
        <v>151</v>
      </c>
      <c r="AU112" s="205" t="s">
        <v>83</v>
      </c>
      <c r="AV112" s="11" t="s">
        <v>83</v>
      </c>
      <c r="AW112" s="11" t="s">
        <v>37</v>
      </c>
      <c r="AX112" s="11" t="s">
        <v>22</v>
      </c>
      <c r="AY112" s="205" t="s">
        <v>125</v>
      </c>
    </row>
    <row r="113" spans="2:65" s="1" customFormat="1" ht="28.9" customHeight="1">
      <c r="B113" s="32"/>
      <c r="C113" s="178" t="s">
        <v>188</v>
      </c>
      <c r="D113" s="178" t="s">
        <v>127</v>
      </c>
      <c r="E113" s="179" t="s">
        <v>477</v>
      </c>
      <c r="F113" s="180" t="s">
        <v>478</v>
      </c>
      <c r="G113" s="181" t="s">
        <v>197</v>
      </c>
      <c r="H113" s="182">
        <v>143</v>
      </c>
      <c r="I113" s="183"/>
      <c r="J113" s="184">
        <f>ROUND(I113*H113,2)</f>
        <v>0</v>
      </c>
      <c r="K113" s="180" t="s">
        <v>131</v>
      </c>
      <c r="L113" s="52"/>
      <c r="M113" s="185" t="s">
        <v>20</v>
      </c>
      <c r="N113" s="186" t="s">
        <v>45</v>
      </c>
      <c r="O113" s="33"/>
      <c r="P113" s="187">
        <f>O113*H113</f>
        <v>0</v>
      </c>
      <c r="Q113" s="187">
        <v>0</v>
      </c>
      <c r="R113" s="187">
        <f>Q113*H113</f>
        <v>0</v>
      </c>
      <c r="S113" s="187">
        <v>0</v>
      </c>
      <c r="T113" s="188">
        <f>S113*H113</f>
        <v>0</v>
      </c>
      <c r="AR113" s="15" t="s">
        <v>132</v>
      </c>
      <c r="AT113" s="15" t="s">
        <v>127</v>
      </c>
      <c r="AU113" s="15" t="s">
        <v>83</v>
      </c>
      <c r="AY113" s="15" t="s">
        <v>125</v>
      </c>
      <c r="BE113" s="189">
        <f>IF(N113="základní",J113,0)</f>
        <v>0</v>
      </c>
      <c r="BF113" s="189">
        <f>IF(N113="snížená",J113,0)</f>
        <v>0</v>
      </c>
      <c r="BG113" s="189">
        <f>IF(N113="zákl. přenesená",J113,0)</f>
        <v>0</v>
      </c>
      <c r="BH113" s="189">
        <f>IF(N113="sníž. přenesená",J113,0)</f>
        <v>0</v>
      </c>
      <c r="BI113" s="189">
        <f>IF(N113="nulová",J113,0)</f>
        <v>0</v>
      </c>
      <c r="BJ113" s="15" t="s">
        <v>22</v>
      </c>
      <c r="BK113" s="189">
        <f>ROUND(I113*H113,2)</f>
        <v>0</v>
      </c>
      <c r="BL113" s="15" t="s">
        <v>132</v>
      </c>
      <c r="BM113" s="15" t="s">
        <v>479</v>
      </c>
    </row>
    <row r="114" spans="2:47" s="1" customFormat="1" ht="27">
      <c r="B114" s="32"/>
      <c r="C114" s="54"/>
      <c r="D114" s="190" t="s">
        <v>134</v>
      </c>
      <c r="E114" s="54"/>
      <c r="F114" s="191" t="s">
        <v>480</v>
      </c>
      <c r="G114" s="54"/>
      <c r="H114" s="54"/>
      <c r="I114" s="148"/>
      <c r="J114" s="54"/>
      <c r="K114" s="54"/>
      <c r="L114" s="52"/>
      <c r="M114" s="69"/>
      <c r="N114" s="33"/>
      <c r="O114" s="33"/>
      <c r="P114" s="33"/>
      <c r="Q114" s="33"/>
      <c r="R114" s="33"/>
      <c r="S114" s="33"/>
      <c r="T114" s="70"/>
      <c r="AT114" s="15" t="s">
        <v>134</v>
      </c>
      <c r="AU114" s="15" t="s">
        <v>83</v>
      </c>
    </row>
    <row r="115" spans="2:47" s="1" customFormat="1" ht="135">
      <c r="B115" s="32"/>
      <c r="C115" s="54"/>
      <c r="D115" s="192" t="s">
        <v>136</v>
      </c>
      <c r="E115" s="54"/>
      <c r="F115" s="193" t="s">
        <v>481</v>
      </c>
      <c r="G115" s="54"/>
      <c r="H115" s="54"/>
      <c r="I115" s="148"/>
      <c r="J115" s="54"/>
      <c r="K115" s="54"/>
      <c r="L115" s="52"/>
      <c r="M115" s="69"/>
      <c r="N115" s="33"/>
      <c r="O115" s="33"/>
      <c r="P115" s="33"/>
      <c r="Q115" s="33"/>
      <c r="R115" s="33"/>
      <c r="S115" s="33"/>
      <c r="T115" s="70"/>
      <c r="AT115" s="15" t="s">
        <v>136</v>
      </c>
      <c r="AU115" s="15" t="s">
        <v>83</v>
      </c>
    </row>
    <row r="116" spans="2:65" s="1" customFormat="1" ht="20.45" customHeight="1">
      <c r="B116" s="32"/>
      <c r="C116" s="178" t="s">
        <v>27</v>
      </c>
      <c r="D116" s="178" t="s">
        <v>127</v>
      </c>
      <c r="E116" s="179" t="s">
        <v>482</v>
      </c>
      <c r="F116" s="180" t="s">
        <v>483</v>
      </c>
      <c r="G116" s="181" t="s">
        <v>197</v>
      </c>
      <c r="H116" s="182">
        <v>125</v>
      </c>
      <c r="I116" s="183"/>
      <c r="J116" s="184">
        <f>ROUND(I116*H116,2)</f>
        <v>0</v>
      </c>
      <c r="K116" s="180" t="s">
        <v>131</v>
      </c>
      <c r="L116" s="52"/>
      <c r="M116" s="185" t="s">
        <v>20</v>
      </c>
      <c r="N116" s="186" t="s">
        <v>45</v>
      </c>
      <c r="O116" s="33"/>
      <c r="P116" s="187">
        <f>O116*H116</f>
        <v>0</v>
      </c>
      <c r="Q116" s="187">
        <v>0</v>
      </c>
      <c r="R116" s="187">
        <f>Q116*H116</f>
        <v>0</v>
      </c>
      <c r="S116" s="187">
        <v>0</v>
      </c>
      <c r="T116" s="188">
        <f>S116*H116</f>
        <v>0</v>
      </c>
      <c r="AR116" s="15" t="s">
        <v>132</v>
      </c>
      <c r="AT116" s="15" t="s">
        <v>127</v>
      </c>
      <c r="AU116" s="15" t="s">
        <v>83</v>
      </c>
      <c r="AY116" s="15" t="s">
        <v>125</v>
      </c>
      <c r="BE116" s="189">
        <f>IF(N116="základní",J116,0)</f>
        <v>0</v>
      </c>
      <c r="BF116" s="189">
        <f>IF(N116="snížená",J116,0)</f>
        <v>0</v>
      </c>
      <c r="BG116" s="189">
        <f>IF(N116="zákl. přenesená",J116,0)</f>
        <v>0</v>
      </c>
      <c r="BH116" s="189">
        <f>IF(N116="sníž. přenesená",J116,0)</f>
        <v>0</v>
      </c>
      <c r="BI116" s="189">
        <f>IF(N116="nulová",J116,0)</f>
        <v>0</v>
      </c>
      <c r="BJ116" s="15" t="s">
        <v>22</v>
      </c>
      <c r="BK116" s="189">
        <f>ROUND(I116*H116,2)</f>
        <v>0</v>
      </c>
      <c r="BL116" s="15" t="s">
        <v>132</v>
      </c>
      <c r="BM116" s="15" t="s">
        <v>484</v>
      </c>
    </row>
    <row r="117" spans="2:47" s="1" customFormat="1" ht="27">
      <c r="B117" s="32"/>
      <c r="C117" s="54"/>
      <c r="D117" s="190" t="s">
        <v>134</v>
      </c>
      <c r="E117" s="54"/>
      <c r="F117" s="191" t="s">
        <v>485</v>
      </c>
      <c r="G117" s="54"/>
      <c r="H117" s="54"/>
      <c r="I117" s="148"/>
      <c r="J117" s="54"/>
      <c r="K117" s="54"/>
      <c r="L117" s="52"/>
      <c r="M117" s="69"/>
      <c r="N117" s="33"/>
      <c r="O117" s="33"/>
      <c r="P117" s="33"/>
      <c r="Q117" s="33"/>
      <c r="R117" s="33"/>
      <c r="S117" s="33"/>
      <c r="T117" s="70"/>
      <c r="AT117" s="15" t="s">
        <v>134</v>
      </c>
      <c r="AU117" s="15" t="s">
        <v>83</v>
      </c>
    </row>
    <row r="118" spans="2:47" s="1" customFormat="1" ht="135">
      <c r="B118" s="32"/>
      <c r="C118" s="54"/>
      <c r="D118" s="192" t="s">
        <v>136</v>
      </c>
      <c r="E118" s="54"/>
      <c r="F118" s="193" t="s">
        <v>481</v>
      </c>
      <c r="G118" s="54"/>
      <c r="H118" s="54"/>
      <c r="I118" s="148"/>
      <c r="J118" s="54"/>
      <c r="K118" s="54"/>
      <c r="L118" s="52"/>
      <c r="M118" s="69"/>
      <c r="N118" s="33"/>
      <c r="O118" s="33"/>
      <c r="P118" s="33"/>
      <c r="Q118" s="33"/>
      <c r="R118" s="33"/>
      <c r="S118" s="33"/>
      <c r="T118" s="70"/>
      <c r="AT118" s="15" t="s">
        <v>136</v>
      </c>
      <c r="AU118" s="15" t="s">
        <v>83</v>
      </c>
    </row>
    <row r="119" spans="2:65" s="1" customFormat="1" ht="20.45" customHeight="1">
      <c r="B119" s="32"/>
      <c r="C119" s="206" t="s">
        <v>202</v>
      </c>
      <c r="D119" s="206" t="s">
        <v>160</v>
      </c>
      <c r="E119" s="207" t="s">
        <v>486</v>
      </c>
      <c r="F119" s="208" t="s">
        <v>487</v>
      </c>
      <c r="G119" s="209" t="s">
        <v>488</v>
      </c>
      <c r="H119" s="210">
        <v>5.521</v>
      </c>
      <c r="I119" s="211"/>
      <c r="J119" s="212">
        <f>ROUND(I119*H119,2)</f>
        <v>0</v>
      </c>
      <c r="K119" s="208" t="s">
        <v>20</v>
      </c>
      <c r="L119" s="213"/>
      <c r="M119" s="214" t="s">
        <v>20</v>
      </c>
      <c r="N119" s="215" t="s">
        <v>45</v>
      </c>
      <c r="O119" s="33"/>
      <c r="P119" s="187">
        <f>O119*H119</f>
        <v>0</v>
      </c>
      <c r="Q119" s="187">
        <v>0.001</v>
      </c>
      <c r="R119" s="187">
        <f>Q119*H119</f>
        <v>0.005521</v>
      </c>
      <c r="S119" s="187">
        <v>0</v>
      </c>
      <c r="T119" s="188">
        <f>S119*H119</f>
        <v>0</v>
      </c>
      <c r="AR119" s="15" t="s">
        <v>163</v>
      </c>
      <c r="AT119" s="15" t="s">
        <v>160</v>
      </c>
      <c r="AU119" s="15" t="s">
        <v>83</v>
      </c>
      <c r="AY119" s="15" t="s">
        <v>125</v>
      </c>
      <c r="BE119" s="189">
        <f>IF(N119="základní",J119,0)</f>
        <v>0</v>
      </c>
      <c r="BF119" s="189">
        <f>IF(N119="snížená",J119,0)</f>
        <v>0</v>
      </c>
      <c r="BG119" s="189">
        <f>IF(N119="zákl. přenesená",J119,0)</f>
        <v>0</v>
      </c>
      <c r="BH119" s="189">
        <f>IF(N119="sníž. přenesená",J119,0)</f>
        <v>0</v>
      </c>
      <c r="BI119" s="189">
        <f>IF(N119="nulová",J119,0)</f>
        <v>0</v>
      </c>
      <c r="BJ119" s="15" t="s">
        <v>22</v>
      </c>
      <c r="BK119" s="189">
        <f>ROUND(I119*H119,2)</f>
        <v>0</v>
      </c>
      <c r="BL119" s="15" t="s">
        <v>132</v>
      </c>
      <c r="BM119" s="15" t="s">
        <v>489</v>
      </c>
    </row>
    <row r="120" spans="2:47" s="1" customFormat="1" ht="13.5">
      <c r="B120" s="32"/>
      <c r="C120" s="54"/>
      <c r="D120" s="190" t="s">
        <v>134</v>
      </c>
      <c r="E120" s="54"/>
      <c r="F120" s="191" t="s">
        <v>487</v>
      </c>
      <c r="G120" s="54"/>
      <c r="H120" s="54"/>
      <c r="I120" s="148"/>
      <c r="J120" s="54"/>
      <c r="K120" s="54"/>
      <c r="L120" s="52"/>
      <c r="M120" s="69"/>
      <c r="N120" s="33"/>
      <c r="O120" s="33"/>
      <c r="P120" s="33"/>
      <c r="Q120" s="33"/>
      <c r="R120" s="33"/>
      <c r="S120" s="33"/>
      <c r="T120" s="70"/>
      <c r="AT120" s="15" t="s">
        <v>134</v>
      </c>
      <c r="AU120" s="15" t="s">
        <v>83</v>
      </c>
    </row>
    <row r="121" spans="2:51" s="11" customFormat="1" ht="13.5">
      <c r="B121" s="195"/>
      <c r="C121" s="196"/>
      <c r="D121" s="192" t="s">
        <v>151</v>
      </c>
      <c r="E121" s="197" t="s">
        <v>20</v>
      </c>
      <c r="F121" s="198" t="s">
        <v>490</v>
      </c>
      <c r="G121" s="196"/>
      <c r="H121" s="199">
        <v>5.521</v>
      </c>
      <c r="I121" s="200"/>
      <c r="J121" s="196"/>
      <c r="K121" s="196"/>
      <c r="L121" s="201"/>
      <c r="M121" s="202"/>
      <c r="N121" s="203"/>
      <c r="O121" s="203"/>
      <c r="P121" s="203"/>
      <c r="Q121" s="203"/>
      <c r="R121" s="203"/>
      <c r="S121" s="203"/>
      <c r="T121" s="204"/>
      <c r="AT121" s="205" t="s">
        <v>151</v>
      </c>
      <c r="AU121" s="205" t="s">
        <v>83</v>
      </c>
      <c r="AV121" s="11" t="s">
        <v>83</v>
      </c>
      <c r="AW121" s="11" t="s">
        <v>37</v>
      </c>
      <c r="AX121" s="11" t="s">
        <v>22</v>
      </c>
      <c r="AY121" s="205" t="s">
        <v>125</v>
      </c>
    </row>
    <row r="122" spans="2:65" s="1" customFormat="1" ht="20.45" customHeight="1">
      <c r="B122" s="32"/>
      <c r="C122" s="178" t="s">
        <v>207</v>
      </c>
      <c r="D122" s="178" t="s">
        <v>127</v>
      </c>
      <c r="E122" s="179" t="s">
        <v>491</v>
      </c>
      <c r="F122" s="180" t="s">
        <v>492</v>
      </c>
      <c r="G122" s="181" t="s">
        <v>197</v>
      </c>
      <c r="H122" s="182">
        <v>143</v>
      </c>
      <c r="I122" s="183"/>
      <c r="J122" s="184">
        <f>ROUND(I122*H122,2)</f>
        <v>0</v>
      </c>
      <c r="K122" s="180" t="s">
        <v>131</v>
      </c>
      <c r="L122" s="52"/>
      <c r="M122" s="185" t="s">
        <v>20</v>
      </c>
      <c r="N122" s="186" t="s">
        <v>45</v>
      </c>
      <c r="O122" s="33"/>
      <c r="P122" s="187">
        <f>O122*H122</f>
        <v>0</v>
      </c>
      <c r="Q122" s="187">
        <v>0</v>
      </c>
      <c r="R122" s="187">
        <f>Q122*H122</f>
        <v>0</v>
      </c>
      <c r="S122" s="187">
        <v>0</v>
      </c>
      <c r="T122" s="188">
        <f>S122*H122</f>
        <v>0</v>
      </c>
      <c r="AR122" s="15" t="s">
        <v>132</v>
      </c>
      <c r="AT122" s="15" t="s">
        <v>127</v>
      </c>
      <c r="AU122" s="15" t="s">
        <v>83</v>
      </c>
      <c r="AY122" s="15" t="s">
        <v>125</v>
      </c>
      <c r="BE122" s="189">
        <f>IF(N122="základní",J122,0)</f>
        <v>0</v>
      </c>
      <c r="BF122" s="189">
        <f>IF(N122="snížená",J122,0)</f>
        <v>0</v>
      </c>
      <c r="BG122" s="189">
        <f>IF(N122="zákl. přenesená",J122,0)</f>
        <v>0</v>
      </c>
      <c r="BH122" s="189">
        <f>IF(N122="sníž. přenesená",J122,0)</f>
        <v>0</v>
      </c>
      <c r="BI122" s="189">
        <f>IF(N122="nulová",J122,0)</f>
        <v>0</v>
      </c>
      <c r="BJ122" s="15" t="s">
        <v>22</v>
      </c>
      <c r="BK122" s="189">
        <f>ROUND(I122*H122,2)</f>
        <v>0</v>
      </c>
      <c r="BL122" s="15" t="s">
        <v>132</v>
      </c>
      <c r="BM122" s="15" t="s">
        <v>493</v>
      </c>
    </row>
    <row r="123" spans="2:47" s="1" customFormat="1" ht="13.5">
      <c r="B123" s="32"/>
      <c r="C123" s="54"/>
      <c r="D123" s="190" t="s">
        <v>134</v>
      </c>
      <c r="E123" s="54"/>
      <c r="F123" s="191" t="s">
        <v>494</v>
      </c>
      <c r="G123" s="54"/>
      <c r="H123" s="54"/>
      <c r="I123" s="148"/>
      <c r="J123" s="54"/>
      <c r="K123" s="54"/>
      <c r="L123" s="52"/>
      <c r="M123" s="69"/>
      <c r="N123" s="33"/>
      <c r="O123" s="33"/>
      <c r="P123" s="33"/>
      <c r="Q123" s="33"/>
      <c r="R123" s="33"/>
      <c r="S123" s="33"/>
      <c r="T123" s="70"/>
      <c r="AT123" s="15" t="s">
        <v>134</v>
      </c>
      <c r="AU123" s="15" t="s">
        <v>83</v>
      </c>
    </row>
    <row r="124" spans="2:47" s="1" customFormat="1" ht="189">
      <c r="B124" s="32"/>
      <c r="C124" s="54"/>
      <c r="D124" s="190" t="s">
        <v>136</v>
      </c>
      <c r="E124" s="54"/>
      <c r="F124" s="194" t="s">
        <v>495</v>
      </c>
      <c r="G124" s="54"/>
      <c r="H124" s="54"/>
      <c r="I124" s="148"/>
      <c r="J124" s="54"/>
      <c r="K124" s="54"/>
      <c r="L124" s="52"/>
      <c r="M124" s="69"/>
      <c r="N124" s="33"/>
      <c r="O124" s="33"/>
      <c r="P124" s="33"/>
      <c r="Q124" s="33"/>
      <c r="R124" s="33"/>
      <c r="S124" s="33"/>
      <c r="T124" s="70"/>
      <c r="AT124" s="15" t="s">
        <v>136</v>
      </c>
      <c r="AU124" s="15" t="s">
        <v>83</v>
      </c>
    </row>
    <row r="125" spans="2:51" s="11" customFormat="1" ht="13.5">
      <c r="B125" s="195"/>
      <c r="C125" s="196"/>
      <c r="D125" s="192" t="s">
        <v>151</v>
      </c>
      <c r="E125" s="197" t="s">
        <v>20</v>
      </c>
      <c r="F125" s="198" t="s">
        <v>496</v>
      </c>
      <c r="G125" s="196"/>
      <c r="H125" s="199">
        <v>143</v>
      </c>
      <c r="I125" s="200"/>
      <c r="J125" s="196"/>
      <c r="K125" s="196"/>
      <c r="L125" s="201"/>
      <c r="M125" s="202"/>
      <c r="N125" s="203"/>
      <c r="O125" s="203"/>
      <c r="P125" s="203"/>
      <c r="Q125" s="203"/>
      <c r="R125" s="203"/>
      <c r="S125" s="203"/>
      <c r="T125" s="204"/>
      <c r="AT125" s="205" t="s">
        <v>151</v>
      </c>
      <c r="AU125" s="205" t="s">
        <v>83</v>
      </c>
      <c r="AV125" s="11" t="s">
        <v>83</v>
      </c>
      <c r="AW125" s="11" t="s">
        <v>37</v>
      </c>
      <c r="AX125" s="11" t="s">
        <v>22</v>
      </c>
      <c r="AY125" s="205" t="s">
        <v>125</v>
      </c>
    </row>
    <row r="126" spans="2:65" s="1" customFormat="1" ht="20.45" customHeight="1">
      <c r="B126" s="32"/>
      <c r="C126" s="178" t="s">
        <v>213</v>
      </c>
      <c r="D126" s="178" t="s">
        <v>127</v>
      </c>
      <c r="E126" s="179" t="s">
        <v>497</v>
      </c>
      <c r="F126" s="180" t="s">
        <v>498</v>
      </c>
      <c r="G126" s="181" t="s">
        <v>197</v>
      </c>
      <c r="H126" s="182">
        <v>125</v>
      </c>
      <c r="I126" s="183"/>
      <c r="J126" s="184">
        <f>ROUND(I126*H126,2)</f>
        <v>0</v>
      </c>
      <c r="K126" s="180" t="s">
        <v>131</v>
      </c>
      <c r="L126" s="52"/>
      <c r="M126" s="185" t="s">
        <v>20</v>
      </c>
      <c r="N126" s="186" t="s">
        <v>45</v>
      </c>
      <c r="O126" s="33"/>
      <c r="P126" s="187">
        <f>O126*H126</f>
        <v>0</v>
      </c>
      <c r="Q126" s="187">
        <v>0</v>
      </c>
      <c r="R126" s="187">
        <f>Q126*H126</f>
        <v>0</v>
      </c>
      <c r="S126" s="187">
        <v>0</v>
      </c>
      <c r="T126" s="188">
        <f>S126*H126</f>
        <v>0</v>
      </c>
      <c r="AR126" s="15" t="s">
        <v>132</v>
      </c>
      <c r="AT126" s="15" t="s">
        <v>127</v>
      </c>
      <c r="AU126" s="15" t="s">
        <v>83</v>
      </c>
      <c r="AY126" s="15" t="s">
        <v>125</v>
      </c>
      <c r="BE126" s="189">
        <f>IF(N126="základní",J126,0)</f>
        <v>0</v>
      </c>
      <c r="BF126" s="189">
        <f>IF(N126="snížená",J126,0)</f>
        <v>0</v>
      </c>
      <c r="BG126" s="189">
        <f>IF(N126="zákl. přenesená",J126,0)</f>
        <v>0</v>
      </c>
      <c r="BH126" s="189">
        <f>IF(N126="sníž. přenesená",J126,0)</f>
        <v>0</v>
      </c>
      <c r="BI126" s="189">
        <f>IF(N126="nulová",J126,0)</f>
        <v>0</v>
      </c>
      <c r="BJ126" s="15" t="s">
        <v>22</v>
      </c>
      <c r="BK126" s="189">
        <f>ROUND(I126*H126,2)</f>
        <v>0</v>
      </c>
      <c r="BL126" s="15" t="s">
        <v>132</v>
      </c>
      <c r="BM126" s="15" t="s">
        <v>499</v>
      </c>
    </row>
    <row r="127" spans="2:47" s="1" customFormat="1" ht="27">
      <c r="B127" s="32"/>
      <c r="C127" s="54"/>
      <c r="D127" s="190" t="s">
        <v>134</v>
      </c>
      <c r="E127" s="54"/>
      <c r="F127" s="191" t="s">
        <v>500</v>
      </c>
      <c r="G127" s="54"/>
      <c r="H127" s="54"/>
      <c r="I127" s="148"/>
      <c r="J127" s="54"/>
      <c r="K127" s="54"/>
      <c r="L127" s="52"/>
      <c r="M127" s="69"/>
      <c r="N127" s="33"/>
      <c r="O127" s="33"/>
      <c r="P127" s="33"/>
      <c r="Q127" s="33"/>
      <c r="R127" s="33"/>
      <c r="S127" s="33"/>
      <c r="T127" s="70"/>
      <c r="AT127" s="15" t="s">
        <v>134</v>
      </c>
      <c r="AU127" s="15" t="s">
        <v>83</v>
      </c>
    </row>
    <row r="128" spans="2:47" s="1" customFormat="1" ht="135">
      <c r="B128" s="32"/>
      <c r="C128" s="54"/>
      <c r="D128" s="190" t="s">
        <v>136</v>
      </c>
      <c r="E128" s="54"/>
      <c r="F128" s="194" t="s">
        <v>501</v>
      </c>
      <c r="G128" s="54"/>
      <c r="H128" s="54"/>
      <c r="I128" s="148"/>
      <c r="J128" s="54"/>
      <c r="K128" s="54"/>
      <c r="L128" s="52"/>
      <c r="M128" s="69"/>
      <c r="N128" s="33"/>
      <c r="O128" s="33"/>
      <c r="P128" s="33"/>
      <c r="Q128" s="33"/>
      <c r="R128" s="33"/>
      <c r="S128" s="33"/>
      <c r="T128" s="70"/>
      <c r="AT128" s="15" t="s">
        <v>136</v>
      </c>
      <c r="AU128" s="15" t="s">
        <v>83</v>
      </c>
    </row>
    <row r="129" spans="2:51" s="11" customFormat="1" ht="13.5">
      <c r="B129" s="195"/>
      <c r="C129" s="196"/>
      <c r="D129" s="190" t="s">
        <v>151</v>
      </c>
      <c r="E129" s="216" t="s">
        <v>20</v>
      </c>
      <c r="F129" s="217" t="s">
        <v>502</v>
      </c>
      <c r="G129" s="196"/>
      <c r="H129" s="218">
        <v>125</v>
      </c>
      <c r="I129" s="200"/>
      <c r="J129" s="196"/>
      <c r="K129" s="196"/>
      <c r="L129" s="201"/>
      <c r="M129" s="202"/>
      <c r="N129" s="203"/>
      <c r="O129" s="203"/>
      <c r="P129" s="203"/>
      <c r="Q129" s="203"/>
      <c r="R129" s="203"/>
      <c r="S129" s="203"/>
      <c r="T129" s="204"/>
      <c r="AT129" s="205" t="s">
        <v>151</v>
      </c>
      <c r="AU129" s="205" t="s">
        <v>83</v>
      </c>
      <c r="AV129" s="11" t="s">
        <v>83</v>
      </c>
      <c r="AW129" s="11" t="s">
        <v>37</v>
      </c>
      <c r="AX129" s="11" t="s">
        <v>22</v>
      </c>
      <c r="AY129" s="205" t="s">
        <v>125</v>
      </c>
    </row>
    <row r="130" spans="2:63" s="10" customFormat="1" ht="29.85" customHeight="1">
      <c r="B130" s="161"/>
      <c r="C130" s="162"/>
      <c r="D130" s="175" t="s">
        <v>73</v>
      </c>
      <c r="E130" s="176" t="s">
        <v>444</v>
      </c>
      <c r="F130" s="176" t="s">
        <v>445</v>
      </c>
      <c r="G130" s="162"/>
      <c r="H130" s="162"/>
      <c r="I130" s="165"/>
      <c r="J130" s="177">
        <f>BK130</f>
        <v>0</v>
      </c>
      <c r="K130" s="162"/>
      <c r="L130" s="167"/>
      <c r="M130" s="168"/>
      <c r="N130" s="169"/>
      <c r="O130" s="169"/>
      <c r="P130" s="170">
        <f>SUM(P131:P133)</f>
        <v>0</v>
      </c>
      <c r="Q130" s="169"/>
      <c r="R130" s="170">
        <f>SUM(R131:R133)</f>
        <v>0</v>
      </c>
      <c r="S130" s="169"/>
      <c r="T130" s="171">
        <f>SUM(T131:T133)</f>
        <v>0</v>
      </c>
      <c r="AR130" s="172" t="s">
        <v>22</v>
      </c>
      <c r="AT130" s="173" t="s">
        <v>73</v>
      </c>
      <c r="AU130" s="173" t="s">
        <v>22</v>
      </c>
      <c r="AY130" s="172" t="s">
        <v>125</v>
      </c>
      <c r="BK130" s="174">
        <f>SUM(BK131:BK133)</f>
        <v>0</v>
      </c>
    </row>
    <row r="131" spans="2:65" s="1" customFormat="1" ht="20.45" customHeight="1">
      <c r="B131" s="32"/>
      <c r="C131" s="178" t="s">
        <v>218</v>
      </c>
      <c r="D131" s="178" t="s">
        <v>127</v>
      </c>
      <c r="E131" s="179" t="s">
        <v>503</v>
      </c>
      <c r="F131" s="180" t="s">
        <v>504</v>
      </c>
      <c r="G131" s="181" t="s">
        <v>262</v>
      </c>
      <c r="H131" s="182">
        <v>189.006</v>
      </c>
      <c r="I131" s="183"/>
      <c r="J131" s="184">
        <f>ROUND(I131*H131,2)</f>
        <v>0</v>
      </c>
      <c r="K131" s="180" t="s">
        <v>131</v>
      </c>
      <c r="L131" s="52"/>
      <c r="M131" s="185" t="s">
        <v>20</v>
      </c>
      <c r="N131" s="186" t="s">
        <v>45</v>
      </c>
      <c r="O131" s="33"/>
      <c r="P131" s="187">
        <f>O131*H131</f>
        <v>0</v>
      </c>
      <c r="Q131" s="187">
        <v>0</v>
      </c>
      <c r="R131" s="187">
        <f>Q131*H131</f>
        <v>0</v>
      </c>
      <c r="S131" s="187">
        <v>0</v>
      </c>
      <c r="T131" s="188">
        <f>S131*H131</f>
        <v>0</v>
      </c>
      <c r="AR131" s="15" t="s">
        <v>132</v>
      </c>
      <c r="AT131" s="15" t="s">
        <v>127</v>
      </c>
      <c r="AU131" s="15" t="s">
        <v>83</v>
      </c>
      <c r="AY131" s="15" t="s">
        <v>125</v>
      </c>
      <c r="BE131" s="189">
        <f>IF(N131="základní",J131,0)</f>
        <v>0</v>
      </c>
      <c r="BF131" s="189">
        <f>IF(N131="snížená",J131,0)</f>
        <v>0</v>
      </c>
      <c r="BG131" s="189">
        <f>IF(N131="zákl. přenesená",J131,0)</f>
        <v>0</v>
      </c>
      <c r="BH131" s="189">
        <f>IF(N131="sníž. přenesená",J131,0)</f>
        <v>0</v>
      </c>
      <c r="BI131" s="189">
        <f>IF(N131="nulová",J131,0)</f>
        <v>0</v>
      </c>
      <c r="BJ131" s="15" t="s">
        <v>22</v>
      </c>
      <c r="BK131" s="189">
        <f>ROUND(I131*H131,2)</f>
        <v>0</v>
      </c>
      <c r="BL131" s="15" t="s">
        <v>132</v>
      </c>
      <c r="BM131" s="15" t="s">
        <v>505</v>
      </c>
    </row>
    <row r="132" spans="2:47" s="1" customFormat="1" ht="27">
      <c r="B132" s="32"/>
      <c r="C132" s="54"/>
      <c r="D132" s="190" t="s">
        <v>134</v>
      </c>
      <c r="E132" s="54"/>
      <c r="F132" s="191" t="s">
        <v>506</v>
      </c>
      <c r="G132" s="54"/>
      <c r="H132" s="54"/>
      <c r="I132" s="148"/>
      <c r="J132" s="54"/>
      <c r="K132" s="54"/>
      <c r="L132" s="52"/>
      <c r="M132" s="69"/>
      <c r="N132" s="33"/>
      <c r="O132" s="33"/>
      <c r="P132" s="33"/>
      <c r="Q132" s="33"/>
      <c r="R132" s="33"/>
      <c r="S132" s="33"/>
      <c r="T132" s="70"/>
      <c r="AT132" s="15" t="s">
        <v>134</v>
      </c>
      <c r="AU132" s="15" t="s">
        <v>83</v>
      </c>
    </row>
    <row r="133" spans="2:47" s="1" customFormat="1" ht="27">
      <c r="B133" s="32"/>
      <c r="C133" s="54"/>
      <c r="D133" s="190" t="s">
        <v>136</v>
      </c>
      <c r="E133" s="54"/>
      <c r="F133" s="194" t="s">
        <v>451</v>
      </c>
      <c r="G133" s="54"/>
      <c r="H133" s="54"/>
      <c r="I133" s="148"/>
      <c r="J133" s="54"/>
      <c r="K133" s="54"/>
      <c r="L133" s="52"/>
      <c r="M133" s="221"/>
      <c r="N133" s="222"/>
      <c r="O133" s="222"/>
      <c r="P133" s="222"/>
      <c r="Q133" s="222"/>
      <c r="R133" s="222"/>
      <c r="S133" s="222"/>
      <c r="T133" s="223"/>
      <c r="AT133" s="15" t="s">
        <v>136</v>
      </c>
      <c r="AU133" s="15" t="s">
        <v>83</v>
      </c>
    </row>
    <row r="134" spans="2:12" s="1" customFormat="1" ht="6.95" customHeight="1">
      <c r="B134" s="47"/>
      <c r="C134" s="48"/>
      <c r="D134" s="48"/>
      <c r="E134" s="48"/>
      <c r="F134" s="48"/>
      <c r="G134" s="48"/>
      <c r="H134" s="48"/>
      <c r="I134" s="122"/>
      <c r="J134" s="48"/>
      <c r="K134" s="48"/>
      <c r="L134" s="52"/>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portrait" paperSize="9" scale="82"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102"/>
  <sheetViews>
    <sheetView showGridLines="0" workbookViewId="0" topLeftCell="A1">
      <pane ySplit="1" topLeftCell="A101" activePane="bottomLeft" state="frozen"/>
      <selection pane="bottomLeft" activeCell="E9" sqref="E9:H9"/>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4.66015625" style="0" customWidth="1"/>
    <col min="6" max="6" width="64.33203125" style="0" customWidth="1"/>
    <col min="7" max="7" width="7.5" style="0" customWidth="1"/>
    <col min="8" max="8" width="9.5" style="0" customWidth="1"/>
    <col min="9" max="9" width="10.83203125" style="101" customWidth="1"/>
    <col min="10" max="10" width="20.16015625" style="0" customWidth="1"/>
    <col min="11" max="11" width="13.332031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13"/>
      <c r="B1" s="227"/>
      <c r="C1" s="227"/>
      <c r="D1" s="226" t="s">
        <v>1</v>
      </c>
      <c r="E1" s="227"/>
      <c r="F1" s="228" t="s">
        <v>555</v>
      </c>
      <c r="G1" s="348" t="s">
        <v>556</v>
      </c>
      <c r="H1" s="348"/>
      <c r="I1" s="232"/>
      <c r="J1" s="228" t="s">
        <v>557</v>
      </c>
      <c r="K1" s="226" t="s">
        <v>91</v>
      </c>
      <c r="L1" s="228" t="s">
        <v>558</v>
      </c>
      <c r="M1" s="228"/>
      <c r="N1" s="228"/>
      <c r="O1" s="228"/>
      <c r="P1" s="228"/>
      <c r="Q1" s="228"/>
      <c r="R1" s="228"/>
      <c r="S1" s="228"/>
      <c r="T1" s="228"/>
      <c r="U1" s="224"/>
      <c r="V1" s="224"/>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3:46" ht="36.95" customHeight="1">
      <c r="L2" s="327"/>
      <c r="M2" s="327"/>
      <c r="N2" s="327"/>
      <c r="O2" s="327"/>
      <c r="P2" s="327"/>
      <c r="Q2" s="327"/>
      <c r="R2" s="327"/>
      <c r="S2" s="327"/>
      <c r="T2" s="327"/>
      <c r="U2" s="327"/>
      <c r="V2" s="327"/>
      <c r="AT2" s="15" t="s">
        <v>90</v>
      </c>
    </row>
    <row r="3" spans="2:46" ht="6.95" customHeight="1">
      <c r="B3" s="16"/>
      <c r="C3" s="17"/>
      <c r="D3" s="17"/>
      <c r="E3" s="17"/>
      <c r="F3" s="17"/>
      <c r="G3" s="17"/>
      <c r="H3" s="17"/>
      <c r="I3" s="102"/>
      <c r="J3" s="17"/>
      <c r="K3" s="18"/>
      <c r="AT3" s="15" t="s">
        <v>83</v>
      </c>
    </row>
    <row r="4" spans="2:46" ht="36.95" customHeight="1">
      <c r="B4" s="19"/>
      <c r="C4" s="20"/>
      <c r="D4" s="21" t="s">
        <v>92</v>
      </c>
      <c r="E4" s="20"/>
      <c r="F4" s="20"/>
      <c r="G4" s="20"/>
      <c r="H4" s="20"/>
      <c r="I4" s="103"/>
      <c r="J4" s="20"/>
      <c r="K4" s="22"/>
      <c r="M4" s="23" t="s">
        <v>10</v>
      </c>
      <c r="AT4" s="15" t="s">
        <v>4</v>
      </c>
    </row>
    <row r="5" spans="2:11" ht="6.95" customHeight="1">
      <c r="B5" s="19"/>
      <c r="C5" s="20"/>
      <c r="D5" s="20"/>
      <c r="E5" s="20"/>
      <c r="F5" s="20"/>
      <c r="G5" s="20"/>
      <c r="H5" s="20"/>
      <c r="I5" s="103"/>
      <c r="J5" s="20"/>
      <c r="K5" s="22"/>
    </row>
    <row r="6" spans="2:11" ht="15">
      <c r="B6" s="19"/>
      <c r="C6" s="20"/>
      <c r="D6" s="28" t="s">
        <v>16</v>
      </c>
      <c r="E6" s="20"/>
      <c r="F6" s="20"/>
      <c r="G6" s="20"/>
      <c r="H6" s="20"/>
      <c r="I6" s="103"/>
      <c r="J6" s="20"/>
      <c r="K6" s="22"/>
    </row>
    <row r="7" spans="2:11" ht="20.45" customHeight="1">
      <c r="B7" s="19"/>
      <c r="C7" s="20"/>
      <c r="D7" s="20"/>
      <c r="E7" s="349" t="str">
        <f ca="1">'Rekapitulace stavby'!K6</f>
        <v>Oprava hráze nádrže Dolní Houžovec</v>
      </c>
      <c r="F7" s="337"/>
      <c r="G7" s="337"/>
      <c r="H7" s="337"/>
      <c r="I7" s="103"/>
      <c r="J7" s="20"/>
      <c r="K7" s="22"/>
    </row>
    <row r="8" spans="2:11" s="1" customFormat="1" ht="15">
      <c r="B8" s="32"/>
      <c r="C8" s="33"/>
      <c r="D8" s="28" t="s">
        <v>93</v>
      </c>
      <c r="E8" s="33"/>
      <c r="F8" s="33"/>
      <c r="G8" s="33"/>
      <c r="H8" s="33"/>
      <c r="I8" s="104"/>
      <c r="J8" s="33"/>
      <c r="K8" s="36"/>
    </row>
    <row r="9" spans="2:11" s="1" customFormat="1" ht="36.95" customHeight="1">
      <c r="B9" s="32"/>
      <c r="C9" s="33"/>
      <c r="D9" s="33"/>
      <c r="E9" s="350" t="s">
        <v>507</v>
      </c>
      <c r="F9" s="312"/>
      <c r="G9" s="312"/>
      <c r="H9" s="312"/>
      <c r="I9" s="104"/>
      <c r="J9" s="33"/>
      <c r="K9" s="36"/>
    </row>
    <row r="10" spans="2:11" s="1" customFormat="1" ht="13.5">
      <c r="B10" s="32"/>
      <c r="C10" s="33"/>
      <c r="D10" s="33"/>
      <c r="E10" s="33"/>
      <c r="F10" s="33"/>
      <c r="G10" s="33"/>
      <c r="H10" s="33"/>
      <c r="I10" s="104"/>
      <c r="J10" s="33"/>
      <c r="K10" s="36"/>
    </row>
    <row r="11" spans="2:11" s="1" customFormat="1" ht="14.45" customHeight="1">
      <c r="B11" s="32"/>
      <c r="C11" s="33"/>
      <c r="D11" s="28" t="s">
        <v>19</v>
      </c>
      <c r="E11" s="33"/>
      <c r="F11" s="26" t="s">
        <v>20</v>
      </c>
      <c r="G11" s="33"/>
      <c r="H11" s="33"/>
      <c r="I11" s="105" t="s">
        <v>21</v>
      </c>
      <c r="J11" s="26" t="s">
        <v>20</v>
      </c>
      <c r="K11" s="36"/>
    </row>
    <row r="12" spans="2:11" s="1" customFormat="1" ht="14.45" customHeight="1">
      <c r="B12" s="32"/>
      <c r="C12" s="33"/>
      <c r="D12" s="28" t="s">
        <v>23</v>
      </c>
      <c r="E12" s="33"/>
      <c r="F12" s="26" t="s">
        <v>24</v>
      </c>
      <c r="G12" s="33"/>
      <c r="H12" s="33"/>
      <c r="I12" s="105" t="s">
        <v>25</v>
      </c>
      <c r="J12" s="106" t="str">
        <f ca="1">'Rekapitulace stavby'!AN8</f>
        <v>30. 6. 2016</v>
      </c>
      <c r="K12" s="36"/>
    </row>
    <row r="13" spans="2:11" s="1" customFormat="1" ht="10.9" customHeight="1">
      <c r="B13" s="32"/>
      <c r="C13" s="33"/>
      <c r="D13" s="33"/>
      <c r="E13" s="33"/>
      <c r="F13" s="33"/>
      <c r="G13" s="33"/>
      <c r="H13" s="33"/>
      <c r="I13" s="104"/>
      <c r="J13" s="33"/>
      <c r="K13" s="36"/>
    </row>
    <row r="14" spans="2:11" s="1" customFormat="1" ht="14.45" customHeight="1">
      <c r="B14" s="32"/>
      <c r="C14" s="33"/>
      <c r="D14" s="28" t="s">
        <v>29</v>
      </c>
      <c r="E14" s="33"/>
      <c r="F14" s="33"/>
      <c r="G14" s="33"/>
      <c r="H14" s="33"/>
      <c r="I14" s="105" t="s">
        <v>30</v>
      </c>
      <c r="J14" s="26" t="s">
        <v>20</v>
      </c>
      <c r="K14" s="36"/>
    </row>
    <row r="15" spans="2:11" s="1" customFormat="1" ht="18" customHeight="1">
      <c r="B15" s="32"/>
      <c r="C15" s="33"/>
      <c r="D15" s="33"/>
      <c r="E15" s="26" t="s">
        <v>31</v>
      </c>
      <c r="F15" s="33"/>
      <c r="G15" s="33"/>
      <c r="H15" s="33"/>
      <c r="I15" s="105" t="s">
        <v>32</v>
      </c>
      <c r="J15" s="26" t="s">
        <v>20</v>
      </c>
      <c r="K15" s="36"/>
    </row>
    <row r="16" spans="2:11" s="1" customFormat="1" ht="6.95" customHeight="1">
      <c r="B16" s="32"/>
      <c r="C16" s="33"/>
      <c r="D16" s="33"/>
      <c r="E16" s="33"/>
      <c r="F16" s="33"/>
      <c r="G16" s="33"/>
      <c r="H16" s="33"/>
      <c r="I16" s="104"/>
      <c r="J16" s="33"/>
      <c r="K16" s="36"/>
    </row>
    <row r="17" spans="2:11" s="1" customFormat="1" ht="14.45" customHeight="1">
      <c r="B17" s="32"/>
      <c r="C17" s="33"/>
      <c r="D17" s="28" t="s">
        <v>33</v>
      </c>
      <c r="E17" s="33"/>
      <c r="F17" s="33"/>
      <c r="G17" s="33"/>
      <c r="H17" s="33"/>
      <c r="I17" s="105" t="s">
        <v>30</v>
      </c>
      <c r="J17" s="26" t="str">
        <f ca="1">IF('Rekapitulace stavby'!AN13="Vyplň údaj","",IF('Rekapitulace stavby'!AN13="","",'Rekapitulace stavby'!AN13))</f>
        <v/>
      </c>
      <c r="K17" s="36"/>
    </row>
    <row r="18" spans="2:11" s="1" customFormat="1" ht="18" customHeight="1">
      <c r="B18" s="32"/>
      <c r="C18" s="33"/>
      <c r="D18" s="33"/>
      <c r="E18" s="26" t="str">
        <f ca="1">IF('Rekapitulace stavby'!E14="Vyplň údaj","",IF('Rekapitulace stavby'!E14="","",'Rekapitulace stavby'!E14))</f>
        <v/>
      </c>
      <c r="F18" s="33"/>
      <c r="G18" s="33"/>
      <c r="H18" s="33"/>
      <c r="I18" s="105" t="s">
        <v>32</v>
      </c>
      <c r="J18" s="26" t="str">
        <f ca="1">IF('Rekapitulace stavby'!AN14="Vyplň údaj","",IF('Rekapitulace stavby'!AN14="","",'Rekapitulace stavby'!AN14))</f>
        <v/>
      </c>
      <c r="K18" s="36"/>
    </row>
    <row r="19" spans="2:11" s="1" customFormat="1" ht="6.95" customHeight="1">
      <c r="B19" s="32"/>
      <c r="C19" s="33"/>
      <c r="D19" s="33"/>
      <c r="E19" s="33"/>
      <c r="F19" s="33"/>
      <c r="G19" s="33"/>
      <c r="H19" s="33"/>
      <c r="I19" s="104"/>
      <c r="J19" s="33"/>
      <c r="K19" s="36"/>
    </row>
    <row r="20" spans="2:11" s="1" customFormat="1" ht="14.45" customHeight="1">
      <c r="B20" s="32"/>
      <c r="C20" s="33"/>
      <c r="D20" s="28" t="s">
        <v>35</v>
      </c>
      <c r="E20" s="33"/>
      <c r="F20" s="33"/>
      <c r="G20" s="33"/>
      <c r="H20" s="33"/>
      <c r="I20" s="105" t="s">
        <v>30</v>
      </c>
      <c r="J20" s="26" t="s">
        <v>20</v>
      </c>
      <c r="K20" s="36"/>
    </row>
    <row r="21" spans="2:11" s="1" customFormat="1" ht="18" customHeight="1">
      <c r="B21" s="32"/>
      <c r="C21" s="33"/>
      <c r="D21" s="33"/>
      <c r="E21" s="26" t="s">
        <v>36</v>
      </c>
      <c r="F21" s="33"/>
      <c r="G21" s="33"/>
      <c r="H21" s="33"/>
      <c r="I21" s="105" t="s">
        <v>32</v>
      </c>
      <c r="J21" s="26" t="s">
        <v>20</v>
      </c>
      <c r="K21" s="36"/>
    </row>
    <row r="22" spans="2:11" s="1" customFormat="1" ht="6.95" customHeight="1">
      <c r="B22" s="32"/>
      <c r="C22" s="33"/>
      <c r="D22" s="33"/>
      <c r="E22" s="33"/>
      <c r="F22" s="33"/>
      <c r="G22" s="33"/>
      <c r="H22" s="33"/>
      <c r="I22" s="104"/>
      <c r="J22" s="33"/>
      <c r="K22" s="36"/>
    </row>
    <row r="23" spans="2:11" s="1" customFormat="1" ht="14.45" customHeight="1">
      <c r="B23" s="32"/>
      <c r="C23" s="33"/>
      <c r="D23" s="28" t="s">
        <v>38</v>
      </c>
      <c r="E23" s="33"/>
      <c r="F23" s="33"/>
      <c r="G23" s="33"/>
      <c r="H23" s="33"/>
      <c r="I23" s="104"/>
      <c r="J23" s="33"/>
      <c r="K23" s="36"/>
    </row>
    <row r="24" spans="2:11" s="6" customFormat="1" ht="20.45" customHeight="1">
      <c r="B24" s="107"/>
      <c r="C24" s="108"/>
      <c r="D24" s="108"/>
      <c r="E24" s="340" t="s">
        <v>20</v>
      </c>
      <c r="F24" s="351"/>
      <c r="G24" s="351"/>
      <c r="H24" s="351"/>
      <c r="I24" s="109"/>
      <c r="J24" s="108"/>
      <c r="K24" s="110"/>
    </row>
    <row r="25" spans="2:11" s="1" customFormat="1" ht="6.95" customHeight="1">
      <c r="B25" s="32"/>
      <c r="C25" s="33"/>
      <c r="D25" s="33"/>
      <c r="E25" s="33"/>
      <c r="F25" s="33"/>
      <c r="G25" s="33"/>
      <c r="H25" s="33"/>
      <c r="I25" s="104"/>
      <c r="J25" s="33"/>
      <c r="K25" s="36"/>
    </row>
    <row r="26" spans="2:11" s="1" customFormat="1" ht="6.95" customHeight="1">
      <c r="B26" s="32"/>
      <c r="C26" s="33"/>
      <c r="D26" s="76"/>
      <c r="E26" s="76"/>
      <c r="F26" s="76"/>
      <c r="G26" s="76"/>
      <c r="H26" s="76"/>
      <c r="I26" s="111"/>
      <c r="J26" s="76"/>
      <c r="K26" s="112"/>
    </row>
    <row r="27" spans="2:11" s="1" customFormat="1" ht="25.35" customHeight="1">
      <c r="B27" s="32"/>
      <c r="C27" s="33"/>
      <c r="D27" s="113" t="s">
        <v>40</v>
      </c>
      <c r="E27" s="33"/>
      <c r="F27" s="33"/>
      <c r="G27" s="33"/>
      <c r="H27" s="33"/>
      <c r="I27" s="104"/>
      <c r="J27" s="114">
        <f>ROUND(J79,2)</f>
        <v>0</v>
      </c>
      <c r="K27" s="36"/>
    </row>
    <row r="28" spans="2:11" s="1" customFormat="1" ht="6.95" customHeight="1">
      <c r="B28" s="32"/>
      <c r="C28" s="33"/>
      <c r="D28" s="76"/>
      <c r="E28" s="76"/>
      <c r="F28" s="76"/>
      <c r="G28" s="76"/>
      <c r="H28" s="76"/>
      <c r="I28" s="111"/>
      <c r="J28" s="76"/>
      <c r="K28" s="112"/>
    </row>
    <row r="29" spans="2:11" s="1" customFormat="1" ht="14.45" customHeight="1">
      <c r="B29" s="32"/>
      <c r="C29" s="33"/>
      <c r="D29" s="33"/>
      <c r="E29" s="33"/>
      <c r="F29" s="37" t="s">
        <v>42</v>
      </c>
      <c r="G29" s="33"/>
      <c r="H29" s="33"/>
      <c r="I29" s="115" t="s">
        <v>41</v>
      </c>
      <c r="J29" s="37" t="s">
        <v>43</v>
      </c>
      <c r="K29" s="36"/>
    </row>
    <row r="30" spans="2:11" s="1" customFormat="1" ht="14.45" customHeight="1">
      <c r="B30" s="32"/>
      <c r="C30" s="33"/>
      <c r="D30" s="40" t="s">
        <v>44</v>
      </c>
      <c r="E30" s="40" t="s">
        <v>45</v>
      </c>
      <c r="F30" s="116">
        <f>ROUND(SUM(BE79:BE101),2)</f>
        <v>0</v>
      </c>
      <c r="G30" s="33"/>
      <c r="H30" s="33"/>
      <c r="I30" s="117">
        <v>0.21</v>
      </c>
      <c r="J30" s="116">
        <f>ROUND(ROUND((SUM(BE79:BE101)),2)*I30,2)</f>
        <v>0</v>
      </c>
      <c r="K30" s="36"/>
    </row>
    <row r="31" spans="2:11" s="1" customFormat="1" ht="14.45" customHeight="1">
      <c r="B31" s="32"/>
      <c r="C31" s="33"/>
      <c r="D31" s="33"/>
      <c r="E31" s="40" t="s">
        <v>46</v>
      </c>
      <c r="F31" s="116">
        <f>ROUND(SUM(BF79:BF101),2)</f>
        <v>0</v>
      </c>
      <c r="G31" s="33"/>
      <c r="H31" s="33"/>
      <c r="I31" s="117">
        <v>0.15</v>
      </c>
      <c r="J31" s="116">
        <f>ROUND(ROUND((SUM(BF79:BF101)),2)*I31,2)</f>
        <v>0</v>
      </c>
      <c r="K31" s="36"/>
    </row>
    <row r="32" spans="2:11" s="1" customFormat="1" ht="14.45" customHeight="1" hidden="1">
      <c r="B32" s="32"/>
      <c r="C32" s="33"/>
      <c r="D32" s="33"/>
      <c r="E32" s="40" t="s">
        <v>47</v>
      </c>
      <c r="F32" s="116">
        <f>ROUND(SUM(BG79:BG101),2)</f>
        <v>0</v>
      </c>
      <c r="G32" s="33"/>
      <c r="H32" s="33"/>
      <c r="I32" s="117">
        <v>0.21</v>
      </c>
      <c r="J32" s="116">
        <v>0</v>
      </c>
      <c r="K32" s="36"/>
    </row>
    <row r="33" spans="2:11" s="1" customFormat="1" ht="14.45" customHeight="1" hidden="1">
      <c r="B33" s="32"/>
      <c r="C33" s="33"/>
      <c r="D33" s="33"/>
      <c r="E33" s="40" t="s">
        <v>48</v>
      </c>
      <c r="F33" s="116">
        <f>ROUND(SUM(BH79:BH101),2)</f>
        <v>0</v>
      </c>
      <c r="G33" s="33"/>
      <c r="H33" s="33"/>
      <c r="I33" s="117">
        <v>0.15</v>
      </c>
      <c r="J33" s="116">
        <v>0</v>
      </c>
      <c r="K33" s="36"/>
    </row>
    <row r="34" spans="2:11" s="1" customFormat="1" ht="14.45" customHeight="1" hidden="1">
      <c r="B34" s="32"/>
      <c r="C34" s="33"/>
      <c r="D34" s="33"/>
      <c r="E34" s="40" t="s">
        <v>49</v>
      </c>
      <c r="F34" s="116">
        <f>ROUND(SUM(BI79:BI101),2)</f>
        <v>0</v>
      </c>
      <c r="G34" s="33"/>
      <c r="H34" s="33"/>
      <c r="I34" s="117">
        <v>0</v>
      </c>
      <c r="J34" s="116">
        <v>0</v>
      </c>
      <c r="K34" s="36"/>
    </row>
    <row r="35" spans="2:11" s="1" customFormat="1" ht="6.95" customHeight="1">
      <c r="B35" s="32"/>
      <c r="C35" s="33"/>
      <c r="D35" s="33"/>
      <c r="E35" s="33"/>
      <c r="F35" s="33"/>
      <c r="G35" s="33"/>
      <c r="H35" s="33"/>
      <c r="I35" s="104"/>
      <c r="J35" s="33"/>
      <c r="K35" s="36"/>
    </row>
    <row r="36" spans="2:11" s="1" customFormat="1" ht="25.35" customHeight="1">
      <c r="B36" s="32"/>
      <c r="C36" s="42"/>
      <c r="D36" s="43" t="s">
        <v>50</v>
      </c>
      <c r="E36" s="44"/>
      <c r="F36" s="44"/>
      <c r="G36" s="118" t="s">
        <v>51</v>
      </c>
      <c r="H36" s="45" t="s">
        <v>52</v>
      </c>
      <c r="I36" s="119"/>
      <c r="J36" s="120">
        <f>SUM(J27:J34)</f>
        <v>0</v>
      </c>
      <c r="K36" s="121"/>
    </row>
    <row r="37" spans="2:11" s="1" customFormat="1" ht="14.45" customHeight="1">
      <c r="B37" s="47"/>
      <c r="C37" s="48"/>
      <c r="D37" s="48"/>
      <c r="E37" s="48"/>
      <c r="F37" s="48"/>
      <c r="G37" s="48"/>
      <c r="H37" s="48"/>
      <c r="I37" s="122"/>
      <c r="J37" s="48"/>
      <c r="K37" s="49"/>
    </row>
    <row r="41" spans="2:11" s="1" customFormat="1" ht="6.95" customHeight="1">
      <c r="B41" s="123"/>
      <c r="C41" s="124"/>
      <c r="D41" s="124"/>
      <c r="E41" s="124"/>
      <c r="F41" s="124"/>
      <c r="G41" s="124"/>
      <c r="H41" s="124"/>
      <c r="I41" s="125"/>
      <c r="J41" s="124"/>
      <c r="K41" s="129"/>
    </row>
    <row r="42" spans="2:11" s="1" customFormat="1" ht="36.95" customHeight="1">
      <c r="B42" s="32"/>
      <c r="C42" s="21" t="s">
        <v>95</v>
      </c>
      <c r="D42" s="33"/>
      <c r="E42" s="33"/>
      <c r="F42" s="33"/>
      <c r="G42" s="33"/>
      <c r="H42" s="33"/>
      <c r="I42" s="104"/>
      <c r="J42" s="33"/>
      <c r="K42" s="36"/>
    </row>
    <row r="43" spans="2:11" s="1" customFormat="1" ht="6.95" customHeight="1">
      <c r="B43" s="32"/>
      <c r="C43" s="33"/>
      <c r="D43" s="33"/>
      <c r="E43" s="33"/>
      <c r="F43" s="33"/>
      <c r="G43" s="33"/>
      <c r="H43" s="33"/>
      <c r="I43" s="104"/>
      <c r="J43" s="33"/>
      <c r="K43" s="36"/>
    </row>
    <row r="44" spans="2:11" s="1" customFormat="1" ht="14.45" customHeight="1">
      <c r="B44" s="32"/>
      <c r="C44" s="28" t="s">
        <v>16</v>
      </c>
      <c r="D44" s="33"/>
      <c r="E44" s="33"/>
      <c r="F44" s="33"/>
      <c r="G44" s="33"/>
      <c r="H44" s="33"/>
      <c r="I44" s="104"/>
      <c r="J44" s="33"/>
      <c r="K44" s="36"/>
    </row>
    <row r="45" spans="2:11" s="1" customFormat="1" ht="20.45" customHeight="1">
      <c r="B45" s="32"/>
      <c r="C45" s="33"/>
      <c r="D45" s="33"/>
      <c r="E45" s="349" t="str">
        <f>E7</f>
        <v>Oprava hráze nádrže Dolní Houžovec</v>
      </c>
      <c r="F45" s="312"/>
      <c r="G45" s="312"/>
      <c r="H45" s="312"/>
      <c r="I45" s="104"/>
      <c r="J45" s="33"/>
      <c r="K45" s="36"/>
    </row>
    <row r="46" spans="2:11" s="1" customFormat="1" ht="14.45" customHeight="1">
      <c r="B46" s="32"/>
      <c r="C46" s="28" t="s">
        <v>93</v>
      </c>
      <c r="D46" s="33"/>
      <c r="E46" s="33"/>
      <c r="F46" s="33"/>
      <c r="G46" s="33"/>
      <c r="H46" s="33"/>
      <c r="I46" s="104"/>
      <c r="J46" s="33"/>
      <c r="K46" s="36"/>
    </row>
    <row r="47" spans="2:11" s="1" customFormat="1" ht="22.15" customHeight="1">
      <c r="B47" s="32"/>
      <c r="C47" s="33"/>
      <c r="D47" s="33"/>
      <c r="E47" s="350" t="str">
        <f>E9</f>
        <v>VON - Vedlejší a ostatní náklady</v>
      </c>
      <c r="F47" s="312"/>
      <c r="G47" s="312"/>
      <c r="H47" s="312"/>
      <c r="I47" s="104"/>
      <c r="J47" s="33"/>
      <c r="K47" s="36"/>
    </row>
    <row r="48" spans="2:11" s="1" customFormat="1" ht="6.95" customHeight="1">
      <c r="B48" s="32"/>
      <c r="C48" s="33"/>
      <c r="D48" s="33"/>
      <c r="E48" s="33"/>
      <c r="F48" s="33"/>
      <c r="G48" s="33"/>
      <c r="H48" s="33"/>
      <c r="I48" s="104"/>
      <c r="J48" s="33"/>
      <c r="K48" s="36"/>
    </row>
    <row r="49" spans="2:11" s="1" customFormat="1" ht="18" customHeight="1">
      <c r="B49" s="32"/>
      <c r="C49" s="28" t="s">
        <v>23</v>
      </c>
      <c r="D49" s="33"/>
      <c r="E49" s="33"/>
      <c r="F49" s="26" t="str">
        <f>F12</f>
        <v xml:space="preserve"> </v>
      </c>
      <c r="G49" s="33"/>
      <c r="H49" s="33"/>
      <c r="I49" s="105" t="s">
        <v>25</v>
      </c>
      <c r="J49" s="106" t="str">
        <f>IF(J12="","",J12)</f>
        <v>30. 6. 2016</v>
      </c>
      <c r="K49" s="36"/>
    </row>
    <row r="50" spans="2:11" s="1" customFormat="1" ht="6.95" customHeight="1">
      <c r="B50" s="32"/>
      <c r="C50" s="33"/>
      <c r="D50" s="33"/>
      <c r="E50" s="33"/>
      <c r="F50" s="33"/>
      <c r="G50" s="33"/>
      <c r="H50" s="33"/>
      <c r="I50" s="104"/>
      <c r="J50" s="33"/>
      <c r="K50" s="36"/>
    </row>
    <row r="51" spans="2:11" s="1" customFormat="1" ht="15">
      <c r="B51" s="32"/>
      <c r="C51" s="28" t="s">
        <v>29</v>
      </c>
      <c r="D51" s="33"/>
      <c r="E51" s="33"/>
      <c r="F51" s="26" t="str">
        <f>E15</f>
        <v>Město Ústí nad Orlicí</v>
      </c>
      <c r="G51" s="33"/>
      <c r="H51" s="33"/>
      <c r="I51" s="105" t="s">
        <v>35</v>
      </c>
      <c r="J51" s="26" t="str">
        <f>E21</f>
        <v>Agroprojekce Litomyšl, s.r.o.</v>
      </c>
      <c r="K51" s="36"/>
    </row>
    <row r="52" spans="2:11" s="1" customFormat="1" ht="14.45" customHeight="1">
      <c r="B52" s="32"/>
      <c r="C52" s="28" t="s">
        <v>33</v>
      </c>
      <c r="D52" s="33"/>
      <c r="E52" s="33"/>
      <c r="F52" s="26" t="str">
        <f>IF(E18="","",E18)</f>
        <v/>
      </c>
      <c r="G52" s="33"/>
      <c r="H52" s="33"/>
      <c r="I52" s="104"/>
      <c r="J52" s="33"/>
      <c r="K52" s="36"/>
    </row>
    <row r="53" spans="2:11" s="1" customFormat="1" ht="10.35" customHeight="1">
      <c r="B53" s="32"/>
      <c r="C53" s="33"/>
      <c r="D53" s="33"/>
      <c r="E53" s="33"/>
      <c r="F53" s="33"/>
      <c r="G53" s="33"/>
      <c r="H53" s="33"/>
      <c r="I53" s="104"/>
      <c r="J53" s="33"/>
      <c r="K53" s="36"/>
    </row>
    <row r="54" spans="2:11" s="1" customFormat="1" ht="29.25" customHeight="1">
      <c r="B54" s="32"/>
      <c r="C54" s="130" t="s">
        <v>96</v>
      </c>
      <c r="D54" s="42"/>
      <c r="E54" s="42"/>
      <c r="F54" s="42"/>
      <c r="G54" s="42"/>
      <c r="H54" s="42"/>
      <c r="I54" s="131"/>
      <c r="J54" s="132" t="s">
        <v>97</v>
      </c>
      <c r="K54" s="46"/>
    </row>
    <row r="55" spans="2:11" s="1" customFormat="1" ht="10.35" customHeight="1">
      <c r="B55" s="32"/>
      <c r="C55" s="33"/>
      <c r="D55" s="33"/>
      <c r="E55" s="33"/>
      <c r="F55" s="33"/>
      <c r="G55" s="33"/>
      <c r="H55" s="33"/>
      <c r="I55" s="104"/>
      <c r="J55" s="33"/>
      <c r="K55" s="36"/>
    </row>
    <row r="56" spans="2:47" s="1" customFormat="1" ht="29.25" customHeight="1">
      <c r="B56" s="32"/>
      <c r="C56" s="133" t="s">
        <v>98</v>
      </c>
      <c r="D56" s="33"/>
      <c r="E56" s="33"/>
      <c r="F56" s="33"/>
      <c r="G56" s="33"/>
      <c r="H56" s="33"/>
      <c r="I56" s="104"/>
      <c r="J56" s="114">
        <f>J79</f>
        <v>0</v>
      </c>
      <c r="K56" s="36"/>
      <c r="AU56" s="15" t="s">
        <v>99</v>
      </c>
    </row>
    <row r="57" spans="2:11" s="7" customFormat="1" ht="24.95" customHeight="1">
      <c r="B57" s="134"/>
      <c r="C57" s="135"/>
      <c r="D57" s="136" t="s">
        <v>508</v>
      </c>
      <c r="E57" s="137"/>
      <c r="F57" s="137"/>
      <c r="G57" s="137"/>
      <c r="H57" s="137"/>
      <c r="I57" s="138"/>
      <c r="J57" s="139">
        <f>J80</f>
        <v>0</v>
      </c>
      <c r="K57" s="140"/>
    </row>
    <row r="58" spans="2:11" s="8" customFormat="1" ht="19.9" customHeight="1">
      <c r="B58" s="141"/>
      <c r="C58" s="142"/>
      <c r="D58" s="143" t="s">
        <v>509</v>
      </c>
      <c r="E58" s="144"/>
      <c r="F58" s="144"/>
      <c r="G58" s="144"/>
      <c r="H58" s="144"/>
      <c r="I58" s="145"/>
      <c r="J58" s="146">
        <f>J81</f>
        <v>0</v>
      </c>
      <c r="K58" s="147"/>
    </row>
    <row r="59" spans="2:11" s="8" customFormat="1" ht="19.9" customHeight="1">
      <c r="B59" s="141"/>
      <c r="C59" s="142"/>
      <c r="D59" s="143" t="s">
        <v>510</v>
      </c>
      <c r="E59" s="144"/>
      <c r="F59" s="144"/>
      <c r="G59" s="144"/>
      <c r="H59" s="144"/>
      <c r="I59" s="145"/>
      <c r="J59" s="146">
        <f>J88</f>
        <v>0</v>
      </c>
      <c r="K59" s="147"/>
    </row>
    <row r="60" spans="2:11" s="1" customFormat="1" ht="21.75" customHeight="1">
      <c r="B60" s="32"/>
      <c r="C60" s="33"/>
      <c r="D60" s="33"/>
      <c r="E60" s="33"/>
      <c r="F60" s="33"/>
      <c r="G60" s="33"/>
      <c r="H60" s="33"/>
      <c r="I60" s="104"/>
      <c r="J60" s="33"/>
      <c r="K60" s="36"/>
    </row>
    <row r="61" spans="2:11" s="1" customFormat="1" ht="6.95" customHeight="1">
      <c r="B61" s="47"/>
      <c r="C61" s="48"/>
      <c r="D61" s="48"/>
      <c r="E61" s="48"/>
      <c r="F61" s="48"/>
      <c r="G61" s="48"/>
      <c r="H61" s="48"/>
      <c r="I61" s="122"/>
      <c r="J61" s="48"/>
      <c r="K61" s="49"/>
    </row>
    <row r="65" spans="2:12" s="1" customFormat="1" ht="6.95" customHeight="1">
      <c r="B65" s="50"/>
      <c r="C65" s="51"/>
      <c r="D65" s="51"/>
      <c r="E65" s="51"/>
      <c r="F65" s="51"/>
      <c r="G65" s="51"/>
      <c r="H65" s="51"/>
      <c r="I65" s="125"/>
      <c r="J65" s="51"/>
      <c r="K65" s="51"/>
      <c r="L65" s="52"/>
    </row>
    <row r="66" spans="2:12" s="1" customFormat="1" ht="36.95" customHeight="1">
      <c r="B66" s="32"/>
      <c r="C66" s="53" t="s">
        <v>109</v>
      </c>
      <c r="D66" s="54"/>
      <c r="E66" s="54"/>
      <c r="F66" s="54"/>
      <c r="G66" s="54"/>
      <c r="H66" s="54"/>
      <c r="I66" s="148"/>
      <c r="J66" s="54"/>
      <c r="K66" s="54"/>
      <c r="L66" s="52"/>
    </row>
    <row r="67" spans="2:12" s="1" customFormat="1" ht="6.95" customHeight="1">
      <c r="B67" s="32"/>
      <c r="C67" s="54"/>
      <c r="D67" s="54"/>
      <c r="E67" s="54"/>
      <c r="F67" s="54"/>
      <c r="G67" s="54"/>
      <c r="H67" s="54"/>
      <c r="I67" s="148"/>
      <c r="J67" s="54"/>
      <c r="K67" s="54"/>
      <c r="L67" s="52"/>
    </row>
    <row r="68" spans="2:12" s="1" customFormat="1" ht="14.45" customHeight="1">
      <c r="B68" s="32"/>
      <c r="C68" s="56" t="s">
        <v>16</v>
      </c>
      <c r="D68" s="54"/>
      <c r="E68" s="54"/>
      <c r="F68" s="54"/>
      <c r="G68" s="54"/>
      <c r="H68" s="54"/>
      <c r="I68" s="148"/>
      <c r="J68" s="54"/>
      <c r="K68" s="54"/>
      <c r="L68" s="52"/>
    </row>
    <row r="69" spans="2:12" s="1" customFormat="1" ht="20.45" customHeight="1">
      <c r="B69" s="32"/>
      <c r="C69" s="54"/>
      <c r="D69" s="54"/>
      <c r="E69" s="347" t="str">
        <f>E7</f>
        <v>Oprava hráze nádrže Dolní Houžovec</v>
      </c>
      <c r="F69" s="321"/>
      <c r="G69" s="321"/>
      <c r="H69" s="321"/>
      <c r="I69" s="148"/>
      <c r="J69" s="54"/>
      <c r="K69" s="54"/>
      <c r="L69" s="52"/>
    </row>
    <row r="70" spans="2:12" s="1" customFormat="1" ht="14.45" customHeight="1">
      <c r="B70" s="32"/>
      <c r="C70" s="56" t="s">
        <v>93</v>
      </c>
      <c r="D70" s="54"/>
      <c r="E70" s="54"/>
      <c r="F70" s="54"/>
      <c r="G70" s="54"/>
      <c r="H70" s="54"/>
      <c r="I70" s="148"/>
      <c r="J70" s="54"/>
      <c r="K70" s="54"/>
      <c r="L70" s="52"/>
    </row>
    <row r="71" spans="2:12" s="1" customFormat="1" ht="22.15" customHeight="1">
      <c r="B71" s="32"/>
      <c r="C71" s="54"/>
      <c r="D71" s="54"/>
      <c r="E71" s="318" t="str">
        <f>E9</f>
        <v>VON - Vedlejší a ostatní náklady</v>
      </c>
      <c r="F71" s="321"/>
      <c r="G71" s="321"/>
      <c r="H71" s="321"/>
      <c r="I71" s="148"/>
      <c r="J71" s="54"/>
      <c r="K71" s="54"/>
      <c r="L71" s="52"/>
    </row>
    <row r="72" spans="2:12" s="1" customFormat="1" ht="6.95" customHeight="1">
      <c r="B72" s="32"/>
      <c r="C72" s="54"/>
      <c r="D72" s="54"/>
      <c r="E72" s="54"/>
      <c r="F72" s="54"/>
      <c r="G72" s="54"/>
      <c r="H72" s="54"/>
      <c r="I72" s="148"/>
      <c r="J72" s="54"/>
      <c r="K72" s="54"/>
      <c r="L72" s="52"/>
    </row>
    <row r="73" spans="2:12" s="1" customFormat="1" ht="18" customHeight="1">
      <c r="B73" s="32"/>
      <c r="C73" s="56" t="s">
        <v>23</v>
      </c>
      <c r="D73" s="54"/>
      <c r="E73" s="54"/>
      <c r="F73" s="149" t="str">
        <f>F12</f>
        <v xml:space="preserve"> </v>
      </c>
      <c r="G73" s="54"/>
      <c r="H73" s="54"/>
      <c r="I73" s="150" t="s">
        <v>25</v>
      </c>
      <c r="J73" s="64" t="str">
        <f>IF(J12="","",J12)</f>
        <v>30. 6. 2016</v>
      </c>
      <c r="K73" s="54"/>
      <c r="L73" s="52"/>
    </row>
    <row r="74" spans="2:12" s="1" customFormat="1" ht="6.95" customHeight="1">
      <c r="B74" s="32"/>
      <c r="C74" s="54"/>
      <c r="D74" s="54"/>
      <c r="E74" s="54"/>
      <c r="F74" s="54"/>
      <c r="G74" s="54"/>
      <c r="H74" s="54"/>
      <c r="I74" s="148"/>
      <c r="J74" s="54"/>
      <c r="K74" s="54"/>
      <c r="L74" s="52"/>
    </row>
    <row r="75" spans="2:12" s="1" customFormat="1" ht="15">
      <c r="B75" s="32"/>
      <c r="C75" s="56" t="s">
        <v>29</v>
      </c>
      <c r="D75" s="54"/>
      <c r="E75" s="54"/>
      <c r="F75" s="149" t="str">
        <f>E15</f>
        <v>Město Ústí nad Orlicí</v>
      </c>
      <c r="G75" s="54"/>
      <c r="H75" s="54"/>
      <c r="I75" s="150" t="s">
        <v>35</v>
      </c>
      <c r="J75" s="149" t="str">
        <f>E21</f>
        <v>Agroprojekce Litomyšl, s.r.o.</v>
      </c>
      <c r="K75" s="54"/>
      <c r="L75" s="52"/>
    </row>
    <row r="76" spans="2:12" s="1" customFormat="1" ht="14.45" customHeight="1">
      <c r="B76" s="32"/>
      <c r="C76" s="56" t="s">
        <v>33</v>
      </c>
      <c r="D76" s="54"/>
      <c r="E76" s="54"/>
      <c r="F76" s="149" t="str">
        <f>IF(E18="","",E18)</f>
        <v/>
      </c>
      <c r="G76" s="54"/>
      <c r="H76" s="54"/>
      <c r="I76" s="148"/>
      <c r="J76" s="54"/>
      <c r="K76" s="54"/>
      <c r="L76" s="52"/>
    </row>
    <row r="77" spans="2:12" s="1" customFormat="1" ht="10.35" customHeight="1">
      <c r="B77" s="32"/>
      <c r="C77" s="54"/>
      <c r="D77" s="54"/>
      <c r="E77" s="54"/>
      <c r="F77" s="54"/>
      <c r="G77" s="54"/>
      <c r="H77" s="54"/>
      <c r="I77" s="148"/>
      <c r="J77" s="54"/>
      <c r="K77" s="54"/>
      <c r="L77" s="52"/>
    </row>
    <row r="78" spans="2:20" s="9" customFormat="1" ht="29.25" customHeight="1">
      <c r="B78" s="151"/>
      <c r="C78" s="152" t="s">
        <v>110</v>
      </c>
      <c r="D78" s="153" t="s">
        <v>59</v>
      </c>
      <c r="E78" s="153" t="s">
        <v>55</v>
      </c>
      <c r="F78" s="153" t="s">
        <v>111</v>
      </c>
      <c r="G78" s="153" t="s">
        <v>112</v>
      </c>
      <c r="H78" s="153" t="s">
        <v>113</v>
      </c>
      <c r="I78" s="154" t="s">
        <v>114</v>
      </c>
      <c r="J78" s="153" t="s">
        <v>97</v>
      </c>
      <c r="K78" s="155" t="s">
        <v>115</v>
      </c>
      <c r="L78" s="156"/>
      <c r="M78" s="72" t="s">
        <v>116</v>
      </c>
      <c r="N78" s="73" t="s">
        <v>44</v>
      </c>
      <c r="O78" s="73" t="s">
        <v>117</v>
      </c>
      <c r="P78" s="73" t="s">
        <v>118</v>
      </c>
      <c r="Q78" s="73" t="s">
        <v>119</v>
      </c>
      <c r="R78" s="73" t="s">
        <v>120</v>
      </c>
      <c r="S78" s="73" t="s">
        <v>121</v>
      </c>
      <c r="T78" s="74" t="s">
        <v>122</v>
      </c>
    </row>
    <row r="79" spans="2:63" s="1" customFormat="1" ht="29.25" customHeight="1">
      <c r="B79" s="32"/>
      <c r="C79" s="78" t="s">
        <v>98</v>
      </c>
      <c r="D79" s="54"/>
      <c r="E79" s="54"/>
      <c r="F79" s="54"/>
      <c r="G79" s="54"/>
      <c r="H79" s="54"/>
      <c r="I79" s="148"/>
      <c r="J79" s="157">
        <f>BK79</f>
        <v>0</v>
      </c>
      <c r="K79" s="54"/>
      <c r="L79" s="52"/>
      <c r="M79" s="75"/>
      <c r="N79" s="76"/>
      <c r="O79" s="76"/>
      <c r="P79" s="158">
        <f>P80</f>
        <v>0</v>
      </c>
      <c r="Q79" s="76"/>
      <c r="R79" s="158">
        <f>R80</f>
        <v>0</v>
      </c>
      <c r="S79" s="76"/>
      <c r="T79" s="159">
        <f>T80</f>
        <v>0</v>
      </c>
      <c r="AT79" s="15" t="s">
        <v>73</v>
      </c>
      <c r="AU79" s="15" t="s">
        <v>99</v>
      </c>
      <c r="BK79" s="160">
        <f>BK80</f>
        <v>0</v>
      </c>
    </row>
    <row r="80" spans="2:63" s="10" customFormat="1" ht="37.35" customHeight="1">
      <c r="B80" s="161"/>
      <c r="C80" s="162"/>
      <c r="D80" s="163" t="s">
        <v>73</v>
      </c>
      <c r="E80" s="164" t="s">
        <v>511</v>
      </c>
      <c r="F80" s="164" t="s">
        <v>512</v>
      </c>
      <c r="G80" s="162"/>
      <c r="H80" s="162"/>
      <c r="I80" s="165"/>
      <c r="J80" s="166">
        <f>BK80</f>
        <v>0</v>
      </c>
      <c r="K80" s="162"/>
      <c r="L80" s="167"/>
      <c r="M80" s="168"/>
      <c r="N80" s="169"/>
      <c r="O80" s="169"/>
      <c r="P80" s="170">
        <f>P81+P88</f>
        <v>0</v>
      </c>
      <c r="Q80" s="169"/>
      <c r="R80" s="170">
        <f>R81+R88</f>
        <v>0</v>
      </c>
      <c r="S80" s="169"/>
      <c r="T80" s="171">
        <f>T81+T88</f>
        <v>0</v>
      </c>
      <c r="AR80" s="172" t="s">
        <v>159</v>
      </c>
      <c r="AT80" s="173" t="s">
        <v>73</v>
      </c>
      <c r="AU80" s="173" t="s">
        <v>74</v>
      </c>
      <c r="AY80" s="172" t="s">
        <v>125</v>
      </c>
      <c r="BK80" s="174">
        <f>BK81+BK88</f>
        <v>0</v>
      </c>
    </row>
    <row r="81" spans="2:63" s="10" customFormat="1" ht="19.9" customHeight="1">
      <c r="B81" s="161"/>
      <c r="C81" s="162"/>
      <c r="D81" s="175" t="s">
        <v>73</v>
      </c>
      <c r="E81" s="176" t="s">
        <v>513</v>
      </c>
      <c r="F81" s="176" t="s">
        <v>514</v>
      </c>
      <c r="G81" s="162"/>
      <c r="H81" s="162"/>
      <c r="I81" s="165"/>
      <c r="J81" s="177">
        <f>BK81</f>
        <v>0</v>
      </c>
      <c r="K81" s="162"/>
      <c r="L81" s="167"/>
      <c r="M81" s="168"/>
      <c r="N81" s="169"/>
      <c r="O81" s="169"/>
      <c r="P81" s="170">
        <f>SUM(P82:P87)</f>
        <v>0</v>
      </c>
      <c r="Q81" s="169"/>
      <c r="R81" s="170">
        <f>SUM(R82:R87)</f>
        <v>0</v>
      </c>
      <c r="S81" s="169"/>
      <c r="T81" s="171">
        <f>SUM(T82:T87)</f>
        <v>0</v>
      </c>
      <c r="AR81" s="172" t="s">
        <v>159</v>
      </c>
      <c r="AT81" s="173" t="s">
        <v>73</v>
      </c>
      <c r="AU81" s="173" t="s">
        <v>22</v>
      </c>
      <c r="AY81" s="172" t="s">
        <v>125</v>
      </c>
      <c r="BK81" s="174">
        <f>SUM(BK82:BK87)</f>
        <v>0</v>
      </c>
    </row>
    <row r="82" spans="2:65" s="1" customFormat="1" ht="20.45" customHeight="1">
      <c r="B82" s="32"/>
      <c r="C82" s="178" t="s">
        <v>22</v>
      </c>
      <c r="D82" s="178" t="s">
        <v>127</v>
      </c>
      <c r="E82" s="179" t="s">
        <v>515</v>
      </c>
      <c r="F82" s="180" t="s">
        <v>516</v>
      </c>
      <c r="G82" s="181" t="s">
        <v>517</v>
      </c>
      <c r="H82" s="182">
        <v>1</v>
      </c>
      <c r="I82" s="183"/>
      <c r="J82" s="184">
        <f>ROUND(I82*H82,2)</f>
        <v>0</v>
      </c>
      <c r="K82" s="180" t="s">
        <v>20</v>
      </c>
      <c r="L82" s="52"/>
      <c r="M82" s="185" t="s">
        <v>20</v>
      </c>
      <c r="N82" s="186" t="s">
        <v>45</v>
      </c>
      <c r="O82" s="33"/>
      <c r="P82" s="187">
        <f>O82*H82</f>
        <v>0</v>
      </c>
      <c r="Q82" s="187">
        <v>0</v>
      </c>
      <c r="R82" s="187">
        <f>Q82*H82</f>
        <v>0</v>
      </c>
      <c r="S82" s="187">
        <v>0</v>
      </c>
      <c r="T82" s="188">
        <f>S82*H82</f>
        <v>0</v>
      </c>
      <c r="AR82" s="15" t="s">
        <v>518</v>
      </c>
      <c r="AT82" s="15" t="s">
        <v>127</v>
      </c>
      <c r="AU82" s="15" t="s">
        <v>83</v>
      </c>
      <c r="AY82" s="15" t="s">
        <v>125</v>
      </c>
      <c r="BE82" s="189">
        <f>IF(N82="základní",J82,0)</f>
        <v>0</v>
      </c>
      <c r="BF82" s="189">
        <f>IF(N82="snížená",J82,0)</f>
        <v>0</v>
      </c>
      <c r="BG82" s="189">
        <f>IF(N82="zákl. přenesená",J82,0)</f>
        <v>0</v>
      </c>
      <c r="BH82" s="189">
        <f>IF(N82="sníž. přenesená",J82,0)</f>
        <v>0</v>
      </c>
      <c r="BI82" s="189">
        <f>IF(N82="nulová",J82,0)</f>
        <v>0</v>
      </c>
      <c r="BJ82" s="15" t="s">
        <v>22</v>
      </c>
      <c r="BK82" s="189">
        <f>ROUND(I82*H82,2)</f>
        <v>0</v>
      </c>
      <c r="BL82" s="15" t="s">
        <v>518</v>
      </c>
      <c r="BM82" s="15" t="s">
        <v>519</v>
      </c>
    </row>
    <row r="83" spans="2:47" s="1" customFormat="1" ht="54">
      <c r="B83" s="32"/>
      <c r="C83" s="54"/>
      <c r="D83" s="190" t="s">
        <v>134</v>
      </c>
      <c r="E83" s="54"/>
      <c r="F83" s="191" t="s">
        <v>520</v>
      </c>
      <c r="G83" s="54"/>
      <c r="H83" s="54"/>
      <c r="I83" s="148"/>
      <c r="J83" s="54"/>
      <c r="K83" s="54"/>
      <c r="L83" s="52"/>
      <c r="M83" s="69"/>
      <c r="N83" s="33"/>
      <c r="O83" s="33"/>
      <c r="P83" s="33"/>
      <c r="Q83" s="33"/>
      <c r="R83" s="33"/>
      <c r="S83" s="33"/>
      <c r="T83" s="70"/>
      <c r="AT83" s="15" t="s">
        <v>134</v>
      </c>
      <c r="AU83" s="15" t="s">
        <v>83</v>
      </c>
    </row>
    <row r="84" spans="2:47" s="1" customFormat="1" ht="94.5">
      <c r="B84" s="32"/>
      <c r="C84" s="54"/>
      <c r="D84" s="192" t="s">
        <v>335</v>
      </c>
      <c r="E84" s="54"/>
      <c r="F84" s="193" t="s">
        <v>521</v>
      </c>
      <c r="G84" s="54"/>
      <c r="H84" s="54"/>
      <c r="I84" s="148"/>
      <c r="J84" s="54"/>
      <c r="K84" s="54"/>
      <c r="L84" s="52"/>
      <c r="M84" s="69"/>
      <c r="N84" s="33"/>
      <c r="O84" s="33"/>
      <c r="P84" s="33"/>
      <c r="Q84" s="33"/>
      <c r="R84" s="33"/>
      <c r="S84" s="33"/>
      <c r="T84" s="70"/>
      <c r="AT84" s="15" t="s">
        <v>335</v>
      </c>
      <c r="AU84" s="15" t="s">
        <v>83</v>
      </c>
    </row>
    <row r="85" spans="2:65" s="1" customFormat="1" ht="20.45" customHeight="1">
      <c r="B85" s="32"/>
      <c r="C85" s="178" t="s">
        <v>83</v>
      </c>
      <c r="D85" s="178" t="s">
        <v>127</v>
      </c>
      <c r="E85" s="179" t="s">
        <v>522</v>
      </c>
      <c r="F85" s="180" t="s">
        <v>523</v>
      </c>
      <c r="G85" s="181" t="s">
        <v>517</v>
      </c>
      <c r="H85" s="182">
        <v>1</v>
      </c>
      <c r="I85" s="183"/>
      <c r="J85" s="184">
        <f>ROUND(I85*H85,2)</f>
        <v>0</v>
      </c>
      <c r="K85" s="180" t="s">
        <v>20</v>
      </c>
      <c r="L85" s="52"/>
      <c r="M85" s="185" t="s">
        <v>20</v>
      </c>
      <c r="N85" s="186" t="s">
        <v>45</v>
      </c>
      <c r="O85" s="33"/>
      <c r="P85" s="187">
        <f>O85*H85</f>
        <v>0</v>
      </c>
      <c r="Q85" s="187">
        <v>0</v>
      </c>
      <c r="R85" s="187">
        <f>Q85*H85</f>
        <v>0</v>
      </c>
      <c r="S85" s="187">
        <v>0</v>
      </c>
      <c r="T85" s="188">
        <f>S85*H85</f>
        <v>0</v>
      </c>
      <c r="AR85" s="15" t="s">
        <v>518</v>
      </c>
      <c r="AT85" s="15" t="s">
        <v>127</v>
      </c>
      <c r="AU85" s="15" t="s">
        <v>83</v>
      </c>
      <c r="AY85" s="15" t="s">
        <v>125</v>
      </c>
      <c r="BE85" s="189">
        <f>IF(N85="základní",J85,0)</f>
        <v>0</v>
      </c>
      <c r="BF85" s="189">
        <f>IF(N85="snížená",J85,0)</f>
        <v>0</v>
      </c>
      <c r="BG85" s="189">
        <f>IF(N85="zákl. přenesená",J85,0)</f>
        <v>0</v>
      </c>
      <c r="BH85" s="189">
        <f>IF(N85="sníž. přenesená",J85,0)</f>
        <v>0</v>
      </c>
      <c r="BI85" s="189">
        <f>IF(N85="nulová",J85,0)</f>
        <v>0</v>
      </c>
      <c r="BJ85" s="15" t="s">
        <v>22</v>
      </c>
      <c r="BK85" s="189">
        <f>ROUND(I85*H85,2)</f>
        <v>0</v>
      </c>
      <c r="BL85" s="15" t="s">
        <v>518</v>
      </c>
      <c r="BM85" s="15" t="s">
        <v>524</v>
      </c>
    </row>
    <row r="86" spans="2:47" s="1" customFormat="1" ht="13.5">
      <c r="B86" s="32"/>
      <c r="C86" s="54"/>
      <c r="D86" s="190" t="s">
        <v>134</v>
      </c>
      <c r="E86" s="54"/>
      <c r="F86" s="191" t="s">
        <v>523</v>
      </c>
      <c r="G86" s="54"/>
      <c r="H86" s="54"/>
      <c r="I86" s="148"/>
      <c r="J86" s="54"/>
      <c r="K86" s="54"/>
      <c r="L86" s="52"/>
      <c r="M86" s="69"/>
      <c r="N86" s="33"/>
      <c r="O86" s="33"/>
      <c r="P86" s="33"/>
      <c r="Q86" s="33"/>
      <c r="R86" s="33"/>
      <c r="S86" s="33"/>
      <c r="T86" s="70"/>
      <c r="AT86" s="15" t="s">
        <v>134</v>
      </c>
      <c r="AU86" s="15" t="s">
        <v>83</v>
      </c>
    </row>
    <row r="87" spans="2:47" s="1" customFormat="1" ht="108">
      <c r="B87" s="32"/>
      <c r="C87" s="54"/>
      <c r="D87" s="190" t="s">
        <v>335</v>
      </c>
      <c r="E87" s="54"/>
      <c r="F87" s="194" t="s">
        <v>525</v>
      </c>
      <c r="G87" s="54"/>
      <c r="H87" s="54"/>
      <c r="I87" s="148"/>
      <c r="J87" s="54"/>
      <c r="K87" s="54"/>
      <c r="L87" s="52"/>
      <c r="M87" s="69"/>
      <c r="N87" s="33"/>
      <c r="O87" s="33"/>
      <c r="P87" s="33"/>
      <c r="Q87" s="33"/>
      <c r="R87" s="33"/>
      <c r="S87" s="33"/>
      <c r="T87" s="70"/>
      <c r="AT87" s="15" t="s">
        <v>335</v>
      </c>
      <c r="AU87" s="15" t="s">
        <v>83</v>
      </c>
    </row>
    <row r="88" spans="2:63" s="10" customFormat="1" ht="29.85" customHeight="1">
      <c r="B88" s="161"/>
      <c r="C88" s="162"/>
      <c r="D88" s="175" t="s">
        <v>73</v>
      </c>
      <c r="E88" s="176" t="s">
        <v>526</v>
      </c>
      <c r="F88" s="176" t="s">
        <v>527</v>
      </c>
      <c r="G88" s="162"/>
      <c r="H88" s="162"/>
      <c r="I88" s="165"/>
      <c r="J88" s="177">
        <f>BK88</f>
        <v>0</v>
      </c>
      <c r="K88" s="162"/>
      <c r="L88" s="167"/>
      <c r="M88" s="168"/>
      <c r="N88" s="169"/>
      <c r="O88" s="169"/>
      <c r="P88" s="170">
        <f>SUM(P89:P101)</f>
        <v>0</v>
      </c>
      <c r="Q88" s="169"/>
      <c r="R88" s="170">
        <f>SUM(R89:R101)</f>
        <v>0</v>
      </c>
      <c r="S88" s="169"/>
      <c r="T88" s="171">
        <f>SUM(T89:T101)</f>
        <v>0</v>
      </c>
      <c r="AR88" s="172" t="s">
        <v>132</v>
      </c>
      <c r="AT88" s="173" t="s">
        <v>73</v>
      </c>
      <c r="AU88" s="173" t="s">
        <v>22</v>
      </c>
      <c r="AY88" s="172" t="s">
        <v>125</v>
      </c>
      <c r="BK88" s="174">
        <f>SUM(BK89:BK101)</f>
        <v>0</v>
      </c>
    </row>
    <row r="89" spans="2:65" s="1" customFormat="1" ht="20.45" customHeight="1">
      <c r="B89" s="32"/>
      <c r="C89" s="178" t="s">
        <v>144</v>
      </c>
      <c r="D89" s="178" t="s">
        <v>127</v>
      </c>
      <c r="E89" s="179" t="s">
        <v>528</v>
      </c>
      <c r="F89" s="180" t="s">
        <v>529</v>
      </c>
      <c r="G89" s="181" t="s">
        <v>517</v>
      </c>
      <c r="H89" s="182">
        <v>1</v>
      </c>
      <c r="I89" s="183"/>
      <c r="J89" s="184">
        <f>ROUND(I89*H89,2)</f>
        <v>0</v>
      </c>
      <c r="K89" s="180" t="s">
        <v>20</v>
      </c>
      <c r="L89" s="52"/>
      <c r="M89" s="185" t="s">
        <v>20</v>
      </c>
      <c r="N89" s="186" t="s">
        <v>45</v>
      </c>
      <c r="O89" s="33"/>
      <c r="P89" s="187">
        <f>O89*H89</f>
        <v>0</v>
      </c>
      <c r="Q89" s="187">
        <v>0</v>
      </c>
      <c r="R89" s="187">
        <f>Q89*H89</f>
        <v>0</v>
      </c>
      <c r="S89" s="187">
        <v>0</v>
      </c>
      <c r="T89" s="188">
        <f>S89*H89</f>
        <v>0</v>
      </c>
      <c r="AR89" s="15" t="s">
        <v>518</v>
      </c>
      <c r="AT89" s="15" t="s">
        <v>127</v>
      </c>
      <c r="AU89" s="15" t="s">
        <v>83</v>
      </c>
      <c r="AY89" s="15" t="s">
        <v>125</v>
      </c>
      <c r="BE89" s="189">
        <f>IF(N89="základní",J89,0)</f>
        <v>0</v>
      </c>
      <c r="BF89" s="189">
        <f>IF(N89="snížená",J89,0)</f>
        <v>0</v>
      </c>
      <c r="BG89" s="189">
        <f>IF(N89="zákl. přenesená",J89,0)</f>
        <v>0</v>
      </c>
      <c r="BH89" s="189">
        <f>IF(N89="sníž. přenesená",J89,0)</f>
        <v>0</v>
      </c>
      <c r="BI89" s="189">
        <f>IF(N89="nulová",J89,0)</f>
        <v>0</v>
      </c>
      <c r="BJ89" s="15" t="s">
        <v>22</v>
      </c>
      <c r="BK89" s="189">
        <f>ROUND(I89*H89,2)</f>
        <v>0</v>
      </c>
      <c r="BL89" s="15" t="s">
        <v>518</v>
      </c>
      <c r="BM89" s="15" t="s">
        <v>530</v>
      </c>
    </row>
    <row r="90" spans="2:47" s="1" customFormat="1" ht="40.5">
      <c r="B90" s="32"/>
      <c r="C90" s="54"/>
      <c r="D90" s="192" t="s">
        <v>335</v>
      </c>
      <c r="E90" s="54"/>
      <c r="F90" s="193" t="s">
        <v>531</v>
      </c>
      <c r="G90" s="54"/>
      <c r="H90" s="54"/>
      <c r="I90" s="148"/>
      <c r="J90" s="54"/>
      <c r="K90" s="54"/>
      <c r="L90" s="52"/>
      <c r="M90" s="69"/>
      <c r="N90" s="33"/>
      <c r="O90" s="33"/>
      <c r="P90" s="33"/>
      <c r="Q90" s="33"/>
      <c r="R90" s="33"/>
      <c r="S90" s="33"/>
      <c r="T90" s="70"/>
      <c r="AT90" s="15" t="s">
        <v>335</v>
      </c>
      <c r="AU90" s="15" t="s">
        <v>83</v>
      </c>
    </row>
    <row r="91" spans="2:65" s="1" customFormat="1" ht="20.45" customHeight="1">
      <c r="B91" s="32"/>
      <c r="C91" s="178" t="s">
        <v>132</v>
      </c>
      <c r="D91" s="178" t="s">
        <v>127</v>
      </c>
      <c r="E91" s="179" t="s">
        <v>532</v>
      </c>
      <c r="F91" s="180" t="s">
        <v>533</v>
      </c>
      <c r="G91" s="181" t="s">
        <v>517</v>
      </c>
      <c r="H91" s="182">
        <v>1</v>
      </c>
      <c r="I91" s="183"/>
      <c r="J91" s="184">
        <f>ROUND(I91*H91,2)</f>
        <v>0</v>
      </c>
      <c r="K91" s="180" t="s">
        <v>20</v>
      </c>
      <c r="L91" s="52"/>
      <c r="M91" s="185" t="s">
        <v>20</v>
      </c>
      <c r="N91" s="186" t="s">
        <v>45</v>
      </c>
      <c r="O91" s="33"/>
      <c r="P91" s="187">
        <f>O91*H91</f>
        <v>0</v>
      </c>
      <c r="Q91" s="187">
        <v>0</v>
      </c>
      <c r="R91" s="187">
        <f>Q91*H91</f>
        <v>0</v>
      </c>
      <c r="S91" s="187">
        <v>0</v>
      </c>
      <c r="T91" s="188">
        <f>S91*H91</f>
        <v>0</v>
      </c>
      <c r="AR91" s="15" t="s">
        <v>518</v>
      </c>
      <c r="AT91" s="15" t="s">
        <v>127</v>
      </c>
      <c r="AU91" s="15" t="s">
        <v>83</v>
      </c>
      <c r="AY91" s="15" t="s">
        <v>125</v>
      </c>
      <c r="BE91" s="189">
        <f>IF(N91="základní",J91,0)</f>
        <v>0</v>
      </c>
      <c r="BF91" s="189">
        <f>IF(N91="snížená",J91,0)</f>
        <v>0</v>
      </c>
      <c r="BG91" s="189">
        <f>IF(N91="zákl. přenesená",J91,0)</f>
        <v>0</v>
      </c>
      <c r="BH91" s="189">
        <f>IF(N91="sníž. přenesená",J91,0)</f>
        <v>0</v>
      </c>
      <c r="BI91" s="189">
        <f>IF(N91="nulová",J91,0)</f>
        <v>0</v>
      </c>
      <c r="BJ91" s="15" t="s">
        <v>22</v>
      </c>
      <c r="BK91" s="189">
        <f>ROUND(I91*H91,2)</f>
        <v>0</v>
      </c>
      <c r="BL91" s="15" t="s">
        <v>518</v>
      </c>
      <c r="BM91" s="15" t="s">
        <v>534</v>
      </c>
    </row>
    <row r="92" spans="2:47" s="1" customFormat="1" ht="54">
      <c r="B92" s="32"/>
      <c r="C92" s="54"/>
      <c r="D92" s="192" t="s">
        <v>335</v>
      </c>
      <c r="E92" s="54"/>
      <c r="F92" s="193" t="s">
        <v>535</v>
      </c>
      <c r="G92" s="54"/>
      <c r="H92" s="54"/>
      <c r="I92" s="148"/>
      <c r="J92" s="54"/>
      <c r="K92" s="54"/>
      <c r="L92" s="52"/>
      <c r="M92" s="69"/>
      <c r="N92" s="33"/>
      <c r="O92" s="33"/>
      <c r="P92" s="33"/>
      <c r="Q92" s="33"/>
      <c r="R92" s="33"/>
      <c r="S92" s="33"/>
      <c r="T92" s="70"/>
      <c r="AT92" s="15" t="s">
        <v>335</v>
      </c>
      <c r="AU92" s="15" t="s">
        <v>83</v>
      </c>
    </row>
    <row r="93" spans="2:65" s="1" customFormat="1" ht="28.9" customHeight="1">
      <c r="B93" s="32"/>
      <c r="C93" s="178" t="s">
        <v>159</v>
      </c>
      <c r="D93" s="178" t="s">
        <v>127</v>
      </c>
      <c r="E93" s="179" t="s">
        <v>536</v>
      </c>
      <c r="F93" s="180" t="s">
        <v>537</v>
      </c>
      <c r="G93" s="181" t="s">
        <v>356</v>
      </c>
      <c r="H93" s="182">
        <v>1</v>
      </c>
      <c r="I93" s="183"/>
      <c r="J93" s="184">
        <f>ROUND(I93*H93,2)</f>
        <v>0</v>
      </c>
      <c r="K93" s="180" t="s">
        <v>20</v>
      </c>
      <c r="L93" s="52"/>
      <c r="M93" s="185" t="s">
        <v>20</v>
      </c>
      <c r="N93" s="186" t="s">
        <v>45</v>
      </c>
      <c r="O93" s="33"/>
      <c r="P93" s="187">
        <f>O93*H93</f>
        <v>0</v>
      </c>
      <c r="Q93" s="187">
        <v>0</v>
      </c>
      <c r="R93" s="187">
        <f>Q93*H93</f>
        <v>0</v>
      </c>
      <c r="S93" s="187">
        <v>0</v>
      </c>
      <c r="T93" s="188">
        <f>S93*H93</f>
        <v>0</v>
      </c>
      <c r="AR93" s="15" t="s">
        <v>518</v>
      </c>
      <c r="AT93" s="15" t="s">
        <v>127</v>
      </c>
      <c r="AU93" s="15" t="s">
        <v>83</v>
      </c>
      <c r="AY93" s="15" t="s">
        <v>125</v>
      </c>
      <c r="BE93" s="189">
        <f>IF(N93="základní",J93,0)</f>
        <v>0</v>
      </c>
      <c r="BF93" s="189">
        <f>IF(N93="snížená",J93,0)</f>
        <v>0</v>
      </c>
      <c r="BG93" s="189">
        <f>IF(N93="zákl. přenesená",J93,0)</f>
        <v>0</v>
      </c>
      <c r="BH93" s="189">
        <f>IF(N93="sníž. přenesená",J93,0)</f>
        <v>0</v>
      </c>
      <c r="BI93" s="189">
        <f>IF(N93="nulová",J93,0)</f>
        <v>0</v>
      </c>
      <c r="BJ93" s="15" t="s">
        <v>22</v>
      </c>
      <c r="BK93" s="189">
        <f>ROUND(I93*H93,2)</f>
        <v>0</v>
      </c>
      <c r="BL93" s="15" t="s">
        <v>518</v>
      </c>
      <c r="BM93" s="15" t="s">
        <v>538</v>
      </c>
    </row>
    <row r="94" spans="2:47" s="1" customFormat="1" ht="27">
      <c r="B94" s="32"/>
      <c r="C94" s="54"/>
      <c r="D94" s="190" t="s">
        <v>134</v>
      </c>
      <c r="E94" s="54"/>
      <c r="F94" s="191" t="s">
        <v>539</v>
      </c>
      <c r="G94" s="54"/>
      <c r="H94" s="54"/>
      <c r="I94" s="148"/>
      <c r="J94" s="54"/>
      <c r="K94" s="54"/>
      <c r="L94" s="52"/>
      <c r="M94" s="69"/>
      <c r="N94" s="33"/>
      <c r="O94" s="33"/>
      <c r="P94" s="33"/>
      <c r="Q94" s="33"/>
      <c r="R94" s="33"/>
      <c r="S94" s="33"/>
      <c r="T94" s="70"/>
      <c r="AT94" s="15" t="s">
        <v>134</v>
      </c>
      <c r="AU94" s="15" t="s">
        <v>83</v>
      </c>
    </row>
    <row r="95" spans="2:47" s="1" customFormat="1" ht="67.5">
      <c r="B95" s="32"/>
      <c r="C95" s="54"/>
      <c r="D95" s="192" t="s">
        <v>335</v>
      </c>
      <c r="E95" s="54"/>
      <c r="F95" s="193" t="s">
        <v>540</v>
      </c>
      <c r="G95" s="54"/>
      <c r="H95" s="54"/>
      <c r="I95" s="148"/>
      <c r="J95" s="54"/>
      <c r="K95" s="54"/>
      <c r="L95" s="52"/>
      <c r="M95" s="69"/>
      <c r="N95" s="33"/>
      <c r="O95" s="33"/>
      <c r="P95" s="33"/>
      <c r="Q95" s="33"/>
      <c r="R95" s="33"/>
      <c r="S95" s="33"/>
      <c r="T95" s="70"/>
      <c r="AT95" s="15" t="s">
        <v>335</v>
      </c>
      <c r="AU95" s="15" t="s">
        <v>83</v>
      </c>
    </row>
    <row r="96" spans="2:65" s="1" customFormat="1" ht="51.6" customHeight="1">
      <c r="B96" s="32"/>
      <c r="C96" s="178" t="s">
        <v>166</v>
      </c>
      <c r="D96" s="178" t="s">
        <v>127</v>
      </c>
      <c r="E96" s="179" t="s">
        <v>541</v>
      </c>
      <c r="F96" s="180" t="s">
        <v>542</v>
      </c>
      <c r="G96" s="181" t="s">
        <v>356</v>
      </c>
      <c r="H96" s="182">
        <v>1</v>
      </c>
      <c r="I96" s="183"/>
      <c r="J96" s="184">
        <f>ROUND(I96*H96,2)</f>
        <v>0</v>
      </c>
      <c r="K96" s="180" t="s">
        <v>20</v>
      </c>
      <c r="L96" s="52"/>
      <c r="M96" s="185" t="s">
        <v>20</v>
      </c>
      <c r="N96" s="186" t="s">
        <v>45</v>
      </c>
      <c r="O96" s="33"/>
      <c r="P96" s="187">
        <f>O96*H96</f>
        <v>0</v>
      </c>
      <c r="Q96" s="187">
        <v>0</v>
      </c>
      <c r="R96" s="187">
        <f>Q96*H96</f>
        <v>0</v>
      </c>
      <c r="S96" s="187">
        <v>0</v>
      </c>
      <c r="T96" s="188">
        <f>S96*H96</f>
        <v>0</v>
      </c>
      <c r="AR96" s="15" t="s">
        <v>518</v>
      </c>
      <c r="AT96" s="15" t="s">
        <v>127</v>
      </c>
      <c r="AU96" s="15" t="s">
        <v>83</v>
      </c>
      <c r="AY96" s="15" t="s">
        <v>125</v>
      </c>
      <c r="BE96" s="189">
        <f>IF(N96="základní",J96,0)</f>
        <v>0</v>
      </c>
      <c r="BF96" s="189">
        <f>IF(N96="snížená",J96,0)</f>
        <v>0</v>
      </c>
      <c r="BG96" s="189">
        <f>IF(N96="zákl. přenesená",J96,0)</f>
        <v>0</v>
      </c>
      <c r="BH96" s="189">
        <f>IF(N96="sníž. přenesená",J96,0)</f>
        <v>0</v>
      </c>
      <c r="BI96" s="189">
        <f>IF(N96="nulová",J96,0)</f>
        <v>0</v>
      </c>
      <c r="BJ96" s="15" t="s">
        <v>22</v>
      </c>
      <c r="BK96" s="189">
        <f>ROUND(I96*H96,2)</f>
        <v>0</v>
      </c>
      <c r="BL96" s="15" t="s">
        <v>518</v>
      </c>
      <c r="BM96" s="15" t="s">
        <v>543</v>
      </c>
    </row>
    <row r="97" spans="2:47" s="1" customFormat="1" ht="40.5">
      <c r="B97" s="32"/>
      <c r="C97" s="54"/>
      <c r="D97" s="192" t="s">
        <v>134</v>
      </c>
      <c r="E97" s="54"/>
      <c r="F97" s="219" t="s">
        <v>544</v>
      </c>
      <c r="G97" s="54"/>
      <c r="H97" s="54"/>
      <c r="I97" s="148"/>
      <c r="J97" s="54"/>
      <c r="K97" s="54"/>
      <c r="L97" s="52"/>
      <c r="M97" s="69"/>
      <c r="N97" s="33"/>
      <c r="O97" s="33"/>
      <c r="P97" s="33"/>
      <c r="Q97" s="33"/>
      <c r="R97" s="33"/>
      <c r="S97" s="33"/>
      <c r="T97" s="70"/>
      <c r="AT97" s="15" t="s">
        <v>134</v>
      </c>
      <c r="AU97" s="15" t="s">
        <v>83</v>
      </c>
    </row>
    <row r="98" spans="2:65" s="1" customFormat="1" ht="20.45" customHeight="1">
      <c r="B98" s="32"/>
      <c r="C98" s="178" t="s">
        <v>173</v>
      </c>
      <c r="D98" s="178" t="s">
        <v>127</v>
      </c>
      <c r="E98" s="179" t="s">
        <v>545</v>
      </c>
      <c r="F98" s="180" t="s">
        <v>546</v>
      </c>
      <c r="G98" s="181" t="s">
        <v>356</v>
      </c>
      <c r="H98" s="182">
        <v>1</v>
      </c>
      <c r="I98" s="183"/>
      <c r="J98" s="184">
        <f>ROUND(I98*H98,2)</f>
        <v>0</v>
      </c>
      <c r="K98" s="180" t="s">
        <v>20</v>
      </c>
      <c r="L98" s="52"/>
      <c r="M98" s="185" t="s">
        <v>20</v>
      </c>
      <c r="N98" s="186" t="s">
        <v>45</v>
      </c>
      <c r="O98" s="33"/>
      <c r="P98" s="187">
        <f>O98*H98</f>
        <v>0</v>
      </c>
      <c r="Q98" s="187">
        <v>0</v>
      </c>
      <c r="R98" s="187">
        <f>Q98*H98</f>
        <v>0</v>
      </c>
      <c r="S98" s="187">
        <v>0</v>
      </c>
      <c r="T98" s="188">
        <f>S98*H98</f>
        <v>0</v>
      </c>
      <c r="AR98" s="15" t="s">
        <v>518</v>
      </c>
      <c r="AT98" s="15" t="s">
        <v>127</v>
      </c>
      <c r="AU98" s="15" t="s">
        <v>83</v>
      </c>
      <c r="AY98" s="15" t="s">
        <v>125</v>
      </c>
      <c r="BE98" s="189">
        <f>IF(N98="základní",J98,0)</f>
        <v>0</v>
      </c>
      <c r="BF98" s="189">
        <f>IF(N98="snížená",J98,0)</f>
        <v>0</v>
      </c>
      <c r="BG98" s="189">
        <f>IF(N98="zákl. přenesená",J98,0)</f>
        <v>0</v>
      </c>
      <c r="BH98" s="189">
        <f>IF(N98="sníž. přenesená",J98,0)</f>
        <v>0</v>
      </c>
      <c r="BI98" s="189">
        <f>IF(N98="nulová",J98,0)</f>
        <v>0</v>
      </c>
      <c r="BJ98" s="15" t="s">
        <v>22</v>
      </c>
      <c r="BK98" s="189">
        <f>ROUND(I98*H98,2)</f>
        <v>0</v>
      </c>
      <c r="BL98" s="15" t="s">
        <v>518</v>
      </c>
      <c r="BM98" s="15" t="s">
        <v>547</v>
      </c>
    </row>
    <row r="99" spans="2:47" s="1" customFormat="1" ht="40.5">
      <c r="B99" s="32"/>
      <c r="C99" s="54"/>
      <c r="D99" s="192" t="s">
        <v>134</v>
      </c>
      <c r="E99" s="54"/>
      <c r="F99" s="219" t="s">
        <v>544</v>
      </c>
      <c r="G99" s="54"/>
      <c r="H99" s="54"/>
      <c r="I99" s="148"/>
      <c r="J99" s="54"/>
      <c r="K99" s="54"/>
      <c r="L99" s="52"/>
      <c r="M99" s="69"/>
      <c r="N99" s="33"/>
      <c r="O99" s="33"/>
      <c r="P99" s="33"/>
      <c r="Q99" s="33"/>
      <c r="R99" s="33"/>
      <c r="S99" s="33"/>
      <c r="T99" s="70"/>
      <c r="AT99" s="15" t="s">
        <v>134</v>
      </c>
      <c r="AU99" s="15" t="s">
        <v>83</v>
      </c>
    </row>
    <row r="100" spans="2:65" s="1" customFormat="1" ht="40.15" customHeight="1">
      <c r="B100" s="32"/>
      <c r="C100" s="178" t="s">
        <v>163</v>
      </c>
      <c r="D100" s="178" t="s">
        <v>127</v>
      </c>
      <c r="E100" s="179" t="s">
        <v>548</v>
      </c>
      <c r="F100" s="180" t="s">
        <v>549</v>
      </c>
      <c r="G100" s="181" t="s">
        <v>517</v>
      </c>
      <c r="H100" s="182">
        <v>1</v>
      </c>
      <c r="I100" s="183"/>
      <c r="J100" s="184">
        <f>ROUND(I100*H100,2)</f>
        <v>0</v>
      </c>
      <c r="K100" s="180" t="s">
        <v>20</v>
      </c>
      <c r="L100" s="52"/>
      <c r="M100" s="185" t="s">
        <v>20</v>
      </c>
      <c r="N100" s="186" t="s">
        <v>45</v>
      </c>
      <c r="O100" s="33"/>
      <c r="P100" s="187">
        <f>O100*H100</f>
        <v>0</v>
      </c>
      <c r="Q100" s="187">
        <v>0</v>
      </c>
      <c r="R100" s="187">
        <f>Q100*H100</f>
        <v>0</v>
      </c>
      <c r="S100" s="187">
        <v>0</v>
      </c>
      <c r="T100" s="188">
        <f>S100*H100</f>
        <v>0</v>
      </c>
      <c r="AR100" s="15" t="s">
        <v>518</v>
      </c>
      <c r="AT100" s="15" t="s">
        <v>127</v>
      </c>
      <c r="AU100" s="15" t="s">
        <v>83</v>
      </c>
      <c r="AY100" s="15" t="s">
        <v>125</v>
      </c>
      <c r="BE100" s="189">
        <f>IF(N100="základní",J100,0)</f>
        <v>0</v>
      </c>
      <c r="BF100" s="189">
        <f>IF(N100="snížená",J100,0)</f>
        <v>0</v>
      </c>
      <c r="BG100" s="189">
        <f>IF(N100="zákl. přenesená",J100,0)</f>
        <v>0</v>
      </c>
      <c r="BH100" s="189">
        <f>IF(N100="sníž. přenesená",J100,0)</f>
        <v>0</v>
      </c>
      <c r="BI100" s="189">
        <f>IF(N100="nulová",J100,0)</f>
        <v>0</v>
      </c>
      <c r="BJ100" s="15" t="s">
        <v>22</v>
      </c>
      <c r="BK100" s="189">
        <f>ROUND(I100*H100,2)</f>
        <v>0</v>
      </c>
      <c r="BL100" s="15" t="s">
        <v>518</v>
      </c>
      <c r="BM100" s="15" t="s">
        <v>550</v>
      </c>
    </row>
    <row r="101" spans="2:47" s="1" customFormat="1" ht="27">
      <c r="B101" s="32"/>
      <c r="C101" s="54"/>
      <c r="D101" s="190" t="s">
        <v>335</v>
      </c>
      <c r="E101" s="54"/>
      <c r="F101" s="194" t="s">
        <v>551</v>
      </c>
      <c r="G101" s="54"/>
      <c r="H101" s="54"/>
      <c r="I101" s="148"/>
      <c r="J101" s="54"/>
      <c r="K101" s="54"/>
      <c r="L101" s="52"/>
      <c r="M101" s="221"/>
      <c r="N101" s="222"/>
      <c r="O101" s="222"/>
      <c r="P101" s="222"/>
      <c r="Q101" s="222"/>
      <c r="R101" s="222"/>
      <c r="S101" s="222"/>
      <c r="T101" s="223"/>
      <c r="AT101" s="15" t="s">
        <v>335</v>
      </c>
      <c r="AU101" s="15" t="s">
        <v>83</v>
      </c>
    </row>
    <row r="102" spans="2:12" s="1" customFormat="1" ht="6.95" customHeight="1">
      <c r="B102" s="47"/>
      <c r="C102" s="48"/>
      <c r="D102" s="48"/>
      <c r="E102" s="48"/>
      <c r="F102" s="48"/>
      <c r="G102" s="48"/>
      <c r="H102" s="48"/>
      <c r="I102" s="122"/>
      <c r="J102" s="48"/>
      <c r="K102" s="48"/>
      <c r="L102" s="52"/>
    </row>
  </sheetData>
  <sheetProtection password="CC35" sheet="1" objects="1" scenarios="1" formatColumns="0" formatRows="0" sort="0" autoFilter="0"/>
  <autoFilter ref="C78:K78"/>
  <mergeCells count="9">
    <mergeCell ref="E69:H69"/>
    <mergeCell ref="E71:H7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portrait" paperSize="9" scale="82"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16015625" defaultRowHeight="13.5"/>
  <cols>
    <col min="1" max="1" width="8.33203125" style="233" customWidth="1"/>
    <col min="2" max="2" width="1.66796875" style="233" customWidth="1"/>
    <col min="3" max="4" width="5" style="233" customWidth="1"/>
    <col min="5" max="5" width="11.66015625" style="233" customWidth="1"/>
    <col min="6" max="6" width="9.16015625" style="233" customWidth="1"/>
    <col min="7" max="7" width="5" style="233" customWidth="1"/>
    <col min="8" max="8" width="77.83203125" style="233" customWidth="1"/>
    <col min="9" max="10" width="20" style="233" customWidth="1"/>
    <col min="11" max="11" width="1.66796875" style="233" customWidth="1"/>
    <col min="12" max="16384" width="9.16015625" style="233" customWidth="1"/>
  </cols>
  <sheetData>
    <row r="1" ht="37.5" customHeight="1"/>
    <row r="2" spans="2:11" ht="7.5" customHeight="1">
      <c r="B2" s="234"/>
      <c r="C2" s="235"/>
      <c r="D2" s="235"/>
      <c r="E2" s="235"/>
      <c r="F2" s="235"/>
      <c r="G2" s="235"/>
      <c r="H2" s="235"/>
      <c r="I2" s="235"/>
      <c r="J2" s="235"/>
      <c r="K2" s="236"/>
    </row>
    <row r="3" spans="2:11" s="239" customFormat="1" ht="45" customHeight="1">
      <c r="B3" s="237"/>
      <c r="C3" s="353" t="s">
        <v>559</v>
      </c>
      <c r="D3" s="353"/>
      <c r="E3" s="353"/>
      <c r="F3" s="353"/>
      <c r="G3" s="353"/>
      <c r="H3" s="353"/>
      <c r="I3" s="353"/>
      <c r="J3" s="353"/>
      <c r="K3" s="238"/>
    </row>
    <row r="4" spans="2:11" ht="25.5" customHeight="1">
      <c r="B4" s="240"/>
      <c r="C4" s="354" t="s">
        <v>560</v>
      </c>
      <c r="D4" s="354"/>
      <c r="E4" s="354"/>
      <c r="F4" s="354"/>
      <c r="G4" s="354"/>
      <c r="H4" s="354"/>
      <c r="I4" s="354"/>
      <c r="J4" s="354"/>
      <c r="K4" s="241"/>
    </row>
    <row r="5" spans="2:11" ht="5.25" customHeight="1">
      <c r="B5" s="240"/>
      <c r="C5" s="242"/>
      <c r="D5" s="242"/>
      <c r="E5" s="242"/>
      <c r="F5" s="242"/>
      <c r="G5" s="242"/>
      <c r="H5" s="242"/>
      <c r="I5" s="242"/>
      <c r="J5" s="242"/>
      <c r="K5" s="241"/>
    </row>
    <row r="6" spans="2:11" ht="15" customHeight="1">
      <c r="B6" s="240"/>
      <c r="C6" s="352" t="s">
        <v>561</v>
      </c>
      <c r="D6" s="352"/>
      <c r="E6" s="352"/>
      <c r="F6" s="352"/>
      <c r="G6" s="352"/>
      <c r="H6" s="352"/>
      <c r="I6" s="352"/>
      <c r="J6" s="352"/>
      <c r="K6" s="241"/>
    </row>
    <row r="7" spans="2:11" ht="15" customHeight="1">
      <c r="B7" s="243"/>
      <c r="C7" s="352" t="s">
        <v>562</v>
      </c>
      <c r="D7" s="352"/>
      <c r="E7" s="352"/>
      <c r="F7" s="352"/>
      <c r="G7" s="352"/>
      <c r="H7" s="352"/>
      <c r="I7" s="352"/>
      <c r="J7" s="352"/>
      <c r="K7" s="241"/>
    </row>
    <row r="8" spans="2:11" ht="12.75" customHeight="1">
      <c r="B8" s="243"/>
      <c r="C8" s="244"/>
      <c r="D8" s="244"/>
      <c r="E8" s="244"/>
      <c r="F8" s="244"/>
      <c r="G8" s="244"/>
      <c r="H8" s="244"/>
      <c r="I8" s="244"/>
      <c r="J8" s="244"/>
      <c r="K8" s="241"/>
    </row>
    <row r="9" spans="2:11" ht="15" customHeight="1">
      <c r="B9" s="243"/>
      <c r="C9" s="352" t="s">
        <v>563</v>
      </c>
      <c r="D9" s="352"/>
      <c r="E9" s="352"/>
      <c r="F9" s="352"/>
      <c r="G9" s="352"/>
      <c r="H9" s="352"/>
      <c r="I9" s="352"/>
      <c r="J9" s="352"/>
      <c r="K9" s="241"/>
    </row>
    <row r="10" spans="2:11" ht="15" customHeight="1">
      <c r="B10" s="243"/>
      <c r="C10" s="244"/>
      <c r="D10" s="352" t="s">
        <v>564</v>
      </c>
      <c r="E10" s="352"/>
      <c r="F10" s="352"/>
      <c r="G10" s="352"/>
      <c r="H10" s="352"/>
      <c r="I10" s="352"/>
      <c r="J10" s="352"/>
      <c r="K10" s="241"/>
    </row>
    <row r="11" spans="2:11" ht="15" customHeight="1">
      <c r="B11" s="243"/>
      <c r="C11" s="245"/>
      <c r="D11" s="352" t="s">
        <v>565</v>
      </c>
      <c r="E11" s="352"/>
      <c r="F11" s="352"/>
      <c r="G11" s="352"/>
      <c r="H11" s="352"/>
      <c r="I11" s="352"/>
      <c r="J11" s="352"/>
      <c r="K11" s="241"/>
    </row>
    <row r="12" spans="2:11" ht="12.75" customHeight="1">
      <c r="B12" s="243"/>
      <c r="C12" s="245"/>
      <c r="D12" s="245"/>
      <c r="E12" s="245"/>
      <c r="F12" s="245"/>
      <c r="G12" s="245"/>
      <c r="H12" s="245"/>
      <c r="I12" s="245"/>
      <c r="J12" s="245"/>
      <c r="K12" s="241"/>
    </row>
    <row r="13" spans="2:11" ht="15" customHeight="1">
      <c r="B13" s="243"/>
      <c r="C13" s="245"/>
      <c r="D13" s="352" t="s">
        <v>566</v>
      </c>
      <c r="E13" s="352"/>
      <c r="F13" s="352"/>
      <c r="G13" s="352"/>
      <c r="H13" s="352"/>
      <c r="I13" s="352"/>
      <c r="J13" s="352"/>
      <c r="K13" s="241"/>
    </row>
    <row r="14" spans="2:11" ht="15" customHeight="1">
      <c r="B14" s="243"/>
      <c r="C14" s="245"/>
      <c r="D14" s="352" t="s">
        <v>567</v>
      </c>
      <c r="E14" s="352"/>
      <c r="F14" s="352"/>
      <c r="G14" s="352"/>
      <c r="H14" s="352"/>
      <c r="I14" s="352"/>
      <c r="J14" s="352"/>
      <c r="K14" s="241"/>
    </row>
    <row r="15" spans="2:11" ht="15" customHeight="1">
      <c r="B15" s="243"/>
      <c r="C15" s="245"/>
      <c r="D15" s="352" t="s">
        <v>568</v>
      </c>
      <c r="E15" s="352"/>
      <c r="F15" s="352"/>
      <c r="G15" s="352"/>
      <c r="H15" s="352"/>
      <c r="I15" s="352"/>
      <c r="J15" s="352"/>
      <c r="K15" s="241"/>
    </row>
    <row r="16" spans="2:11" ht="15" customHeight="1">
      <c r="B16" s="243"/>
      <c r="C16" s="245"/>
      <c r="D16" s="245"/>
      <c r="E16" s="246" t="s">
        <v>80</v>
      </c>
      <c r="F16" s="352" t="s">
        <v>569</v>
      </c>
      <c r="G16" s="352"/>
      <c r="H16" s="352"/>
      <c r="I16" s="352"/>
      <c r="J16" s="352"/>
      <c r="K16" s="241"/>
    </row>
    <row r="17" spans="2:11" ht="15" customHeight="1">
      <c r="B17" s="243"/>
      <c r="C17" s="245"/>
      <c r="D17" s="245"/>
      <c r="E17" s="246" t="s">
        <v>570</v>
      </c>
      <c r="F17" s="352" t="s">
        <v>571</v>
      </c>
      <c r="G17" s="352"/>
      <c r="H17" s="352"/>
      <c r="I17" s="352"/>
      <c r="J17" s="352"/>
      <c r="K17" s="241"/>
    </row>
    <row r="18" spans="2:11" ht="15" customHeight="1">
      <c r="B18" s="243"/>
      <c r="C18" s="245"/>
      <c r="D18" s="245"/>
      <c r="E18" s="246" t="s">
        <v>572</v>
      </c>
      <c r="F18" s="352" t="s">
        <v>573</v>
      </c>
      <c r="G18" s="352"/>
      <c r="H18" s="352"/>
      <c r="I18" s="352"/>
      <c r="J18" s="352"/>
      <c r="K18" s="241"/>
    </row>
    <row r="19" spans="2:11" ht="15" customHeight="1">
      <c r="B19" s="243"/>
      <c r="C19" s="245"/>
      <c r="D19" s="245"/>
      <c r="E19" s="246" t="s">
        <v>88</v>
      </c>
      <c r="F19" s="352" t="s">
        <v>89</v>
      </c>
      <c r="G19" s="352"/>
      <c r="H19" s="352"/>
      <c r="I19" s="352"/>
      <c r="J19" s="352"/>
      <c r="K19" s="241"/>
    </row>
    <row r="20" spans="2:11" ht="15" customHeight="1">
      <c r="B20" s="243"/>
      <c r="C20" s="245"/>
      <c r="D20" s="245"/>
      <c r="E20" s="246" t="s">
        <v>574</v>
      </c>
      <c r="F20" s="352" t="s">
        <v>575</v>
      </c>
      <c r="G20" s="352"/>
      <c r="H20" s="352"/>
      <c r="I20" s="352"/>
      <c r="J20" s="352"/>
      <c r="K20" s="241"/>
    </row>
    <row r="21" spans="2:11" ht="15" customHeight="1">
      <c r="B21" s="243"/>
      <c r="C21" s="245"/>
      <c r="D21" s="245"/>
      <c r="E21" s="246" t="s">
        <v>576</v>
      </c>
      <c r="F21" s="352" t="s">
        <v>577</v>
      </c>
      <c r="G21" s="352"/>
      <c r="H21" s="352"/>
      <c r="I21" s="352"/>
      <c r="J21" s="352"/>
      <c r="K21" s="241"/>
    </row>
    <row r="22" spans="2:11" ht="12.75" customHeight="1">
      <c r="B22" s="243"/>
      <c r="C22" s="245"/>
      <c r="D22" s="245"/>
      <c r="E22" s="245"/>
      <c r="F22" s="245"/>
      <c r="G22" s="245"/>
      <c r="H22" s="245"/>
      <c r="I22" s="245"/>
      <c r="J22" s="245"/>
      <c r="K22" s="241"/>
    </row>
    <row r="23" spans="2:11" ht="15" customHeight="1">
      <c r="B23" s="243"/>
      <c r="C23" s="352" t="s">
        <v>578</v>
      </c>
      <c r="D23" s="352"/>
      <c r="E23" s="352"/>
      <c r="F23" s="352"/>
      <c r="G23" s="352"/>
      <c r="H23" s="352"/>
      <c r="I23" s="352"/>
      <c r="J23" s="352"/>
      <c r="K23" s="241"/>
    </row>
    <row r="24" spans="2:11" ht="15" customHeight="1">
      <c r="B24" s="243"/>
      <c r="C24" s="352" t="s">
        <v>579</v>
      </c>
      <c r="D24" s="352"/>
      <c r="E24" s="352"/>
      <c r="F24" s="352"/>
      <c r="G24" s="352"/>
      <c r="H24" s="352"/>
      <c r="I24" s="352"/>
      <c r="J24" s="352"/>
      <c r="K24" s="241"/>
    </row>
    <row r="25" spans="2:11" ht="15" customHeight="1">
      <c r="B25" s="243"/>
      <c r="C25" s="244"/>
      <c r="D25" s="352" t="s">
        <v>580</v>
      </c>
      <c r="E25" s="352"/>
      <c r="F25" s="352"/>
      <c r="G25" s="352"/>
      <c r="H25" s="352"/>
      <c r="I25" s="352"/>
      <c r="J25" s="352"/>
      <c r="K25" s="241"/>
    </row>
    <row r="26" spans="2:11" ht="15" customHeight="1">
      <c r="B26" s="243"/>
      <c r="C26" s="245"/>
      <c r="D26" s="352" t="s">
        <v>581</v>
      </c>
      <c r="E26" s="352"/>
      <c r="F26" s="352"/>
      <c r="G26" s="352"/>
      <c r="H26" s="352"/>
      <c r="I26" s="352"/>
      <c r="J26" s="352"/>
      <c r="K26" s="241"/>
    </row>
    <row r="27" spans="2:11" ht="12.75" customHeight="1">
      <c r="B27" s="243"/>
      <c r="C27" s="245"/>
      <c r="D27" s="245"/>
      <c r="E27" s="245"/>
      <c r="F27" s="245"/>
      <c r="G27" s="245"/>
      <c r="H27" s="245"/>
      <c r="I27" s="245"/>
      <c r="J27" s="245"/>
      <c r="K27" s="241"/>
    </row>
    <row r="28" spans="2:11" ht="15" customHeight="1">
      <c r="B28" s="243"/>
      <c r="C28" s="245"/>
      <c r="D28" s="352" t="s">
        <v>582</v>
      </c>
      <c r="E28" s="352"/>
      <c r="F28" s="352"/>
      <c r="G28" s="352"/>
      <c r="H28" s="352"/>
      <c r="I28" s="352"/>
      <c r="J28" s="352"/>
      <c r="K28" s="241"/>
    </row>
    <row r="29" spans="2:11" ht="15" customHeight="1">
      <c r="B29" s="243"/>
      <c r="C29" s="245"/>
      <c r="D29" s="352" t="s">
        <v>583</v>
      </c>
      <c r="E29" s="352"/>
      <c r="F29" s="352"/>
      <c r="G29" s="352"/>
      <c r="H29" s="352"/>
      <c r="I29" s="352"/>
      <c r="J29" s="352"/>
      <c r="K29" s="241"/>
    </row>
    <row r="30" spans="2:11" ht="12.75" customHeight="1">
      <c r="B30" s="243"/>
      <c r="C30" s="245"/>
      <c r="D30" s="245"/>
      <c r="E30" s="245"/>
      <c r="F30" s="245"/>
      <c r="G30" s="245"/>
      <c r="H30" s="245"/>
      <c r="I30" s="245"/>
      <c r="J30" s="245"/>
      <c r="K30" s="241"/>
    </row>
    <row r="31" spans="2:11" ht="15" customHeight="1">
      <c r="B31" s="243"/>
      <c r="C31" s="245"/>
      <c r="D31" s="352" t="s">
        <v>584</v>
      </c>
      <c r="E31" s="352"/>
      <c r="F31" s="352"/>
      <c r="G31" s="352"/>
      <c r="H31" s="352"/>
      <c r="I31" s="352"/>
      <c r="J31" s="352"/>
      <c r="K31" s="241"/>
    </row>
    <row r="32" spans="2:11" ht="15" customHeight="1">
      <c r="B32" s="243"/>
      <c r="C32" s="245"/>
      <c r="D32" s="352" t="s">
        <v>585</v>
      </c>
      <c r="E32" s="352"/>
      <c r="F32" s="352"/>
      <c r="G32" s="352"/>
      <c r="H32" s="352"/>
      <c r="I32" s="352"/>
      <c r="J32" s="352"/>
      <c r="K32" s="241"/>
    </row>
    <row r="33" spans="2:11" ht="15" customHeight="1">
      <c r="B33" s="243"/>
      <c r="C33" s="245"/>
      <c r="D33" s="352" t="s">
        <v>586</v>
      </c>
      <c r="E33" s="352"/>
      <c r="F33" s="352"/>
      <c r="G33" s="352"/>
      <c r="H33" s="352"/>
      <c r="I33" s="352"/>
      <c r="J33" s="352"/>
      <c r="K33" s="241"/>
    </row>
    <row r="34" spans="2:11" ht="15" customHeight="1">
      <c r="B34" s="243"/>
      <c r="C34" s="245"/>
      <c r="D34" s="244"/>
      <c r="E34" s="128" t="s">
        <v>110</v>
      </c>
      <c r="F34" s="244"/>
      <c r="G34" s="352" t="s">
        <v>587</v>
      </c>
      <c r="H34" s="352"/>
      <c r="I34" s="352"/>
      <c r="J34" s="352"/>
      <c r="K34" s="241"/>
    </row>
    <row r="35" spans="2:11" ht="30.75" customHeight="1">
      <c r="B35" s="243"/>
      <c r="C35" s="245"/>
      <c r="D35" s="244"/>
      <c r="E35" s="128" t="s">
        <v>588</v>
      </c>
      <c r="F35" s="244"/>
      <c r="G35" s="352" t="s">
        <v>589</v>
      </c>
      <c r="H35" s="352"/>
      <c r="I35" s="352"/>
      <c r="J35" s="352"/>
      <c r="K35" s="241"/>
    </row>
    <row r="36" spans="2:11" ht="15" customHeight="1">
      <c r="B36" s="243"/>
      <c r="C36" s="245"/>
      <c r="D36" s="244"/>
      <c r="E36" s="128" t="s">
        <v>55</v>
      </c>
      <c r="F36" s="244"/>
      <c r="G36" s="352" t="s">
        <v>590</v>
      </c>
      <c r="H36" s="352"/>
      <c r="I36" s="352"/>
      <c r="J36" s="352"/>
      <c r="K36" s="241"/>
    </row>
    <row r="37" spans="2:11" ht="15" customHeight="1">
      <c r="B37" s="243"/>
      <c r="C37" s="245"/>
      <c r="D37" s="244"/>
      <c r="E37" s="128" t="s">
        <v>111</v>
      </c>
      <c r="F37" s="244"/>
      <c r="G37" s="352" t="s">
        <v>591</v>
      </c>
      <c r="H37" s="352"/>
      <c r="I37" s="352"/>
      <c r="J37" s="352"/>
      <c r="K37" s="241"/>
    </row>
    <row r="38" spans="2:11" ht="15" customHeight="1">
      <c r="B38" s="243"/>
      <c r="C38" s="245"/>
      <c r="D38" s="244"/>
      <c r="E38" s="128" t="s">
        <v>112</v>
      </c>
      <c r="F38" s="244"/>
      <c r="G38" s="352" t="s">
        <v>592</v>
      </c>
      <c r="H38" s="352"/>
      <c r="I38" s="352"/>
      <c r="J38" s="352"/>
      <c r="K38" s="241"/>
    </row>
    <row r="39" spans="2:11" ht="15" customHeight="1">
      <c r="B39" s="243"/>
      <c r="C39" s="245"/>
      <c r="D39" s="244"/>
      <c r="E39" s="128" t="s">
        <v>113</v>
      </c>
      <c r="F39" s="244"/>
      <c r="G39" s="352" t="s">
        <v>593</v>
      </c>
      <c r="H39" s="352"/>
      <c r="I39" s="352"/>
      <c r="J39" s="352"/>
      <c r="K39" s="241"/>
    </row>
    <row r="40" spans="2:11" ht="15" customHeight="1">
      <c r="B40" s="243"/>
      <c r="C40" s="245"/>
      <c r="D40" s="244"/>
      <c r="E40" s="128" t="s">
        <v>594</v>
      </c>
      <c r="F40" s="244"/>
      <c r="G40" s="352" t="s">
        <v>595</v>
      </c>
      <c r="H40" s="352"/>
      <c r="I40" s="352"/>
      <c r="J40" s="352"/>
      <c r="K40" s="241"/>
    </row>
    <row r="41" spans="2:11" ht="15" customHeight="1">
      <c r="B41" s="243"/>
      <c r="C41" s="245"/>
      <c r="D41" s="244"/>
      <c r="E41" s="128"/>
      <c r="F41" s="244"/>
      <c r="G41" s="352" t="s">
        <v>596</v>
      </c>
      <c r="H41" s="352"/>
      <c r="I41" s="352"/>
      <c r="J41" s="352"/>
      <c r="K41" s="241"/>
    </row>
    <row r="42" spans="2:11" ht="15" customHeight="1">
      <c r="B42" s="243"/>
      <c r="C42" s="245"/>
      <c r="D42" s="244"/>
      <c r="E42" s="128" t="s">
        <v>597</v>
      </c>
      <c r="F42" s="244"/>
      <c r="G42" s="352" t="s">
        <v>598</v>
      </c>
      <c r="H42" s="352"/>
      <c r="I42" s="352"/>
      <c r="J42" s="352"/>
      <c r="K42" s="241"/>
    </row>
    <row r="43" spans="2:11" ht="15" customHeight="1">
      <c r="B43" s="243"/>
      <c r="C43" s="245"/>
      <c r="D43" s="244"/>
      <c r="E43" s="128" t="s">
        <v>115</v>
      </c>
      <c r="F43" s="244"/>
      <c r="G43" s="352" t="s">
        <v>599</v>
      </c>
      <c r="H43" s="352"/>
      <c r="I43" s="352"/>
      <c r="J43" s="352"/>
      <c r="K43" s="241"/>
    </row>
    <row r="44" spans="2:11" ht="12.75" customHeight="1">
      <c r="B44" s="243"/>
      <c r="C44" s="245"/>
      <c r="D44" s="244"/>
      <c r="E44" s="244"/>
      <c r="F44" s="244"/>
      <c r="G44" s="244"/>
      <c r="H44" s="244"/>
      <c r="I44" s="244"/>
      <c r="J44" s="244"/>
      <c r="K44" s="241"/>
    </row>
    <row r="45" spans="2:11" ht="15" customHeight="1">
      <c r="B45" s="243"/>
      <c r="C45" s="245"/>
      <c r="D45" s="352" t="s">
        <v>600</v>
      </c>
      <c r="E45" s="352"/>
      <c r="F45" s="352"/>
      <c r="G45" s="352"/>
      <c r="H45" s="352"/>
      <c r="I45" s="352"/>
      <c r="J45" s="352"/>
      <c r="K45" s="241"/>
    </row>
    <row r="46" spans="2:11" ht="15" customHeight="1">
      <c r="B46" s="243"/>
      <c r="C46" s="245"/>
      <c r="D46" s="245"/>
      <c r="E46" s="352" t="s">
        <v>601</v>
      </c>
      <c r="F46" s="352"/>
      <c r="G46" s="352"/>
      <c r="H46" s="352"/>
      <c r="I46" s="352"/>
      <c r="J46" s="352"/>
      <c r="K46" s="241"/>
    </row>
    <row r="47" spans="2:11" ht="15" customHeight="1">
      <c r="B47" s="243"/>
      <c r="C47" s="245"/>
      <c r="D47" s="245"/>
      <c r="E47" s="352" t="s">
        <v>602</v>
      </c>
      <c r="F47" s="352"/>
      <c r="G47" s="352"/>
      <c r="H47" s="352"/>
      <c r="I47" s="352"/>
      <c r="J47" s="352"/>
      <c r="K47" s="241"/>
    </row>
    <row r="48" spans="2:11" ht="15" customHeight="1">
      <c r="B48" s="243"/>
      <c r="C48" s="245"/>
      <c r="D48" s="245"/>
      <c r="E48" s="352" t="s">
        <v>603</v>
      </c>
      <c r="F48" s="352"/>
      <c r="G48" s="352"/>
      <c r="H48" s="352"/>
      <c r="I48" s="352"/>
      <c r="J48" s="352"/>
      <c r="K48" s="241"/>
    </row>
    <row r="49" spans="2:11" ht="15" customHeight="1">
      <c r="B49" s="243"/>
      <c r="C49" s="245"/>
      <c r="D49" s="352" t="s">
        <v>604</v>
      </c>
      <c r="E49" s="352"/>
      <c r="F49" s="352"/>
      <c r="G49" s="352"/>
      <c r="H49" s="352"/>
      <c r="I49" s="352"/>
      <c r="J49" s="352"/>
      <c r="K49" s="241"/>
    </row>
    <row r="50" spans="2:11" ht="25.5" customHeight="1">
      <c r="B50" s="240"/>
      <c r="C50" s="354" t="s">
        <v>605</v>
      </c>
      <c r="D50" s="354"/>
      <c r="E50" s="354"/>
      <c r="F50" s="354"/>
      <c r="G50" s="354"/>
      <c r="H50" s="354"/>
      <c r="I50" s="354"/>
      <c r="J50" s="354"/>
      <c r="K50" s="241"/>
    </row>
    <row r="51" spans="2:11" ht="5.25" customHeight="1">
      <c r="B51" s="240"/>
      <c r="C51" s="242"/>
      <c r="D51" s="242"/>
      <c r="E51" s="242"/>
      <c r="F51" s="242"/>
      <c r="G51" s="242"/>
      <c r="H51" s="242"/>
      <c r="I51" s="242"/>
      <c r="J51" s="242"/>
      <c r="K51" s="241"/>
    </row>
    <row r="52" spans="2:11" ht="15" customHeight="1">
      <c r="B52" s="240"/>
      <c r="C52" s="352" t="s">
        <v>606</v>
      </c>
      <c r="D52" s="352"/>
      <c r="E52" s="352"/>
      <c r="F52" s="352"/>
      <c r="G52" s="352"/>
      <c r="H52" s="352"/>
      <c r="I52" s="352"/>
      <c r="J52" s="352"/>
      <c r="K52" s="241"/>
    </row>
    <row r="53" spans="2:11" ht="15" customHeight="1">
      <c r="B53" s="240"/>
      <c r="C53" s="352" t="s">
        <v>607</v>
      </c>
      <c r="D53" s="352"/>
      <c r="E53" s="352"/>
      <c r="F53" s="352"/>
      <c r="G53" s="352"/>
      <c r="H53" s="352"/>
      <c r="I53" s="352"/>
      <c r="J53" s="352"/>
      <c r="K53" s="241"/>
    </row>
    <row r="54" spans="2:11" ht="12.75" customHeight="1">
      <c r="B54" s="240"/>
      <c r="C54" s="244"/>
      <c r="D54" s="244"/>
      <c r="E54" s="244"/>
      <c r="F54" s="244"/>
      <c r="G54" s="244"/>
      <c r="H54" s="244"/>
      <c r="I54" s="244"/>
      <c r="J54" s="244"/>
      <c r="K54" s="241"/>
    </row>
    <row r="55" spans="2:11" ht="15" customHeight="1">
      <c r="B55" s="240"/>
      <c r="C55" s="352" t="s">
        <v>608</v>
      </c>
      <c r="D55" s="352"/>
      <c r="E55" s="352"/>
      <c r="F55" s="352"/>
      <c r="G55" s="352"/>
      <c r="H55" s="352"/>
      <c r="I55" s="352"/>
      <c r="J55" s="352"/>
      <c r="K55" s="241"/>
    </row>
    <row r="56" spans="2:11" ht="15" customHeight="1">
      <c r="B56" s="240"/>
      <c r="C56" s="245"/>
      <c r="D56" s="352" t="s">
        <v>609</v>
      </c>
      <c r="E56" s="352"/>
      <c r="F56" s="352"/>
      <c r="G56" s="352"/>
      <c r="H56" s="352"/>
      <c r="I56" s="352"/>
      <c r="J56" s="352"/>
      <c r="K56" s="241"/>
    </row>
    <row r="57" spans="2:11" ht="15" customHeight="1">
      <c r="B57" s="240"/>
      <c r="C57" s="245"/>
      <c r="D57" s="352" t="s">
        <v>610</v>
      </c>
      <c r="E57" s="352"/>
      <c r="F57" s="352"/>
      <c r="G57" s="352"/>
      <c r="H57" s="352"/>
      <c r="I57" s="352"/>
      <c r="J57" s="352"/>
      <c r="K57" s="241"/>
    </row>
    <row r="58" spans="2:11" ht="15" customHeight="1">
      <c r="B58" s="240"/>
      <c r="C58" s="245"/>
      <c r="D58" s="352" t="s">
        <v>611</v>
      </c>
      <c r="E58" s="352"/>
      <c r="F58" s="352"/>
      <c r="G58" s="352"/>
      <c r="H58" s="352"/>
      <c r="I58" s="352"/>
      <c r="J58" s="352"/>
      <c r="K58" s="241"/>
    </row>
    <row r="59" spans="2:11" ht="15" customHeight="1">
      <c r="B59" s="240"/>
      <c r="C59" s="245"/>
      <c r="D59" s="352" t="s">
        <v>612</v>
      </c>
      <c r="E59" s="352"/>
      <c r="F59" s="352"/>
      <c r="G59" s="352"/>
      <c r="H59" s="352"/>
      <c r="I59" s="352"/>
      <c r="J59" s="352"/>
      <c r="K59" s="241"/>
    </row>
    <row r="60" spans="2:11" ht="15" customHeight="1">
      <c r="B60" s="240"/>
      <c r="C60" s="245"/>
      <c r="D60" s="356" t="s">
        <v>613</v>
      </c>
      <c r="E60" s="356"/>
      <c r="F60" s="356"/>
      <c r="G60" s="356"/>
      <c r="H60" s="356"/>
      <c r="I60" s="356"/>
      <c r="J60" s="356"/>
      <c r="K60" s="241"/>
    </row>
    <row r="61" spans="2:11" ht="15" customHeight="1">
      <c r="B61" s="240"/>
      <c r="C61" s="245"/>
      <c r="D61" s="352" t="s">
        <v>614</v>
      </c>
      <c r="E61" s="352"/>
      <c r="F61" s="352"/>
      <c r="G61" s="352"/>
      <c r="H61" s="352"/>
      <c r="I61" s="352"/>
      <c r="J61" s="352"/>
      <c r="K61" s="241"/>
    </row>
    <row r="62" spans="2:11" ht="12.75" customHeight="1">
      <c r="B62" s="240"/>
      <c r="C62" s="245"/>
      <c r="D62" s="245"/>
      <c r="E62" s="247"/>
      <c r="F62" s="245"/>
      <c r="G62" s="245"/>
      <c r="H62" s="245"/>
      <c r="I62" s="245"/>
      <c r="J62" s="245"/>
      <c r="K62" s="241"/>
    </row>
    <row r="63" spans="2:11" ht="15" customHeight="1">
      <c r="B63" s="240"/>
      <c r="C63" s="245"/>
      <c r="D63" s="352" t="s">
        <v>615</v>
      </c>
      <c r="E63" s="352"/>
      <c r="F63" s="352"/>
      <c r="G63" s="352"/>
      <c r="H63" s="352"/>
      <c r="I63" s="352"/>
      <c r="J63" s="352"/>
      <c r="K63" s="241"/>
    </row>
    <row r="64" spans="2:11" ht="15" customHeight="1">
      <c r="B64" s="240"/>
      <c r="C64" s="245"/>
      <c r="D64" s="356" t="s">
        <v>616</v>
      </c>
      <c r="E64" s="356"/>
      <c r="F64" s="356"/>
      <c r="G64" s="356"/>
      <c r="H64" s="356"/>
      <c r="I64" s="356"/>
      <c r="J64" s="356"/>
      <c r="K64" s="241"/>
    </row>
    <row r="65" spans="2:11" ht="15" customHeight="1">
      <c r="B65" s="240"/>
      <c r="C65" s="245"/>
      <c r="D65" s="352" t="s">
        <v>617</v>
      </c>
      <c r="E65" s="352"/>
      <c r="F65" s="352"/>
      <c r="G65" s="352"/>
      <c r="H65" s="352"/>
      <c r="I65" s="352"/>
      <c r="J65" s="352"/>
      <c r="K65" s="241"/>
    </row>
    <row r="66" spans="2:11" ht="15" customHeight="1">
      <c r="B66" s="240"/>
      <c r="C66" s="245"/>
      <c r="D66" s="352" t="s">
        <v>618</v>
      </c>
      <c r="E66" s="352"/>
      <c r="F66" s="352"/>
      <c r="G66" s="352"/>
      <c r="H66" s="352"/>
      <c r="I66" s="352"/>
      <c r="J66" s="352"/>
      <c r="K66" s="241"/>
    </row>
    <row r="67" spans="2:11" ht="15" customHeight="1">
      <c r="B67" s="240"/>
      <c r="C67" s="245"/>
      <c r="D67" s="352" t="s">
        <v>619</v>
      </c>
      <c r="E67" s="352"/>
      <c r="F67" s="352"/>
      <c r="G67" s="352"/>
      <c r="H67" s="352"/>
      <c r="I67" s="352"/>
      <c r="J67" s="352"/>
      <c r="K67" s="241"/>
    </row>
    <row r="68" spans="2:11" ht="15" customHeight="1">
      <c r="B68" s="240"/>
      <c r="C68" s="245"/>
      <c r="D68" s="352" t="s">
        <v>620</v>
      </c>
      <c r="E68" s="352"/>
      <c r="F68" s="352"/>
      <c r="G68" s="352"/>
      <c r="H68" s="352"/>
      <c r="I68" s="352"/>
      <c r="J68" s="352"/>
      <c r="K68" s="241"/>
    </row>
    <row r="69" spans="2:11" ht="12.75" customHeight="1">
      <c r="B69" s="248"/>
      <c r="C69" s="249"/>
      <c r="D69" s="249"/>
      <c r="E69" s="249"/>
      <c r="F69" s="249"/>
      <c r="G69" s="249"/>
      <c r="H69" s="249"/>
      <c r="I69" s="249"/>
      <c r="J69" s="249"/>
      <c r="K69" s="250"/>
    </row>
    <row r="70" spans="2:11" ht="18.75" customHeight="1">
      <c r="B70" s="251"/>
      <c r="C70" s="251"/>
      <c r="D70" s="251"/>
      <c r="E70" s="251"/>
      <c r="F70" s="251"/>
      <c r="G70" s="251"/>
      <c r="H70" s="251"/>
      <c r="I70" s="251"/>
      <c r="J70" s="251"/>
      <c r="K70" s="252"/>
    </row>
    <row r="71" spans="2:11" ht="18.75" customHeight="1">
      <c r="B71" s="252"/>
      <c r="C71" s="252"/>
      <c r="D71" s="252"/>
      <c r="E71" s="252"/>
      <c r="F71" s="252"/>
      <c r="G71" s="252"/>
      <c r="H71" s="252"/>
      <c r="I71" s="252"/>
      <c r="J71" s="252"/>
      <c r="K71" s="252"/>
    </row>
    <row r="72" spans="2:11" ht="7.5" customHeight="1">
      <c r="B72" s="253"/>
      <c r="C72" s="254"/>
      <c r="D72" s="254"/>
      <c r="E72" s="254"/>
      <c r="F72" s="254"/>
      <c r="G72" s="254"/>
      <c r="H72" s="254"/>
      <c r="I72" s="254"/>
      <c r="J72" s="254"/>
      <c r="K72" s="255"/>
    </row>
    <row r="73" spans="2:11" ht="45" customHeight="1">
      <c r="B73" s="256"/>
      <c r="C73" s="355" t="s">
        <v>558</v>
      </c>
      <c r="D73" s="355"/>
      <c r="E73" s="355"/>
      <c r="F73" s="355"/>
      <c r="G73" s="355"/>
      <c r="H73" s="355"/>
      <c r="I73" s="355"/>
      <c r="J73" s="355"/>
      <c r="K73" s="257"/>
    </row>
    <row r="74" spans="2:11" ht="17.25" customHeight="1">
      <c r="B74" s="256"/>
      <c r="C74" s="258" t="s">
        <v>621</v>
      </c>
      <c r="D74" s="258"/>
      <c r="E74" s="258"/>
      <c r="F74" s="258" t="s">
        <v>622</v>
      </c>
      <c r="G74" s="259"/>
      <c r="H74" s="258" t="s">
        <v>111</v>
      </c>
      <c r="I74" s="258" t="s">
        <v>59</v>
      </c>
      <c r="J74" s="258" t="s">
        <v>623</v>
      </c>
      <c r="K74" s="257"/>
    </row>
    <row r="75" spans="2:11" ht="17.25" customHeight="1">
      <c r="B75" s="256"/>
      <c r="C75" s="260" t="s">
        <v>624</v>
      </c>
      <c r="D75" s="260"/>
      <c r="E75" s="260"/>
      <c r="F75" s="261" t="s">
        <v>625</v>
      </c>
      <c r="G75" s="262"/>
      <c r="H75" s="260"/>
      <c r="I75" s="260"/>
      <c r="J75" s="260" t="s">
        <v>626</v>
      </c>
      <c r="K75" s="257"/>
    </row>
    <row r="76" spans="2:11" ht="5.25" customHeight="1">
      <c r="B76" s="256"/>
      <c r="C76" s="263"/>
      <c r="D76" s="263"/>
      <c r="E76" s="263"/>
      <c r="F76" s="263"/>
      <c r="G76" s="264"/>
      <c r="H76" s="263"/>
      <c r="I76" s="263"/>
      <c r="J76" s="263"/>
      <c r="K76" s="257"/>
    </row>
    <row r="77" spans="2:11" ht="15" customHeight="1">
      <c r="B77" s="256"/>
      <c r="C77" s="128" t="s">
        <v>55</v>
      </c>
      <c r="D77" s="263"/>
      <c r="E77" s="263"/>
      <c r="F77" s="265" t="s">
        <v>627</v>
      </c>
      <c r="G77" s="264"/>
      <c r="H77" s="128" t="s">
        <v>628</v>
      </c>
      <c r="I77" s="128" t="s">
        <v>629</v>
      </c>
      <c r="J77" s="128">
        <v>20</v>
      </c>
      <c r="K77" s="257"/>
    </row>
    <row r="78" spans="2:11" ht="15" customHeight="1">
      <c r="B78" s="256"/>
      <c r="C78" s="128" t="s">
        <v>630</v>
      </c>
      <c r="D78" s="128"/>
      <c r="E78" s="128"/>
      <c r="F78" s="265" t="s">
        <v>627</v>
      </c>
      <c r="G78" s="264"/>
      <c r="H78" s="128" t="s">
        <v>631</v>
      </c>
      <c r="I78" s="128" t="s">
        <v>629</v>
      </c>
      <c r="J78" s="128">
        <v>120</v>
      </c>
      <c r="K78" s="257"/>
    </row>
    <row r="79" spans="2:11" ht="15" customHeight="1">
      <c r="B79" s="266"/>
      <c r="C79" s="128" t="s">
        <v>632</v>
      </c>
      <c r="D79" s="128"/>
      <c r="E79" s="128"/>
      <c r="F79" s="265" t="s">
        <v>633</v>
      </c>
      <c r="G79" s="264"/>
      <c r="H79" s="128" t="s">
        <v>634</v>
      </c>
      <c r="I79" s="128" t="s">
        <v>629</v>
      </c>
      <c r="J79" s="128">
        <v>50</v>
      </c>
      <c r="K79" s="257"/>
    </row>
    <row r="80" spans="2:11" ht="15" customHeight="1">
      <c r="B80" s="266"/>
      <c r="C80" s="128" t="s">
        <v>635</v>
      </c>
      <c r="D80" s="128"/>
      <c r="E80" s="128"/>
      <c r="F80" s="265" t="s">
        <v>627</v>
      </c>
      <c r="G80" s="264"/>
      <c r="H80" s="128" t="s">
        <v>636</v>
      </c>
      <c r="I80" s="128" t="s">
        <v>637</v>
      </c>
      <c r="J80" s="128"/>
      <c r="K80" s="257"/>
    </row>
    <row r="81" spans="2:11" ht="15" customHeight="1">
      <c r="B81" s="266"/>
      <c r="C81" s="267" t="s">
        <v>638</v>
      </c>
      <c r="D81" s="267"/>
      <c r="E81" s="267"/>
      <c r="F81" s="268" t="s">
        <v>633</v>
      </c>
      <c r="G81" s="267"/>
      <c r="H81" s="267" t="s">
        <v>639</v>
      </c>
      <c r="I81" s="267" t="s">
        <v>629</v>
      </c>
      <c r="J81" s="267">
        <v>15</v>
      </c>
      <c r="K81" s="257"/>
    </row>
    <row r="82" spans="2:11" ht="15" customHeight="1">
      <c r="B82" s="266"/>
      <c r="C82" s="267" t="s">
        <v>640</v>
      </c>
      <c r="D82" s="267"/>
      <c r="E82" s="267"/>
      <c r="F82" s="268" t="s">
        <v>633</v>
      </c>
      <c r="G82" s="267"/>
      <c r="H82" s="267" t="s">
        <v>641</v>
      </c>
      <c r="I82" s="267" t="s">
        <v>629</v>
      </c>
      <c r="J82" s="267">
        <v>15</v>
      </c>
      <c r="K82" s="257"/>
    </row>
    <row r="83" spans="2:11" ht="15" customHeight="1">
      <c r="B83" s="266"/>
      <c r="C83" s="267" t="s">
        <v>642</v>
      </c>
      <c r="D83" s="267"/>
      <c r="E83" s="267"/>
      <c r="F83" s="268" t="s">
        <v>633</v>
      </c>
      <c r="G83" s="267"/>
      <c r="H83" s="267" t="s">
        <v>643</v>
      </c>
      <c r="I83" s="267" t="s">
        <v>629</v>
      </c>
      <c r="J83" s="267">
        <v>20</v>
      </c>
      <c r="K83" s="257"/>
    </row>
    <row r="84" spans="2:11" ht="15" customHeight="1">
      <c r="B84" s="266"/>
      <c r="C84" s="267" t="s">
        <v>644</v>
      </c>
      <c r="D84" s="267"/>
      <c r="E84" s="267"/>
      <c r="F84" s="268" t="s">
        <v>633</v>
      </c>
      <c r="G84" s="267"/>
      <c r="H84" s="267" t="s">
        <v>645</v>
      </c>
      <c r="I84" s="267" t="s">
        <v>629</v>
      </c>
      <c r="J84" s="267">
        <v>20</v>
      </c>
      <c r="K84" s="257"/>
    </row>
    <row r="85" spans="2:11" ht="15" customHeight="1">
      <c r="B85" s="266"/>
      <c r="C85" s="128" t="s">
        <v>646</v>
      </c>
      <c r="D85" s="128"/>
      <c r="E85" s="128"/>
      <c r="F85" s="265" t="s">
        <v>633</v>
      </c>
      <c r="G85" s="264"/>
      <c r="H85" s="128" t="s">
        <v>647</v>
      </c>
      <c r="I85" s="128" t="s">
        <v>629</v>
      </c>
      <c r="J85" s="128">
        <v>50</v>
      </c>
      <c r="K85" s="257"/>
    </row>
    <row r="86" spans="2:11" ht="15" customHeight="1">
      <c r="B86" s="266"/>
      <c r="C86" s="128" t="s">
        <v>648</v>
      </c>
      <c r="D86" s="128"/>
      <c r="E86" s="128"/>
      <c r="F86" s="265" t="s">
        <v>633</v>
      </c>
      <c r="G86" s="264"/>
      <c r="H86" s="128" t="s">
        <v>649</v>
      </c>
      <c r="I86" s="128" t="s">
        <v>629</v>
      </c>
      <c r="J86" s="128">
        <v>20</v>
      </c>
      <c r="K86" s="257"/>
    </row>
    <row r="87" spans="2:11" ht="15" customHeight="1">
      <c r="B87" s="266"/>
      <c r="C87" s="128" t="s">
        <v>650</v>
      </c>
      <c r="D87" s="128"/>
      <c r="E87" s="128"/>
      <c r="F87" s="265" t="s">
        <v>633</v>
      </c>
      <c r="G87" s="264"/>
      <c r="H87" s="128" t="s">
        <v>651</v>
      </c>
      <c r="I87" s="128" t="s">
        <v>629</v>
      </c>
      <c r="J87" s="128">
        <v>20</v>
      </c>
      <c r="K87" s="257"/>
    </row>
    <row r="88" spans="2:11" ht="15" customHeight="1">
      <c r="B88" s="266"/>
      <c r="C88" s="128" t="s">
        <v>652</v>
      </c>
      <c r="D88" s="128"/>
      <c r="E88" s="128"/>
      <c r="F88" s="265" t="s">
        <v>633</v>
      </c>
      <c r="G88" s="264"/>
      <c r="H88" s="128" t="s">
        <v>653</v>
      </c>
      <c r="I88" s="128" t="s">
        <v>629</v>
      </c>
      <c r="J88" s="128">
        <v>50</v>
      </c>
      <c r="K88" s="257"/>
    </row>
    <row r="89" spans="2:11" ht="15" customHeight="1">
      <c r="B89" s="266"/>
      <c r="C89" s="128" t="s">
        <v>654</v>
      </c>
      <c r="D89" s="128"/>
      <c r="E89" s="128"/>
      <c r="F89" s="265" t="s">
        <v>633</v>
      </c>
      <c r="G89" s="264"/>
      <c r="H89" s="128" t="s">
        <v>654</v>
      </c>
      <c r="I89" s="128" t="s">
        <v>629</v>
      </c>
      <c r="J89" s="128">
        <v>50</v>
      </c>
      <c r="K89" s="257"/>
    </row>
    <row r="90" spans="2:11" ht="15" customHeight="1">
      <c r="B90" s="266"/>
      <c r="C90" s="128" t="s">
        <v>116</v>
      </c>
      <c r="D90" s="128"/>
      <c r="E90" s="128"/>
      <c r="F90" s="265" t="s">
        <v>633</v>
      </c>
      <c r="G90" s="264"/>
      <c r="H90" s="128" t="s">
        <v>655</v>
      </c>
      <c r="I90" s="128" t="s">
        <v>629</v>
      </c>
      <c r="J90" s="128">
        <v>255</v>
      </c>
      <c r="K90" s="257"/>
    </row>
    <row r="91" spans="2:11" ht="15" customHeight="1">
      <c r="B91" s="266"/>
      <c r="C91" s="128" t="s">
        <v>656</v>
      </c>
      <c r="D91" s="128"/>
      <c r="E91" s="128"/>
      <c r="F91" s="265" t="s">
        <v>627</v>
      </c>
      <c r="G91" s="264"/>
      <c r="H91" s="128" t="s">
        <v>657</v>
      </c>
      <c r="I91" s="128" t="s">
        <v>658</v>
      </c>
      <c r="J91" s="128"/>
      <c r="K91" s="257"/>
    </row>
    <row r="92" spans="2:11" ht="15" customHeight="1">
      <c r="B92" s="266"/>
      <c r="C92" s="128" t="s">
        <v>659</v>
      </c>
      <c r="D92" s="128"/>
      <c r="E92" s="128"/>
      <c r="F92" s="265" t="s">
        <v>627</v>
      </c>
      <c r="G92" s="264"/>
      <c r="H92" s="128" t="s">
        <v>660</v>
      </c>
      <c r="I92" s="128" t="s">
        <v>661</v>
      </c>
      <c r="J92" s="128"/>
      <c r="K92" s="257"/>
    </row>
    <row r="93" spans="2:11" ht="15" customHeight="1">
      <c r="B93" s="266"/>
      <c r="C93" s="128" t="s">
        <v>662</v>
      </c>
      <c r="D93" s="128"/>
      <c r="E93" s="128"/>
      <c r="F93" s="265" t="s">
        <v>627</v>
      </c>
      <c r="G93" s="264"/>
      <c r="H93" s="128" t="s">
        <v>662</v>
      </c>
      <c r="I93" s="128" t="s">
        <v>661</v>
      </c>
      <c r="J93" s="128"/>
      <c r="K93" s="257"/>
    </row>
    <row r="94" spans="2:11" ht="15" customHeight="1">
      <c r="B94" s="266"/>
      <c r="C94" s="128" t="s">
        <v>40</v>
      </c>
      <c r="D94" s="128"/>
      <c r="E94" s="128"/>
      <c r="F94" s="265" t="s">
        <v>627</v>
      </c>
      <c r="G94" s="264"/>
      <c r="H94" s="128" t="s">
        <v>663</v>
      </c>
      <c r="I94" s="128" t="s">
        <v>661</v>
      </c>
      <c r="J94" s="128"/>
      <c r="K94" s="257"/>
    </row>
    <row r="95" spans="2:11" ht="15" customHeight="1">
      <c r="B95" s="266"/>
      <c r="C95" s="128" t="s">
        <v>50</v>
      </c>
      <c r="D95" s="128"/>
      <c r="E95" s="128"/>
      <c r="F95" s="265" t="s">
        <v>627</v>
      </c>
      <c r="G95" s="264"/>
      <c r="H95" s="128" t="s">
        <v>664</v>
      </c>
      <c r="I95" s="128" t="s">
        <v>661</v>
      </c>
      <c r="J95" s="128"/>
      <c r="K95" s="257"/>
    </row>
    <row r="96" spans="2:11" ht="15" customHeight="1">
      <c r="B96" s="269"/>
      <c r="C96" s="270"/>
      <c r="D96" s="270"/>
      <c r="E96" s="270"/>
      <c r="F96" s="270"/>
      <c r="G96" s="270"/>
      <c r="H96" s="270"/>
      <c r="I96" s="270"/>
      <c r="J96" s="270"/>
      <c r="K96" s="271"/>
    </row>
    <row r="97" spans="2:11" ht="18.75" customHeight="1">
      <c r="B97" s="272"/>
      <c r="C97" s="273"/>
      <c r="D97" s="273"/>
      <c r="E97" s="273"/>
      <c r="F97" s="273"/>
      <c r="G97" s="273"/>
      <c r="H97" s="273"/>
      <c r="I97" s="273"/>
      <c r="J97" s="273"/>
      <c r="K97" s="272"/>
    </row>
    <row r="98" spans="2:11" ht="18.75" customHeight="1">
      <c r="B98" s="252"/>
      <c r="C98" s="252"/>
      <c r="D98" s="252"/>
      <c r="E98" s="252"/>
      <c r="F98" s="252"/>
      <c r="G98" s="252"/>
      <c r="H98" s="252"/>
      <c r="I98" s="252"/>
      <c r="J98" s="252"/>
      <c r="K98" s="252"/>
    </row>
    <row r="99" spans="2:11" ht="7.5" customHeight="1">
      <c r="B99" s="253"/>
      <c r="C99" s="254"/>
      <c r="D99" s="254"/>
      <c r="E99" s="254"/>
      <c r="F99" s="254"/>
      <c r="G99" s="254"/>
      <c r="H99" s="254"/>
      <c r="I99" s="254"/>
      <c r="J99" s="254"/>
      <c r="K99" s="255"/>
    </row>
    <row r="100" spans="2:11" ht="45" customHeight="1">
      <c r="B100" s="256"/>
      <c r="C100" s="355" t="s">
        <v>665</v>
      </c>
      <c r="D100" s="355"/>
      <c r="E100" s="355"/>
      <c r="F100" s="355"/>
      <c r="G100" s="355"/>
      <c r="H100" s="355"/>
      <c r="I100" s="355"/>
      <c r="J100" s="355"/>
      <c r="K100" s="257"/>
    </row>
    <row r="101" spans="2:11" ht="17.25" customHeight="1">
      <c r="B101" s="256"/>
      <c r="C101" s="258" t="s">
        <v>621</v>
      </c>
      <c r="D101" s="258"/>
      <c r="E101" s="258"/>
      <c r="F101" s="258" t="s">
        <v>622</v>
      </c>
      <c r="G101" s="259"/>
      <c r="H101" s="258" t="s">
        <v>111</v>
      </c>
      <c r="I101" s="258" t="s">
        <v>59</v>
      </c>
      <c r="J101" s="258" t="s">
        <v>623</v>
      </c>
      <c r="K101" s="257"/>
    </row>
    <row r="102" spans="2:11" ht="17.25" customHeight="1">
      <c r="B102" s="256"/>
      <c r="C102" s="260" t="s">
        <v>624</v>
      </c>
      <c r="D102" s="260"/>
      <c r="E102" s="260"/>
      <c r="F102" s="261" t="s">
        <v>625</v>
      </c>
      <c r="G102" s="262"/>
      <c r="H102" s="260"/>
      <c r="I102" s="260"/>
      <c r="J102" s="260" t="s">
        <v>626</v>
      </c>
      <c r="K102" s="257"/>
    </row>
    <row r="103" spans="2:11" ht="5.25" customHeight="1">
      <c r="B103" s="256"/>
      <c r="C103" s="258"/>
      <c r="D103" s="258"/>
      <c r="E103" s="258"/>
      <c r="F103" s="258"/>
      <c r="G103" s="274"/>
      <c r="H103" s="258"/>
      <c r="I103" s="258"/>
      <c r="J103" s="258"/>
      <c r="K103" s="257"/>
    </row>
    <row r="104" spans="2:11" ht="15" customHeight="1">
      <c r="B104" s="256"/>
      <c r="C104" s="128" t="s">
        <v>55</v>
      </c>
      <c r="D104" s="263"/>
      <c r="E104" s="263"/>
      <c r="F104" s="265" t="s">
        <v>627</v>
      </c>
      <c r="G104" s="274"/>
      <c r="H104" s="128" t="s">
        <v>666</v>
      </c>
      <c r="I104" s="128" t="s">
        <v>629</v>
      </c>
      <c r="J104" s="128">
        <v>20</v>
      </c>
      <c r="K104" s="257"/>
    </row>
    <row r="105" spans="2:11" ht="15" customHeight="1">
      <c r="B105" s="256"/>
      <c r="C105" s="128" t="s">
        <v>630</v>
      </c>
      <c r="D105" s="128"/>
      <c r="E105" s="128"/>
      <c r="F105" s="265" t="s">
        <v>627</v>
      </c>
      <c r="G105" s="128"/>
      <c r="H105" s="128" t="s">
        <v>666</v>
      </c>
      <c r="I105" s="128" t="s">
        <v>629</v>
      </c>
      <c r="J105" s="128">
        <v>120</v>
      </c>
      <c r="K105" s="257"/>
    </row>
    <row r="106" spans="2:11" ht="15" customHeight="1">
      <c r="B106" s="266"/>
      <c r="C106" s="128" t="s">
        <v>632</v>
      </c>
      <c r="D106" s="128"/>
      <c r="E106" s="128"/>
      <c r="F106" s="265" t="s">
        <v>633</v>
      </c>
      <c r="G106" s="128"/>
      <c r="H106" s="128" t="s">
        <v>666</v>
      </c>
      <c r="I106" s="128" t="s">
        <v>629</v>
      </c>
      <c r="J106" s="128">
        <v>50</v>
      </c>
      <c r="K106" s="257"/>
    </row>
    <row r="107" spans="2:11" ht="15" customHeight="1">
      <c r="B107" s="266"/>
      <c r="C107" s="128" t="s">
        <v>635</v>
      </c>
      <c r="D107" s="128"/>
      <c r="E107" s="128"/>
      <c r="F107" s="265" t="s">
        <v>627</v>
      </c>
      <c r="G107" s="128"/>
      <c r="H107" s="128" t="s">
        <v>666</v>
      </c>
      <c r="I107" s="128" t="s">
        <v>637</v>
      </c>
      <c r="J107" s="128"/>
      <c r="K107" s="257"/>
    </row>
    <row r="108" spans="2:11" ht="15" customHeight="1">
      <c r="B108" s="266"/>
      <c r="C108" s="128" t="s">
        <v>646</v>
      </c>
      <c r="D108" s="128"/>
      <c r="E108" s="128"/>
      <c r="F108" s="265" t="s">
        <v>633</v>
      </c>
      <c r="G108" s="128"/>
      <c r="H108" s="128" t="s">
        <v>666</v>
      </c>
      <c r="I108" s="128" t="s">
        <v>629</v>
      </c>
      <c r="J108" s="128">
        <v>50</v>
      </c>
      <c r="K108" s="257"/>
    </row>
    <row r="109" spans="2:11" ht="15" customHeight="1">
      <c r="B109" s="266"/>
      <c r="C109" s="128" t="s">
        <v>654</v>
      </c>
      <c r="D109" s="128"/>
      <c r="E109" s="128"/>
      <c r="F109" s="265" t="s">
        <v>633</v>
      </c>
      <c r="G109" s="128"/>
      <c r="H109" s="128" t="s">
        <v>666</v>
      </c>
      <c r="I109" s="128" t="s">
        <v>629</v>
      </c>
      <c r="J109" s="128">
        <v>50</v>
      </c>
      <c r="K109" s="257"/>
    </row>
    <row r="110" spans="2:11" ht="15" customHeight="1">
      <c r="B110" s="266"/>
      <c r="C110" s="128" t="s">
        <v>652</v>
      </c>
      <c r="D110" s="128"/>
      <c r="E110" s="128"/>
      <c r="F110" s="265" t="s">
        <v>633</v>
      </c>
      <c r="G110" s="128"/>
      <c r="H110" s="128" t="s">
        <v>666</v>
      </c>
      <c r="I110" s="128" t="s">
        <v>629</v>
      </c>
      <c r="J110" s="128">
        <v>50</v>
      </c>
      <c r="K110" s="257"/>
    </row>
    <row r="111" spans="2:11" ht="15" customHeight="1">
      <c r="B111" s="266"/>
      <c r="C111" s="128" t="s">
        <v>55</v>
      </c>
      <c r="D111" s="128"/>
      <c r="E111" s="128"/>
      <c r="F111" s="265" t="s">
        <v>627</v>
      </c>
      <c r="G111" s="128"/>
      <c r="H111" s="128" t="s">
        <v>667</v>
      </c>
      <c r="I111" s="128" t="s">
        <v>629</v>
      </c>
      <c r="J111" s="128">
        <v>20</v>
      </c>
      <c r="K111" s="257"/>
    </row>
    <row r="112" spans="2:11" ht="15" customHeight="1">
      <c r="B112" s="266"/>
      <c r="C112" s="128" t="s">
        <v>668</v>
      </c>
      <c r="D112" s="128"/>
      <c r="E112" s="128"/>
      <c r="F112" s="265" t="s">
        <v>627</v>
      </c>
      <c r="G112" s="128"/>
      <c r="H112" s="128" t="s">
        <v>669</v>
      </c>
      <c r="I112" s="128" t="s">
        <v>629</v>
      </c>
      <c r="J112" s="128">
        <v>120</v>
      </c>
      <c r="K112" s="257"/>
    </row>
    <row r="113" spans="2:11" ht="15" customHeight="1">
      <c r="B113" s="266"/>
      <c r="C113" s="128" t="s">
        <v>40</v>
      </c>
      <c r="D113" s="128"/>
      <c r="E113" s="128"/>
      <c r="F113" s="265" t="s">
        <v>627</v>
      </c>
      <c r="G113" s="128"/>
      <c r="H113" s="128" t="s">
        <v>670</v>
      </c>
      <c r="I113" s="128" t="s">
        <v>661</v>
      </c>
      <c r="J113" s="128"/>
      <c r="K113" s="257"/>
    </row>
    <row r="114" spans="2:11" ht="15" customHeight="1">
      <c r="B114" s="266"/>
      <c r="C114" s="128" t="s">
        <v>50</v>
      </c>
      <c r="D114" s="128"/>
      <c r="E114" s="128"/>
      <c r="F114" s="265" t="s">
        <v>627</v>
      </c>
      <c r="G114" s="128"/>
      <c r="H114" s="128" t="s">
        <v>671</v>
      </c>
      <c r="I114" s="128" t="s">
        <v>661</v>
      </c>
      <c r="J114" s="128"/>
      <c r="K114" s="257"/>
    </row>
    <row r="115" spans="2:11" ht="15" customHeight="1">
      <c r="B115" s="266"/>
      <c r="C115" s="128" t="s">
        <v>59</v>
      </c>
      <c r="D115" s="128"/>
      <c r="E115" s="128"/>
      <c r="F115" s="265" t="s">
        <v>627</v>
      </c>
      <c r="G115" s="128"/>
      <c r="H115" s="128" t="s">
        <v>672</v>
      </c>
      <c r="I115" s="128" t="s">
        <v>673</v>
      </c>
      <c r="J115" s="128"/>
      <c r="K115" s="257"/>
    </row>
    <row r="116" spans="2:11" ht="15" customHeight="1">
      <c r="B116" s="269"/>
      <c r="C116" s="275"/>
      <c r="D116" s="275"/>
      <c r="E116" s="275"/>
      <c r="F116" s="275"/>
      <c r="G116" s="275"/>
      <c r="H116" s="275"/>
      <c r="I116" s="275"/>
      <c r="J116" s="275"/>
      <c r="K116" s="271"/>
    </row>
    <row r="117" spans="2:11" ht="18.75" customHeight="1">
      <c r="B117" s="276"/>
      <c r="C117" s="244"/>
      <c r="D117" s="244"/>
      <c r="E117" s="244"/>
      <c r="F117" s="277"/>
      <c r="G117" s="244"/>
      <c r="H117" s="244"/>
      <c r="I117" s="244"/>
      <c r="J117" s="244"/>
      <c r="K117" s="276"/>
    </row>
    <row r="118" spans="2:11" ht="18.75" customHeight="1">
      <c r="B118" s="252"/>
      <c r="C118" s="252"/>
      <c r="D118" s="252"/>
      <c r="E118" s="252"/>
      <c r="F118" s="252"/>
      <c r="G118" s="252"/>
      <c r="H118" s="252"/>
      <c r="I118" s="252"/>
      <c r="J118" s="252"/>
      <c r="K118" s="252"/>
    </row>
    <row r="119" spans="2:11" ht="7.5" customHeight="1">
      <c r="B119" s="278"/>
      <c r="C119" s="279"/>
      <c r="D119" s="279"/>
      <c r="E119" s="279"/>
      <c r="F119" s="279"/>
      <c r="G119" s="279"/>
      <c r="H119" s="279"/>
      <c r="I119" s="279"/>
      <c r="J119" s="279"/>
      <c r="K119" s="280"/>
    </row>
    <row r="120" spans="2:11" ht="45" customHeight="1">
      <c r="B120" s="281"/>
      <c r="C120" s="353" t="s">
        <v>674</v>
      </c>
      <c r="D120" s="353"/>
      <c r="E120" s="353"/>
      <c r="F120" s="353"/>
      <c r="G120" s="353"/>
      <c r="H120" s="353"/>
      <c r="I120" s="353"/>
      <c r="J120" s="353"/>
      <c r="K120" s="282"/>
    </row>
    <row r="121" spans="2:11" ht="17.25" customHeight="1">
      <c r="B121" s="283"/>
      <c r="C121" s="258" t="s">
        <v>621</v>
      </c>
      <c r="D121" s="258"/>
      <c r="E121" s="258"/>
      <c r="F121" s="258" t="s">
        <v>622</v>
      </c>
      <c r="G121" s="259"/>
      <c r="H121" s="258" t="s">
        <v>111</v>
      </c>
      <c r="I121" s="258" t="s">
        <v>59</v>
      </c>
      <c r="J121" s="258" t="s">
        <v>623</v>
      </c>
      <c r="K121" s="284"/>
    </row>
    <row r="122" spans="2:11" ht="17.25" customHeight="1">
      <c r="B122" s="283"/>
      <c r="C122" s="260" t="s">
        <v>624</v>
      </c>
      <c r="D122" s="260"/>
      <c r="E122" s="260"/>
      <c r="F122" s="261" t="s">
        <v>625</v>
      </c>
      <c r="G122" s="262"/>
      <c r="H122" s="260"/>
      <c r="I122" s="260"/>
      <c r="J122" s="260" t="s">
        <v>626</v>
      </c>
      <c r="K122" s="284"/>
    </row>
    <row r="123" spans="2:11" ht="5.25" customHeight="1">
      <c r="B123" s="285"/>
      <c r="C123" s="263"/>
      <c r="D123" s="263"/>
      <c r="E123" s="263"/>
      <c r="F123" s="263"/>
      <c r="G123" s="128"/>
      <c r="H123" s="263"/>
      <c r="I123" s="263"/>
      <c r="J123" s="263"/>
      <c r="K123" s="286"/>
    </row>
    <row r="124" spans="2:11" ht="15" customHeight="1">
      <c r="B124" s="285"/>
      <c r="C124" s="128" t="s">
        <v>630</v>
      </c>
      <c r="D124" s="263"/>
      <c r="E124" s="263"/>
      <c r="F124" s="265" t="s">
        <v>627</v>
      </c>
      <c r="G124" s="128"/>
      <c r="H124" s="128" t="s">
        <v>666</v>
      </c>
      <c r="I124" s="128" t="s">
        <v>629</v>
      </c>
      <c r="J124" s="128">
        <v>120</v>
      </c>
      <c r="K124" s="287"/>
    </row>
    <row r="125" spans="2:11" ht="15" customHeight="1">
      <c r="B125" s="285"/>
      <c r="C125" s="128" t="s">
        <v>675</v>
      </c>
      <c r="D125" s="128"/>
      <c r="E125" s="128"/>
      <c r="F125" s="265" t="s">
        <v>627</v>
      </c>
      <c r="G125" s="128"/>
      <c r="H125" s="128" t="s">
        <v>676</v>
      </c>
      <c r="I125" s="128" t="s">
        <v>629</v>
      </c>
      <c r="J125" s="128" t="s">
        <v>677</v>
      </c>
      <c r="K125" s="287"/>
    </row>
    <row r="126" spans="2:11" ht="15" customHeight="1">
      <c r="B126" s="285"/>
      <c r="C126" s="128" t="s">
        <v>576</v>
      </c>
      <c r="D126" s="128"/>
      <c r="E126" s="128"/>
      <c r="F126" s="265" t="s">
        <v>627</v>
      </c>
      <c r="G126" s="128"/>
      <c r="H126" s="128" t="s">
        <v>678</v>
      </c>
      <c r="I126" s="128" t="s">
        <v>629</v>
      </c>
      <c r="J126" s="128" t="s">
        <v>677</v>
      </c>
      <c r="K126" s="287"/>
    </row>
    <row r="127" spans="2:11" ht="15" customHeight="1">
      <c r="B127" s="285"/>
      <c r="C127" s="128" t="s">
        <v>638</v>
      </c>
      <c r="D127" s="128"/>
      <c r="E127" s="128"/>
      <c r="F127" s="265" t="s">
        <v>633</v>
      </c>
      <c r="G127" s="128"/>
      <c r="H127" s="128" t="s">
        <v>639</v>
      </c>
      <c r="I127" s="128" t="s">
        <v>629</v>
      </c>
      <c r="J127" s="128">
        <v>15</v>
      </c>
      <c r="K127" s="287"/>
    </row>
    <row r="128" spans="2:11" ht="15" customHeight="1">
      <c r="B128" s="285"/>
      <c r="C128" s="267" t="s">
        <v>640</v>
      </c>
      <c r="D128" s="267"/>
      <c r="E128" s="267"/>
      <c r="F128" s="268" t="s">
        <v>633</v>
      </c>
      <c r="G128" s="267"/>
      <c r="H128" s="267" t="s">
        <v>641</v>
      </c>
      <c r="I128" s="267" t="s">
        <v>629</v>
      </c>
      <c r="J128" s="267">
        <v>15</v>
      </c>
      <c r="K128" s="287"/>
    </row>
    <row r="129" spans="2:11" ht="15" customHeight="1">
      <c r="B129" s="285"/>
      <c r="C129" s="267" t="s">
        <v>642</v>
      </c>
      <c r="D129" s="267"/>
      <c r="E129" s="267"/>
      <c r="F129" s="268" t="s">
        <v>633</v>
      </c>
      <c r="G129" s="267"/>
      <c r="H129" s="267" t="s">
        <v>643</v>
      </c>
      <c r="I129" s="267" t="s">
        <v>629</v>
      </c>
      <c r="J129" s="267">
        <v>20</v>
      </c>
      <c r="K129" s="287"/>
    </row>
    <row r="130" spans="2:11" ht="15" customHeight="1">
      <c r="B130" s="285"/>
      <c r="C130" s="267" t="s">
        <v>644</v>
      </c>
      <c r="D130" s="267"/>
      <c r="E130" s="267"/>
      <c r="F130" s="268" t="s">
        <v>633</v>
      </c>
      <c r="G130" s="267"/>
      <c r="H130" s="267" t="s">
        <v>645</v>
      </c>
      <c r="I130" s="267" t="s">
        <v>629</v>
      </c>
      <c r="J130" s="267">
        <v>20</v>
      </c>
      <c r="K130" s="287"/>
    </row>
    <row r="131" spans="2:11" ht="15" customHeight="1">
      <c r="B131" s="285"/>
      <c r="C131" s="128" t="s">
        <v>632</v>
      </c>
      <c r="D131" s="128"/>
      <c r="E131" s="128"/>
      <c r="F131" s="265" t="s">
        <v>633</v>
      </c>
      <c r="G131" s="128"/>
      <c r="H131" s="128" t="s">
        <v>666</v>
      </c>
      <c r="I131" s="128" t="s">
        <v>629</v>
      </c>
      <c r="J131" s="128">
        <v>50</v>
      </c>
      <c r="K131" s="287"/>
    </row>
    <row r="132" spans="2:11" ht="15" customHeight="1">
      <c r="B132" s="285"/>
      <c r="C132" s="128" t="s">
        <v>646</v>
      </c>
      <c r="D132" s="128"/>
      <c r="E132" s="128"/>
      <c r="F132" s="265" t="s">
        <v>633</v>
      </c>
      <c r="G132" s="128"/>
      <c r="H132" s="128" t="s">
        <v>666</v>
      </c>
      <c r="I132" s="128" t="s">
        <v>629</v>
      </c>
      <c r="J132" s="128">
        <v>50</v>
      </c>
      <c r="K132" s="287"/>
    </row>
    <row r="133" spans="2:11" ht="15" customHeight="1">
      <c r="B133" s="285"/>
      <c r="C133" s="128" t="s">
        <v>652</v>
      </c>
      <c r="D133" s="128"/>
      <c r="E133" s="128"/>
      <c r="F133" s="265" t="s">
        <v>633</v>
      </c>
      <c r="G133" s="128"/>
      <c r="H133" s="128" t="s">
        <v>666</v>
      </c>
      <c r="I133" s="128" t="s">
        <v>629</v>
      </c>
      <c r="J133" s="128">
        <v>50</v>
      </c>
      <c r="K133" s="287"/>
    </row>
    <row r="134" spans="2:11" ht="15" customHeight="1">
      <c r="B134" s="285"/>
      <c r="C134" s="128" t="s">
        <v>654</v>
      </c>
      <c r="D134" s="128"/>
      <c r="E134" s="128"/>
      <c r="F134" s="265" t="s">
        <v>633</v>
      </c>
      <c r="G134" s="128"/>
      <c r="H134" s="128" t="s">
        <v>666</v>
      </c>
      <c r="I134" s="128" t="s">
        <v>629</v>
      </c>
      <c r="J134" s="128">
        <v>50</v>
      </c>
      <c r="K134" s="287"/>
    </row>
    <row r="135" spans="2:11" ht="15" customHeight="1">
      <c r="B135" s="285"/>
      <c r="C135" s="128" t="s">
        <v>116</v>
      </c>
      <c r="D135" s="128"/>
      <c r="E135" s="128"/>
      <c r="F135" s="265" t="s">
        <v>633</v>
      </c>
      <c r="G135" s="128"/>
      <c r="H135" s="128" t="s">
        <v>679</v>
      </c>
      <c r="I135" s="128" t="s">
        <v>629</v>
      </c>
      <c r="J135" s="128">
        <v>255</v>
      </c>
      <c r="K135" s="287"/>
    </row>
    <row r="136" spans="2:11" ht="15" customHeight="1">
      <c r="B136" s="285"/>
      <c r="C136" s="128" t="s">
        <v>656</v>
      </c>
      <c r="D136" s="128"/>
      <c r="E136" s="128"/>
      <c r="F136" s="265" t="s">
        <v>627</v>
      </c>
      <c r="G136" s="128"/>
      <c r="H136" s="128" t="s">
        <v>680</v>
      </c>
      <c r="I136" s="128" t="s">
        <v>658</v>
      </c>
      <c r="J136" s="128"/>
      <c r="K136" s="287"/>
    </row>
    <row r="137" spans="2:11" ht="15" customHeight="1">
      <c r="B137" s="285"/>
      <c r="C137" s="128" t="s">
        <v>659</v>
      </c>
      <c r="D137" s="128"/>
      <c r="E137" s="128"/>
      <c r="F137" s="265" t="s">
        <v>627</v>
      </c>
      <c r="G137" s="128"/>
      <c r="H137" s="128" t="s">
        <v>681</v>
      </c>
      <c r="I137" s="128" t="s">
        <v>661</v>
      </c>
      <c r="J137" s="128"/>
      <c r="K137" s="287"/>
    </row>
    <row r="138" spans="2:11" ht="15" customHeight="1">
      <c r="B138" s="285"/>
      <c r="C138" s="128" t="s">
        <v>662</v>
      </c>
      <c r="D138" s="128"/>
      <c r="E138" s="128"/>
      <c r="F138" s="265" t="s">
        <v>627</v>
      </c>
      <c r="G138" s="128"/>
      <c r="H138" s="128" t="s">
        <v>662</v>
      </c>
      <c r="I138" s="128" t="s">
        <v>661</v>
      </c>
      <c r="J138" s="128"/>
      <c r="K138" s="287"/>
    </row>
    <row r="139" spans="2:11" ht="15" customHeight="1">
      <c r="B139" s="285"/>
      <c r="C139" s="128" t="s">
        <v>40</v>
      </c>
      <c r="D139" s="128"/>
      <c r="E139" s="128"/>
      <c r="F139" s="265" t="s">
        <v>627</v>
      </c>
      <c r="G139" s="128"/>
      <c r="H139" s="128" t="s">
        <v>682</v>
      </c>
      <c r="I139" s="128" t="s">
        <v>661</v>
      </c>
      <c r="J139" s="128"/>
      <c r="K139" s="287"/>
    </row>
    <row r="140" spans="2:11" ht="15" customHeight="1">
      <c r="B140" s="285"/>
      <c r="C140" s="128" t="s">
        <v>683</v>
      </c>
      <c r="D140" s="128"/>
      <c r="E140" s="128"/>
      <c r="F140" s="265" t="s">
        <v>627</v>
      </c>
      <c r="G140" s="128"/>
      <c r="H140" s="128" t="s">
        <v>684</v>
      </c>
      <c r="I140" s="128" t="s">
        <v>661</v>
      </c>
      <c r="J140" s="128"/>
      <c r="K140" s="287"/>
    </row>
    <row r="141" spans="2:11" ht="15" customHeight="1">
      <c r="B141" s="288"/>
      <c r="C141" s="289"/>
      <c r="D141" s="289"/>
      <c r="E141" s="289"/>
      <c r="F141" s="289"/>
      <c r="G141" s="289"/>
      <c r="H141" s="289"/>
      <c r="I141" s="289"/>
      <c r="J141" s="289"/>
      <c r="K141" s="290"/>
    </row>
    <row r="142" spans="2:11" ht="18.75" customHeight="1">
      <c r="B142" s="244"/>
      <c r="C142" s="244"/>
      <c r="D142" s="244"/>
      <c r="E142" s="244"/>
      <c r="F142" s="277"/>
      <c r="G142" s="244"/>
      <c r="H142" s="244"/>
      <c r="I142" s="244"/>
      <c r="J142" s="244"/>
      <c r="K142" s="244"/>
    </row>
    <row r="143" spans="2:11" ht="18.75" customHeight="1">
      <c r="B143" s="252"/>
      <c r="C143" s="252"/>
      <c r="D143" s="252"/>
      <c r="E143" s="252"/>
      <c r="F143" s="252"/>
      <c r="G143" s="252"/>
      <c r="H143" s="252"/>
      <c r="I143" s="252"/>
      <c r="J143" s="252"/>
      <c r="K143" s="252"/>
    </row>
    <row r="144" spans="2:11" ht="7.5" customHeight="1">
      <c r="B144" s="253"/>
      <c r="C144" s="254"/>
      <c r="D144" s="254"/>
      <c r="E144" s="254"/>
      <c r="F144" s="254"/>
      <c r="G144" s="254"/>
      <c r="H144" s="254"/>
      <c r="I144" s="254"/>
      <c r="J144" s="254"/>
      <c r="K144" s="255"/>
    </row>
    <row r="145" spans="2:11" ht="45" customHeight="1">
      <c r="B145" s="256"/>
      <c r="C145" s="355" t="s">
        <v>685</v>
      </c>
      <c r="D145" s="355"/>
      <c r="E145" s="355"/>
      <c r="F145" s="355"/>
      <c r="G145" s="355"/>
      <c r="H145" s="355"/>
      <c r="I145" s="355"/>
      <c r="J145" s="355"/>
      <c r="K145" s="257"/>
    </row>
    <row r="146" spans="2:11" ht="17.25" customHeight="1">
      <c r="B146" s="256"/>
      <c r="C146" s="258" t="s">
        <v>621</v>
      </c>
      <c r="D146" s="258"/>
      <c r="E146" s="258"/>
      <c r="F146" s="258" t="s">
        <v>622</v>
      </c>
      <c r="G146" s="259"/>
      <c r="H146" s="258" t="s">
        <v>111</v>
      </c>
      <c r="I146" s="258" t="s">
        <v>59</v>
      </c>
      <c r="J146" s="258" t="s">
        <v>623</v>
      </c>
      <c r="K146" s="257"/>
    </row>
    <row r="147" spans="2:11" ht="17.25" customHeight="1">
      <c r="B147" s="256"/>
      <c r="C147" s="260" t="s">
        <v>624</v>
      </c>
      <c r="D147" s="260"/>
      <c r="E147" s="260"/>
      <c r="F147" s="261" t="s">
        <v>625</v>
      </c>
      <c r="G147" s="262"/>
      <c r="H147" s="260"/>
      <c r="I147" s="260"/>
      <c r="J147" s="260" t="s">
        <v>626</v>
      </c>
      <c r="K147" s="257"/>
    </row>
    <row r="148" spans="2:11" ht="5.25" customHeight="1">
      <c r="B148" s="266"/>
      <c r="C148" s="263"/>
      <c r="D148" s="263"/>
      <c r="E148" s="263"/>
      <c r="F148" s="263"/>
      <c r="G148" s="264"/>
      <c r="H148" s="263"/>
      <c r="I148" s="263"/>
      <c r="J148" s="263"/>
      <c r="K148" s="287"/>
    </row>
    <row r="149" spans="2:11" ht="15" customHeight="1">
      <c r="B149" s="266"/>
      <c r="C149" s="126" t="s">
        <v>630</v>
      </c>
      <c r="D149" s="128"/>
      <c r="E149" s="128"/>
      <c r="F149" s="291" t="s">
        <v>627</v>
      </c>
      <c r="G149" s="128"/>
      <c r="H149" s="126" t="s">
        <v>666</v>
      </c>
      <c r="I149" s="126" t="s">
        <v>629</v>
      </c>
      <c r="J149" s="126">
        <v>120</v>
      </c>
      <c r="K149" s="287"/>
    </row>
    <row r="150" spans="2:11" ht="15" customHeight="1">
      <c r="B150" s="266"/>
      <c r="C150" s="126" t="s">
        <v>675</v>
      </c>
      <c r="D150" s="128"/>
      <c r="E150" s="128"/>
      <c r="F150" s="291" t="s">
        <v>627</v>
      </c>
      <c r="G150" s="128"/>
      <c r="H150" s="126" t="s">
        <v>686</v>
      </c>
      <c r="I150" s="126" t="s">
        <v>629</v>
      </c>
      <c r="J150" s="126" t="s">
        <v>677</v>
      </c>
      <c r="K150" s="287"/>
    </row>
    <row r="151" spans="2:11" ht="15" customHeight="1">
      <c r="B151" s="266"/>
      <c r="C151" s="126" t="s">
        <v>576</v>
      </c>
      <c r="D151" s="128"/>
      <c r="E151" s="128"/>
      <c r="F151" s="291" t="s">
        <v>627</v>
      </c>
      <c r="G151" s="128"/>
      <c r="H151" s="126" t="s">
        <v>687</v>
      </c>
      <c r="I151" s="126" t="s">
        <v>629</v>
      </c>
      <c r="J151" s="126" t="s">
        <v>677</v>
      </c>
      <c r="K151" s="287"/>
    </row>
    <row r="152" spans="2:11" ht="15" customHeight="1">
      <c r="B152" s="266"/>
      <c r="C152" s="126" t="s">
        <v>632</v>
      </c>
      <c r="D152" s="128"/>
      <c r="E152" s="128"/>
      <c r="F152" s="291" t="s">
        <v>633</v>
      </c>
      <c r="G152" s="128"/>
      <c r="H152" s="126" t="s">
        <v>666</v>
      </c>
      <c r="I152" s="126" t="s">
        <v>629</v>
      </c>
      <c r="J152" s="126">
        <v>50</v>
      </c>
      <c r="K152" s="287"/>
    </row>
    <row r="153" spans="2:11" ht="15" customHeight="1">
      <c r="B153" s="266"/>
      <c r="C153" s="126" t="s">
        <v>635</v>
      </c>
      <c r="D153" s="128"/>
      <c r="E153" s="128"/>
      <c r="F153" s="291" t="s">
        <v>627</v>
      </c>
      <c r="G153" s="128"/>
      <c r="H153" s="126" t="s">
        <v>666</v>
      </c>
      <c r="I153" s="126" t="s">
        <v>637</v>
      </c>
      <c r="J153" s="126"/>
      <c r="K153" s="287"/>
    </row>
    <row r="154" spans="2:11" ht="15" customHeight="1">
      <c r="B154" s="266"/>
      <c r="C154" s="126" t="s">
        <v>646</v>
      </c>
      <c r="D154" s="128"/>
      <c r="E154" s="128"/>
      <c r="F154" s="291" t="s">
        <v>633</v>
      </c>
      <c r="G154" s="128"/>
      <c r="H154" s="126" t="s">
        <v>666</v>
      </c>
      <c r="I154" s="126" t="s">
        <v>629</v>
      </c>
      <c r="J154" s="126">
        <v>50</v>
      </c>
      <c r="K154" s="287"/>
    </row>
    <row r="155" spans="2:11" ht="15" customHeight="1">
      <c r="B155" s="266"/>
      <c r="C155" s="126" t="s">
        <v>654</v>
      </c>
      <c r="D155" s="128"/>
      <c r="E155" s="128"/>
      <c r="F155" s="291" t="s">
        <v>633</v>
      </c>
      <c r="G155" s="128"/>
      <c r="H155" s="126" t="s">
        <v>666</v>
      </c>
      <c r="I155" s="126" t="s">
        <v>629</v>
      </c>
      <c r="J155" s="126">
        <v>50</v>
      </c>
      <c r="K155" s="287"/>
    </row>
    <row r="156" spans="2:11" ht="15" customHeight="1">
      <c r="B156" s="266"/>
      <c r="C156" s="126" t="s">
        <v>652</v>
      </c>
      <c r="D156" s="128"/>
      <c r="E156" s="128"/>
      <c r="F156" s="291" t="s">
        <v>633</v>
      </c>
      <c r="G156" s="128"/>
      <c r="H156" s="126" t="s">
        <v>666</v>
      </c>
      <c r="I156" s="126" t="s">
        <v>629</v>
      </c>
      <c r="J156" s="126">
        <v>50</v>
      </c>
      <c r="K156" s="287"/>
    </row>
    <row r="157" spans="2:11" ht="15" customHeight="1">
      <c r="B157" s="266"/>
      <c r="C157" s="126" t="s">
        <v>96</v>
      </c>
      <c r="D157" s="128"/>
      <c r="E157" s="128"/>
      <c r="F157" s="291" t="s">
        <v>627</v>
      </c>
      <c r="G157" s="128"/>
      <c r="H157" s="126" t="s">
        <v>688</v>
      </c>
      <c r="I157" s="126" t="s">
        <v>629</v>
      </c>
      <c r="J157" s="126" t="s">
        <v>689</v>
      </c>
      <c r="K157" s="287"/>
    </row>
    <row r="158" spans="2:11" ht="15" customHeight="1">
      <c r="B158" s="266"/>
      <c r="C158" s="126" t="s">
        <v>690</v>
      </c>
      <c r="D158" s="128"/>
      <c r="E158" s="128"/>
      <c r="F158" s="291" t="s">
        <v>627</v>
      </c>
      <c r="G158" s="128"/>
      <c r="H158" s="126" t="s">
        <v>691</v>
      </c>
      <c r="I158" s="126" t="s">
        <v>661</v>
      </c>
      <c r="J158" s="126"/>
      <c r="K158" s="287"/>
    </row>
    <row r="159" spans="2:11" ht="15" customHeight="1">
      <c r="B159" s="292"/>
      <c r="C159" s="275"/>
      <c r="D159" s="275"/>
      <c r="E159" s="275"/>
      <c r="F159" s="275"/>
      <c r="G159" s="275"/>
      <c r="H159" s="275"/>
      <c r="I159" s="275"/>
      <c r="J159" s="275"/>
      <c r="K159" s="293"/>
    </row>
    <row r="160" spans="2:11" ht="18.75" customHeight="1">
      <c r="B160" s="244"/>
      <c r="C160" s="128"/>
      <c r="D160" s="128"/>
      <c r="E160" s="128"/>
      <c r="F160" s="265"/>
      <c r="G160" s="128"/>
      <c r="H160" s="128"/>
      <c r="I160" s="128"/>
      <c r="J160" s="128"/>
      <c r="K160" s="244"/>
    </row>
    <row r="161" spans="2:11" ht="18.75" customHeight="1">
      <c r="B161" s="252"/>
      <c r="C161" s="252"/>
      <c r="D161" s="252"/>
      <c r="E161" s="252"/>
      <c r="F161" s="252"/>
      <c r="G161" s="252"/>
      <c r="H161" s="252"/>
      <c r="I161" s="252"/>
      <c r="J161" s="252"/>
      <c r="K161" s="252"/>
    </row>
    <row r="162" spans="2:11" ht="7.5" customHeight="1">
      <c r="B162" s="234"/>
      <c r="C162" s="235"/>
      <c r="D162" s="235"/>
      <c r="E162" s="235"/>
      <c r="F162" s="235"/>
      <c r="G162" s="235"/>
      <c r="H162" s="235"/>
      <c r="I162" s="235"/>
      <c r="J162" s="235"/>
      <c r="K162" s="236"/>
    </row>
    <row r="163" spans="2:11" ht="45" customHeight="1">
      <c r="B163" s="237"/>
      <c r="C163" s="353" t="s">
        <v>692</v>
      </c>
      <c r="D163" s="353"/>
      <c r="E163" s="353"/>
      <c r="F163" s="353"/>
      <c r="G163" s="353"/>
      <c r="H163" s="353"/>
      <c r="I163" s="353"/>
      <c r="J163" s="353"/>
      <c r="K163" s="238"/>
    </row>
    <row r="164" spans="2:11" ht="17.25" customHeight="1">
      <c r="B164" s="237"/>
      <c r="C164" s="258" t="s">
        <v>621</v>
      </c>
      <c r="D164" s="258"/>
      <c r="E164" s="258"/>
      <c r="F164" s="258" t="s">
        <v>622</v>
      </c>
      <c r="G164" s="294"/>
      <c r="H164" s="295" t="s">
        <v>111</v>
      </c>
      <c r="I164" s="295" t="s">
        <v>59</v>
      </c>
      <c r="J164" s="258" t="s">
        <v>623</v>
      </c>
      <c r="K164" s="238"/>
    </row>
    <row r="165" spans="2:11" ht="17.25" customHeight="1">
      <c r="B165" s="240"/>
      <c r="C165" s="260" t="s">
        <v>624</v>
      </c>
      <c r="D165" s="260"/>
      <c r="E165" s="260"/>
      <c r="F165" s="261" t="s">
        <v>625</v>
      </c>
      <c r="G165" s="296"/>
      <c r="H165" s="297"/>
      <c r="I165" s="297"/>
      <c r="J165" s="260" t="s">
        <v>626</v>
      </c>
      <c r="K165" s="241"/>
    </row>
    <row r="166" spans="2:11" ht="5.25" customHeight="1">
      <c r="B166" s="266"/>
      <c r="C166" s="263"/>
      <c r="D166" s="263"/>
      <c r="E166" s="263"/>
      <c r="F166" s="263"/>
      <c r="G166" s="264"/>
      <c r="H166" s="263"/>
      <c r="I166" s="263"/>
      <c r="J166" s="263"/>
      <c r="K166" s="287"/>
    </row>
    <row r="167" spans="2:11" ht="15" customHeight="1">
      <c r="B167" s="266"/>
      <c r="C167" s="128" t="s">
        <v>630</v>
      </c>
      <c r="D167" s="128"/>
      <c r="E167" s="128"/>
      <c r="F167" s="265" t="s">
        <v>627</v>
      </c>
      <c r="G167" s="128"/>
      <c r="H167" s="128" t="s">
        <v>666</v>
      </c>
      <c r="I167" s="128" t="s">
        <v>629</v>
      </c>
      <c r="J167" s="128">
        <v>120</v>
      </c>
      <c r="K167" s="287"/>
    </row>
    <row r="168" spans="2:11" ht="15" customHeight="1">
      <c r="B168" s="266"/>
      <c r="C168" s="128" t="s">
        <v>675</v>
      </c>
      <c r="D168" s="128"/>
      <c r="E168" s="128"/>
      <c r="F168" s="265" t="s">
        <v>627</v>
      </c>
      <c r="G168" s="128"/>
      <c r="H168" s="128" t="s">
        <v>676</v>
      </c>
      <c r="I168" s="128" t="s">
        <v>629</v>
      </c>
      <c r="J168" s="128" t="s">
        <v>677</v>
      </c>
      <c r="K168" s="287"/>
    </row>
    <row r="169" spans="2:11" ht="15" customHeight="1">
      <c r="B169" s="266"/>
      <c r="C169" s="128" t="s">
        <v>576</v>
      </c>
      <c r="D169" s="128"/>
      <c r="E169" s="128"/>
      <c r="F169" s="265" t="s">
        <v>627</v>
      </c>
      <c r="G169" s="128"/>
      <c r="H169" s="128" t="s">
        <v>693</v>
      </c>
      <c r="I169" s="128" t="s">
        <v>629</v>
      </c>
      <c r="J169" s="128" t="s">
        <v>677</v>
      </c>
      <c r="K169" s="287"/>
    </row>
    <row r="170" spans="2:11" ht="15" customHeight="1">
      <c r="B170" s="266"/>
      <c r="C170" s="128" t="s">
        <v>632</v>
      </c>
      <c r="D170" s="128"/>
      <c r="E170" s="128"/>
      <c r="F170" s="265" t="s">
        <v>633</v>
      </c>
      <c r="G170" s="128"/>
      <c r="H170" s="128" t="s">
        <v>693</v>
      </c>
      <c r="I170" s="128" t="s">
        <v>629</v>
      </c>
      <c r="J170" s="128">
        <v>50</v>
      </c>
      <c r="K170" s="287"/>
    </row>
    <row r="171" spans="2:11" ht="15" customHeight="1">
      <c r="B171" s="266"/>
      <c r="C171" s="128" t="s">
        <v>635</v>
      </c>
      <c r="D171" s="128"/>
      <c r="E171" s="128"/>
      <c r="F171" s="265" t="s">
        <v>627</v>
      </c>
      <c r="G171" s="128"/>
      <c r="H171" s="128" t="s">
        <v>693</v>
      </c>
      <c r="I171" s="128" t="s">
        <v>637</v>
      </c>
      <c r="J171" s="128"/>
      <c r="K171" s="287"/>
    </row>
    <row r="172" spans="2:11" ht="15" customHeight="1">
      <c r="B172" s="266"/>
      <c r="C172" s="128" t="s">
        <v>646</v>
      </c>
      <c r="D172" s="128"/>
      <c r="E172" s="128"/>
      <c r="F172" s="265" t="s">
        <v>633</v>
      </c>
      <c r="G172" s="128"/>
      <c r="H172" s="128" t="s">
        <v>693</v>
      </c>
      <c r="I172" s="128" t="s">
        <v>629</v>
      </c>
      <c r="J172" s="128">
        <v>50</v>
      </c>
      <c r="K172" s="287"/>
    </row>
    <row r="173" spans="2:11" ht="15" customHeight="1">
      <c r="B173" s="266"/>
      <c r="C173" s="128" t="s">
        <v>654</v>
      </c>
      <c r="D173" s="128"/>
      <c r="E173" s="128"/>
      <c r="F173" s="265" t="s">
        <v>633</v>
      </c>
      <c r="G173" s="128"/>
      <c r="H173" s="128" t="s">
        <v>693</v>
      </c>
      <c r="I173" s="128" t="s">
        <v>629</v>
      </c>
      <c r="J173" s="128">
        <v>50</v>
      </c>
      <c r="K173" s="287"/>
    </row>
    <row r="174" spans="2:11" ht="15" customHeight="1">
      <c r="B174" s="266"/>
      <c r="C174" s="128" t="s">
        <v>652</v>
      </c>
      <c r="D174" s="128"/>
      <c r="E174" s="128"/>
      <c r="F174" s="265" t="s">
        <v>633</v>
      </c>
      <c r="G174" s="128"/>
      <c r="H174" s="128" t="s">
        <v>693</v>
      </c>
      <c r="I174" s="128" t="s">
        <v>629</v>
      </c>
      <c r="J174" s="128">
        <v>50</v>
      </c>
      <c r="K174" s="287"/>
    </row>
    <row r="175" spans="2:11" ht="15" customHeight="1">
      <c r="B175" s="266"/>
      <c r="C175" s="128" t="s">
        <v>110</v>
      </c>
      <c r="D175" s="128"/>
      <c r="E175" s="128"/>
      <c r="F175" s="265" t="s">
        <v>627</v>
      </c>
      <c r="G175" s="128"/>
      <c r="H175" s="128" t="s">
        <v>694</v>
      </c>
      <c r="I175" s="128" t="s">
        <v>695</v>
      </c>
      <c r="J175" s="128"/>
      <c r="K175" s="287"/>
    </row>
    <row r="176" spans="2:11" ht="15" customHeight="1">
      <c r="B176" s="266"/>
      <c r="C176" s="128" t="s">
        <v>59</v>
      </c>
      <c r="D176" s="128"/>
      <c r="E176" s="128"/>
      <c r="F176" s="265" t="s">
        <v>627</v>
      </c>
      <c r="G176" s="128"/>
      <c r="H176" s="128" t="s">
        <v>696</v>
      </c>
      <c r="I176" s="128" t="s">
        <v>697</v>
      </c>
      <c r="J176" s="128">
        <v>1</v>
      </c>
      <c r="K176" s="287"/>
    </row>
    <row r="177" spans="2:11" ht="15" customHeight="1">
      <c r="B177" s="266"/>
      <c r="C177" s="128" t="s">
        <v>55</v>
      </c>
      <c r="D177" s="128"/>
      <c r="E177" s="128"/>
      <c r="F177" s="265" t="s">
        <v>627</v>
      </c>
      <c r="G177" s="128"/>
      <c r="H177" s="128" t="s">
        <v>698</v>
      </c>
      <c r="I177" s="128" t="s">
        <v>629</v>
      </c>
      <c r="J177" s="128">
        <v>20</v>
      </c>
      <c r="K177" s="287"/>
    </row>
    <row r="178" spans="2:11" ht="15" customHeight="1">
      <c r="B178" s="266"/>
      <c r="C178" s="128" t="s">
        <v>111</v>
      </c>
      <c r="D178" s="128"/>
      <c r="E178" s="128"/>
      <c r="F178" s="265" t="s">
        <v>627</v>
      </c>
      <c r="G178" s="128"/>
      <c r="H178" s="128" t="s">
        <v>699</v>
      </c>
      <c r="I178" s="128" t="s">
        <v>629</v>
      </c>
      <c r="J178" s="128">
        <v>255</v>
      </c>
      <c r="K178" s="287"/>
    </row>
    <row r="179" spans="2:11" ht="15" customHeight="1">
      <c r="B179" s="266"/>
      <c r="C179" s="128" t="s">
        <v>112</v>
      </c>
      <c r="D179" s="128"/>
      <c r="E179" s="128"/>
      <c r="F179" s="265" t="s">
        <v>627</v>
      </c>
      <c r="G179" s="128"/>
      <c r="H179" s="128" t="s">
        <v>592</v>
      </c>
      <c r="I179" s="128" t="s">
        <v>629</v>
      </c>
      <c r="J179" s="128">
        <v>10</v>
      </c>
      <c r="K179" s="287"/>
    </row>
    <row r="180" spans="2:11" ht="15" customHeight="1">
      <c r="B180" s="266"/>
      <c r="C180" s="128" t="s">
        <v>113</v>
      </c>
      <c r="D180" s="128"/>
      <c r="E180" s="128"/>
      <c r="F180" s="265" t="s">
        <v>627</v>
      </c>
      <c r="G180" s="128"/>
      <c r="H180" s="128" t="s">
        <v>700</v>
      </c>
      <c r="I180" s="128" t="s">
        <v>661</v>
      </c>
      <c r="J180" s="128"/>
      <c r="K180" s="287"/>
    </row>
    <row r="181" spans="2:11" ht="15" customHeight="1">
      <c r="B181" s="266"/>
      <c r="C181" s="128" t="s">
        <v>701</v>
      </c>
      <c r="D181" s="128"/>
      <c r="E181" s="128"/>
      <c r="F181" s="265" t="s">
        <v>627</v>
      </c>
      <c r="G181" s="128"/>
      <c r="H181" s="128" t="s">
        <v>702</v>
      </c>
      <c r="I181" s="128" t="s">
        <v>661</v>
      </c>
      <c r="J181" s="128"/>
      <c r="K181" s="287"/>
    </row>
    <row r="182" spans="2:11" ht="15" customHeight="1">
      <c r="B182" s="266"/>
      <c r="C182" s="128" t="s">
        <v>690</v>
      </c>
      <c r="D182" s="128"/>
      <c r="E182" s="128"/>
      <c r="F182" s="265" t="s">
        <v>627</v>
      </c>
      <c r="G182" s="128"/>
      <c r="H182" s="128" t="s">
        <v>703</v>
      </c>
      <c r="I182" s="128" t="s">
        <v>661</v>
      </c>
      <c r="J182" s="128"/>
      <c r="K182" s="287"/>
    </row>
    <row r="183" spans="2:11" ht="15" customHeight="1">
      <c r="B183" s="266"/>
      <c r="C183" s="128" t="s">
        <v>115</v>
      </c>
      <c r="D183" s="128"/>
      <c r="E183" s="128"/>
      <c r="F183" s="265" t="s">
        <v>633</v>
      </c>
      <c r="G183" s="128"/>
      <c r="H183" s="128" t="s">
        <v>704</v>
      </c>
      <c r="I183" s="128" t="s">
        <v>629</v>
      </c>
      <c r="J183" s="128">
        <v>50</v>
      </c>
      <c r="K183" s="287"/>
    </row>
    <row r="184" spans="2:11" ht="15" customHeight="1">
      <c r="B184" s="266"/>
      <c r="C184" s="128" t="s">
        <v>705</v>
      </c>
      <c r="D184" s="128"/>
      <c r="E184" s="128"/>
      <c r="F184" s="265" t="s">
        <v>633</v>
      </c>
      <c r="G184" s="128"/>
      <c r="H184" s="128" t="s">
        <v>706</v>
      </c>
      <c r="I184" s="128" t="s">
        <v>707</v>
      </c>
      <c r="J184" s="128"/>
      <c r="K184" s="287"/>
    </row>
    <row r="185" spans="2:11" ht="15" customHeight="1">
      <c r="B185" s="266"/>
      <c r="C185" s="128" t="s">
        <v>708</v>
      </c>
      <c r="D185" s="128"/>
      <c r="E185" s="128"/>
      <c r="F185" s="265" t="s">
        <v>633</v>
      </c>
      <c r="G185" s="128"/>
      <c r="H185" s="128" t="s">
        <v>709</v>
      </c>
      <c r="I185" s="128" t="s">
        <v>707</v>
      </c>
      <c r="J185" s="128"/>
      <c r="K185" s="287"/>
    </row>
    <row r="186" spans="2:11" ht="15" customHeight="1">
      <c r="B186" s="266"/>
      <c r="C186" s="128" t="s">
        <v>710</v>
      </c>
      <c r="D186" s="128"/>
      <c r="E186" s="128"/>
      <c r="F186" s="265" t="s">
        <v>633</v>
      </c>
      <c r="G186" s="128"/>
      <c r="H186" s="128" t="s">
        <v>711</v>
      </c>
      <c r="I186" s="128" t="s">
        <v>707</v>
      </c>
      <c r="J186" s="128"/>
      <c r="K186" s="287"/>
    </row>
    <row r="187" spans="2:11" ht="15" customHeight="1">
      <c r="B187" s="266"/>
      <c r="C187" s="298" t="s">
        <v>712</v>
      </c>
      <c r="D187" s="128"/>
      <c r="E187" s="128"/>
      <c r="F187" s="265" t="s">
        <v>633</v>
      </c>
      <c r="G187" s="128"/>
      <c r="H187" s="128" t="s">
        <v>713</v>
      </c>
      <c r="I187" s="128" t="s">
        <v>714</v>
      </c>
      <c r="J187" s="299" t="s">
        <v>715</v>
      </c>
      <c r="K187" s="287"/>
    </row>
    <row r="188" spans="2:11" ht="15" customHeight="1">
      <c r="B188" s="266"/>
      <c r="C188" s="251" t="s">
        <v>44</v>
      </c>
      <c r="D188" s="128"/>
      <c r="E188" s="128"/>
      <c r="F188" s="265" t="s">
        <v>627</v>
      </c>
      <c r="G188" s="128"/>
      <c r="H188" s="244" t="s">
        <v>716</v>
      </c>
      <c r="I188" s="128" t="s">
        <v>717</v>
      </c>
      <c r="J188" s="128"/>
      <c r="K188" s="287"/>
    </row>
    <row r="189" spans="2:11" ht="15" customHeight="1">
      <c r="B189" s="266"/>
      <c r="C189" s="251" t="s">
        <v>718</v>
      </c>
      <c r="D189" s="128"/>
      <c r="E189" s="128"/>
      <c r="F189" s="265" t="s">
        <v>627</v>
      </c>
      <c r="G189" s="128"/>
      <c r="H189" s="128" t="s">
        <v>719</v>
      </c>
      <c r="I189" s="128" t="s">
        <v>661</v>
      </c>
      <c r="J189" s="128"/>
      <c r="K189" s="287"/>
    </row>
    <row r="190" spans="2:11" ht="15" customHeight="1">
      <c r="B190" s="266"/>
      <c r="C190" s="251" t="s">
        <v>720</v>
      </c>
      <c r="D190" s="128"/>
      <c r="E190" s="128"/>
      <c r="F190" s="265" t="s">
        <v>627</v>
      </c>
      <c r="G190" s="128"/>
      <c r="H190" s="128" t="s">
        <v>721</v>
      </c>
      <c r="I190" s="128" t="s">
        <v>661</v>
      </c>
      <c r="J190" s="128"/>
      <c r="K190" s="287"/>
    </row>
    <row r="191" spans="2:11" ht="15" customHeight="1">
      <c r="B191" s="266"/>
      <c r="C191" s="251" t="s">
        <v>722</v>
      </c>
      <c r="D191" s="128"/>
      <c r="E191" s="128"/>
      <c r="F191" s="265" t="s">
        <v>633</v>
      </c>
      <c r="G191" s="128"/>
      <c r="H191" s="128" t="s">
        <v>723</v>
      </c>
      <c r="I191" s="128" t="s">
        <v>661</v>
      </c>
      <c r="J191" s="128"/>
      <c r="K191" s="287"/>
    </row>
    <row r="192" spans="2:11" ht="15" customHeight="1">
      <c r="B192" s="292"/>
      <c r="C192" s="300"/>
      <c r="D192" s="275"/>
      <c r="E192" s="275"/>
      <c r="F192" s="275"/>
      <c r="G192" s="275"/>
      <c r="H192" s="275"/>
      <c r="I192" s="275"/>
      <c r="J192" s="275"/>
      <c r="K192" s="293"/>
    </row>
    <row r="193" spans="2:11" ht="18.75" customHeight="1">
      <c r="B193" s="244"/>
      <c r="C193" s="128"/>
      <c r="D193" s="128"/>
      <c r="E193" s="128"/>
      <c r="F193" s="265"/>
      <c r="G193" s="128"/>
      <c r="H193" s="128"/>
      <c r="I193" s="128"/>
      <c r="J193" s="128"/>
      <c r="K193" s="244"/>
    </row>
    <row r="194" spans="2:11" ht="18.75" customHeight="1">
      <c r="B194" s="244"/>
      <c r="C194" s="128"/>
      <c r="D194" s="128"/>
      <c r="E194" s="128"/>
      <c r="F194" s="265"/>
      <c r="G194" s="128"/>
      <c r="H194" s="128"/>
      <c r="I194" s="128"/>
      <c r="J194" s="128"/>
      <c r="K194" s="244"/>
    </row>
    <row r="195" spans="2:11" ht="18.75" customHeight="1">
      <c r="B195" s="252"/>
      <c r="C195" s="252"/>
      <c r="D195" s="252"/>
      <c r="E195" s="252"/>
      <c r="F195" s="252"/>
      <c r="G195" s="252"/>
      <c r="H195" s="252"/>
      <c r="I195" s="252"/>
      <c r="J195" s="252"/>
      <c r="K195" s="252"/>
    </row>
    <row r="196" spans="2:11" ht="13.5">
      <c r="B196" s="234"/>
      <c r="C196" s="235"/>
      <c r="D196" s="235"/>
      <c r="E196" s="235"/>
      <c r="F196" s="235"/>
      <c r="G196" s="235"/>
      <c r="H196" s="235"/>
      <c r="I196" s="235"/>
      <c r="J196" s="235"/>
      <c r="K196" s="236"/>
    </row>
    <row r="197" spans="2:11" ht="21">
      <c r="B197" s="237"/>
      <c r="C197" s="353" t="s">
        <v>724</v>
      </c>
      <c r="D197" s="353"/>
      <c r="E197" s="353"/>
      <c r="F197" s="353"/>
      <c r="G197" s="353"/>
      <c r="H197" s="353"/>
      <c r="I197" s="353"/>
      <c r="J197" s="353"/>
      <c r="K197" s="238"/>
    </row>
    <row r="198" spans="2:11" ht="25.5" customHeight="1">
      <c r="B198" s="237"/>
      <c r="C198" s="127" t="s">
        <v>725</v>
      </c>
      <c r="D198" s="127"/>
      <c r="E198" s="127"/>
      <c r="F198" s="127" t="s">
        <v>726</v>
      </c>
      <c r="G198" s="301"/>
      <c r="H198" s="358" t="s">
        <v>727</v>
      </c>
      <c r="I198" s="358"/>
      <c r="J198" s="358"/>
      <c r="K198" s="238"/>
    </row>
    <row r="199" spans="2:11" ht="5.25" customHeight="1">
      <c r="B199" s="266"/>
      <c r="C199" s="263"/>
      <c r="D199" s="263"/>
      <c r="E199" s="263"/>
      <c r="F199" s="263"/>
      <c r="G199" s="128"/>
      <c r="H199" s="263"/>
      <c r="I199" s="263"/>
      <c r="J199" s="263"/>
      <c r="K199" s="287"/>
    </row>
    <row r="200" spans="2:11" ht="15" customHeight="1">
      <c r="B200" s="266"/>
      <c r="C200" s="128" t="s">
        <v>717</v>
      </c>
      <c r="D200" s="128"/>
      <c r="E200" s="128"/>
      <c r="F200" s="265" t="s">
        <v>45</v>
      </c>
      <c r="G200" s="128"/>
      <c r="H200" s="357" t="s">
        <v>728</v>
      </c>
      <c r="I200" s="357"/>
      <c r="J200" s="357"/>
      <c r="K200" s="287"/>
    </row>
    <row r="201" spans="2:11" ht="15" customHeight="1">
      <c r="B201" s="266"/>
      <c r="C201" s="272"/>
      <c r="D201" s="128"/>
      <c r="E201" s="128"/>
      <c r="F201" s="265" t="s">
        <v>46</v>
      </c>
      <c r="G201" s="128"/>
      <c r="H201" s="357" t="s">
        <v>729</v>
      </c>
      <c r="I201" s="357"/>
      <c r="J201" s="357"/>
      <c r="K201" s="287"/>
    </row>
    <row r="202" spans="2:11" ht="15" customHeight="1">
      <c r="B202" s="266"/>
      <c r="C202" s="272"/>
      <c r="D202" s="128"/>
      <c r="E202" s="128"/>
      <c r="F202" s="265" t="s">
        <v>49</v>
      </c>
      <c r="G202" s="128"/>
      <c r="H202" s="357" t="s">
        <v>730</v>
      </c>
      <c r="I202" s="357"/>
      <c r="J202" s="357"/>
      <c r="K202" s="287"/>
    </row>
    <row r="203" spans="2:11" ht="15" customHeight="1">
      <c r="B203" s="266"/>
      <c r="C203" s="128"/>
      <c r="D203" s="128"/>
      <c r="E203" s="128"/>
      <c r="F203" s="265" t="s">
        <v>47</v>
      </c>
      <c r="G203" s="128"/>
      <c r="H203" s="357" t="s">
        <v>731</v>
      </c>
      <c r="I203" s="357"/>
      <c r="J203" s="357"/>
      <c r="K203" s="287"/>
    </row>
    <row r="204" spans="2:11" ht="15" customHeight="1">
      <c r="B204" s="266"/>
      <c r="C204" s="128"/>
      <c r="D204" s="128"/>
      <c r="E204" s="128"/>
      <c r="F204" s="265" t="s">
        <v>48</v>
      </c>
      <c r="G204" s="128"/>
      <c r="H204" s="357" t="s">
        <v>732</v>
      </c>
      <c r="I204" s="357"/>
      <c r="J204" s="357"/>
      <c r="K204" s="287"/>
    </row>
    <row r="205" spans="2:11" ht="15" customHeight="1">
      <c r="B205" s="266"/>
      <c r="C205" s="128"/>
      <c r="D205" s="128"/>
      <c r="E205" s="128"/>
      <c r="F205" s="265"/>
      <c r="G205" s="128"/>
      <c r="H205" s="128"/>
      <c r="I205" s="128"/>
      <c r="J205" s="128"/>
      <c r="K205" s="287"/>
    </row>
    <row r="206" spans="2:11" ht="15" customHeight="1">
      <c r="B206" s="266"/>
      <c r="C206" s="128" t="s">
        <v>673</v>
      </c>
      <c r="D206" s="128"/>
      <c r="E206" s="128"/>
      <c r="F206" s="265" t="s">
        <v>80</v>
      </c>
      <c r="G206" s="128"/>
      <c r="H206" s="357" t="s">
        <v>733</v>
      </c>
      <c r="I206" s="357"/>
      <c r="J206" s="357"/>
      <c r="K206" s="287"/>
    </row>
    <row r="207" spans="2:11" ht="15" customHeight="1">
      <c r="B207" s="266"/>
      <c r="C207" s="272"/>
      <c r="D207" s="128"/>
      <c r="E207" s="128"/>
      <c r="F207" s="265" t="s">
        <v>572</v>
      </c>
      <c r="G207" s="128"/>
      <c r="H207" s="357" t="s">
        <v>573</v>
      </c>
      <c r="I207" s="357"/>
      <c r="J207" s="357"/>
      <c r="K207" s="287"/>
    </row>
    <row r="208" spans="2:11" ht="15" customHeight="1">
      <c r="B208" s="266"/>
      <c r="C208" s="128"/>
      <c r="D208" s="128"/>
      <c r="E208" s="128"/>
      <c r="F208" s="265" t="s">
        <v>570</v>
      </c>
      <c r="G208" s="128"/>
      <c r="H208" s="357" t="s">
        <v>734</v>
      </c>
      <c r="I208" s="357"/>
      <c r="J208" s="357"/>
      <c r="K208" s="287"/>
    </row>
    <row r="209" spans="2:11" ht="15" customHeight="1">
      <c r="B209" s="302"/>
      <c r="C209" s="272"/>
      <c r="D209" s="272"/>
      <c r="E209" s="272"/>
      <c r="F209" s="265" t="s">
        <v>88</v>
      </c>
      <c r="G209" s="251"/>
      <c r="H209" s="359" t="s">
        <v>89</v>
      </c>
      <c r="I209" s="359"/>
      <c r="J209" s="359"/>
      <c r="K209" s="303"/>
    </row>
    <row r="210" spans="2:11" ht="15" customHeight="1">
      <c r="B210" s="302"/>
      <c r="C210" s="272"/>
      <c r="D210" s="272"/>
      <c r="E210" s="272"/>
      <c r="F210" s="265" t="s">
        <v>574</v>
      </c>
      <c r="G210" s="251"/>
      <c r="H210" s="359" t="s">
        <v>527</v>
      </c>
      <c r="I210" s="359"/>
      <c r="J210" s="359"/>
      <c r="K210" s="303"/>
    </row>
    <row r="211" spans="2:11" ht="15" customHeight="1">
      <c r="B211" s="302"/>
      <c r="C211" s="272"/>
      <c r="D211" s="272"/>
      <c r="E211" s="272"/>
      <c r="F211" s="304"/>
      <c r="G211" s="251"/>
      <c r="H211" s="305"/>
      <c r="I211" s="305"/>
      <c r="J211" s="305"/>
      <c r="K211" s="303"/>
    </row>
    <row r="212" spans="2:11" ht="15" customHeight="1">
      <c r="B212" s="302"/>
      <c r="C212" s="128" t="s">
        <v>697</v>
      </c>
      <c r="D212" s="272"/>
      <c r="E212" s="272"/>
      <c r="F212" s="265">
        <v>1</v>
      </c>
      <c r="G212" s="251"/>
      <c r="H212" s="359" t="s">
        <v>735</v>
      </c>
      <c r="I212" s="359"/>
      <c r="J212" s="359"/>
      <c r="K212" s="303"/>
    </row>
    <row r="213" spans="2:11" ht="15" customHeight="1">
      <c r="B213" s="302"/>
      <c r="C213" s="272"/>
      <c r="D213" s="272"/>
      <c r="E213" s="272"/>
      <c r="F213" s="265">
        <v>2</v>
      </c>
      <c r="G213" s="251"/>
      <c r="H213" s="359" t="s">
        <v>736</v>
      </c>
      <c r="I213" s="359"/>
      <c r="J213" s="359"/>
      <c r="K213" s="303"/>
    </row>
    <row r="214" spans="2:11" ht="15" customHeight="1">
      <c r="B214" s="302"/>
      <c r="C214" s="272"/>
      <c r="D214" s="272"/>
      <c r="E214" s="272"/>
      <c r="F214" s="265">
        <v>3</v>
      </c>
      <c r="G214" s="251"/>
      <c r="H214" s="359" t="s">
        <v>737</v>
      </c>
      <c r="I214" s="359"/>
      <c r="J214" s="359"/>
      <c r="K214" s="303"/>
    </row>
    <row r="215" spans="2:11" ht="15" customHeight="1">
      <c r="B215" s="302"/>
      <c r="C215" s="272"/>
      <c r="D215" s="272"/>
      <c r="E215" s="272"/>
      <c r="F215" s="265">
        <v>4</v>
      </c>
      <c r="G215" s="251"/>
      <c r="H215" s="359" t="s">
        <v>738</v>
      </c>
      <c r="I215" s="359"/>
      <c r="J215" s="359"/>
      <c r="K215" s="303"/>
    </row>
    <row r="216" spans="2:11" ht="12.75" customHeight="1">
      <c r="B216" s="306"/>
      <c r="C216" s="307"/>
      <c r="D216" s="307"/>
      <c r="E216" s="307"/>
      <c r="F216" s="307"/>
      <c r="G216" s="307"/>
      <c r="H216" s="307"/>
      <c r="I216" s="307"/>
      <c r="J216" s="307"/>
      <c r="K216" s="308"/>
    </row>
  </sheetData>
  <mergeCells count="77">
    <mergeCell ref="H207:J207"/>
    <mergeCell ref="H208:J208"/>
    <mergeCell ref="H215:J215"/>
    <mergeCell ref="H210:J210"/>
    <mergeCell ref="H212:J212"/>
    <mergeCell ref="H213:J213"/>
    <mergeCell ref="H214:J214"/>
    <mergeCell ref="H209:J209"/>
    <mergeCell ref="H206:J206"/>
    <mergeCell ref="C145:J145"/>
    <mergeCell ref="H198:J198"/>
    <mergeCell ref="H200:J200"/>
    <mergeCell ref="H201:J201"/>
    <mergeCell ref="H202:J202"/>
    <mergeCell ref="D60:J60"/>
    <mergeCell ref="D61:J61"/>
    <mergeCell ref="D63:J63"/>
    <mergeCell ref="D64:J64"/>
    <mergeCell ref="H203:J203"/>
    <mergeCell ref="H204:J204"/>
    <mergeCell ref="E47:J47"/>
    <mergeCell ref="C120:J120"/>
    <mergeCell ref="D65:J65"/>
    <mergeCell ref="C163:J163"/>
    <mergeCell ref="C197:J197"/>
    <mergeCell ref="C73:J73"/>
    <mergeCell ref="C100:J100"/>
    <mergeCell ref="D66:J66"/>
    <mergeCell ref="D67:J67"/>
    <mergeCell ref="D68:J68"/>
    <mergeCell ref="D56:J56"/>
    <mergeCell ref="D57:J57"/>
    <mergeCell ref="D58:J58"/>
    <mergeCell ref="D59:J59"/>
    <mergeCell ref="C53:J53"/>
    <mergeCell ref="C55:J55"/>
    <mergeCell ref="G40:J40"/>
    <mergeCell ref="G41:J41"/>
    <mergeCell ref="C50:J50"/>
    <mergeCell ref="C52:J52"/>
    <mergeCell ref="E48:J48"/>
    <mergeCell ref="D49:J49"/>
    <mergeCell ref="G42:J42"/>
    <mergeCell ref="G43:J43"/>
    <mergeCell ref="D45:J45"/>
    <mergeCell ref="E46:J46"/>
    <mergeCell ref="G39:J39"/>
    <mergeCell ref="D15:J15"/>
    <mergeCell ref="F16:J16"/>
    <mergeCell ref="F17:J17"/>
    <mergeCell ref="G36:J36"/>
    <mergeCell ref="D26:J26"/>
    <mergeCell ref="D28:J28"/>
    <mergeCell ref="G35:J35"/>
    <mergeCell ref="G37:J37"/>
    <mergeCell ref="G38:J38"/>
    <mergeCell ref="D33:J33"/>
    <mergeCell ref="G34:J34"/>
    <mergeCell ref="D32:J32"/>
    <mergeCell ref="F18:J18"/>
    <mergeCell ref="F19:J19"/>
    <mergeCell ref="F20:J20"/>
    <mergeCell ref="F21:J21"/>
    <mergeCell ref="C23:J23"/>
    <mergeCell ref="D29:J29"/>
    <mergeCell ref="D31:J31"/>
    <mergeCell ref="C24:J24"/>
    <mergeCell ref="D25:J25"/>
    <mergeCell ref="D13:J13"/>
    <mergeCell ref="D14:J14"/>
    <mergeCell ref="D10:J10"/>
    <mergeCell ref="D11:J11"/>
    <mergeCell ref="C3:J3"/>
    <mergeCell ref="C4:J4"/>
    <mergeCell ref="C6:J6"/>
    <mergeCell ref="C7:J7"/>
    <mergeCell ref="C9:J9"/>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Požárová</dc:creator>
  <cp:keywords/>
  <dc:description/>
  <cp:lastModifiedBy>Forenta</cp:lastModifiedBy>
  <cp:lastPrinted>2019-03-28T08:38:09Z</cp:lastPrinted>
  <dcterms:created xsi:type="dcterms:W3CDTF">2016-11-14T06:11:49Z</dcterms:created>
  <dcterms:modified xsi:type="dcterms:W3CDTF">2019-03-28T11:43:06Z</dcterms:modified>
  <cp:category/>
  <cp:version/>
  <cp:contentType/>
  <cp:contentStatus/>
</cp:coreProperties>
</file>